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tna\Dropbox\RIPA SHOP\Inventare\"/>
    </mc:Choice>
  </mc:AlternateContent>
  <bookViews>
    <workbookView xWindow="0" yWindow="0" windowWidth="16380" windowHeight="8190" tabRatio="500"/>
  </bookViews>
  <sheets>
    <sheet name="Inventar" sheetId="1" r:id="rId1"/>
    <sheet name="CASH FLOW" sheetId="2" r:id="rId2"/>
    <sheet name="Depots" sheetId="3" r:id="rId3"/>
    <sheet name="Neubestellungen 17" sheetId="4" r:id="rId4"/>
    <sheet name="Ausverkaufte Artikel" sheetId="5" r:id="rId5"/>
    <sheet name="Analyzes" sheetId="6" r:id="rId6"/>
    <sheet name="Mantrazähler" sheetId="7" r:id="rId7"/>
    <sheet name="Cash flow blanco" sheetId="8" r:id="rId8"/>
  </sheets>
  <definedNames>
    <definedName name="_FilterDatabase_0" localSheetId="1">'CASH FLOW'!$A$1:$H$518</definedName>
    <definedName name="_FilterDatabase_0" localSheetId="0">Inventar!$A$1:$AQ$1081</definedName>
    <definedName name="_FilterDatabase_0_0" localSheetId="0">Inventar!$A$1:$AQ$1081</definedName>
    <definedName name="_FilterDatabase_0_0_0" localSheetId="0">Inventar!$A$1:$AQ$1081</definedName>
    <definedName name="_FilterDatabase_1" localSheetId="0">Inventar!$A$1:$AQ$1081</definedName>
    <definedName name="_xlnm._FilterDatabase" localSheetId="1">'CASH FLOW'!$A$1:$H$518</definedName>
    <definedName name="_xlnm._FilterDatabase" localSheetId="0">Inventar!$A$1:$AQ$1081</definedName>
    <definedName name="_xlnm._FilterDatabase" localSheetId="3">'Neubestellungen 17'!$A$1:$UYA$228</definedName>
  </definedNames>
  <calcPr calcId="15251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94" i="6" l="1"/>
  <c r="R194" i="6"/>
  <c r="M194" i="6"/>
  <c r="W193" i="6"/>
  <c r="R193" i="6"/>
  <c r="W192" i="6"/>
  <c r="R192" i="6"/>
  <c r="M192" i="6"/>
  <c r="J192" i="6"/>
  <c r="W191" i="6"/>
  <c r="R191" i="6"/>
  <c r="M191" i="6"/>
  <c r="J191" i="6"/>
  <c r="W190" i="6"/>
  <c r="R190" i="6"/>
  <c r="W189" i="6"/>
  <c r="R189" i="6"/>
  <c r="M189" i="6"/>
  <c r="W188" i="6"/>
  <c r="R188" i="6"/>
  <c r="W187" i="6"/>
  <c r="W186" i="6"/>
  <c r="R186" i="6"/>
  <c r="W185" i="6"/>
  <c r="R185" i="6"/>
  <c r="W178" i="6"/>
  <c r="R178" i="6"/>
  <c r="M178" i="6"/>
  <c r="W177" i="6"/>
  <c r="R177" i="6"/>
  <c r="W176" i="6"/>
  <c r="R176" i="6"/>
  <c r="W175" i="6"/>
  <c r="R175" i="6"/>
  <c r="W173" i="6"/>
  <c r="R173" i="6"/>
  <c r="M173" i="6"/>
  <c r="W170" i="6"/>
  <c r="R170" i="6"/>
  <c r="M170" i="6"/>
  <c r="W169" i="6"/>
  <c r="R169" i="6"/>
  <c r="M169" i="6"/>
  <c r="W168" i="6"/>
  <c r="R168" i="6"/>
  <c r="M168" i="6"/>
  <c r="W163" i="6"/>
  <c r="W159" i="6"/>
  <c r="R159" i="6"/>
  <c r="M159" i="6"/>
  <c r="W158" i="6"/>
  <c r="R158" i="6"/>
  <c r="M158" i="6"/>
  <c r="W157" i="6"/>
  <c r="R157" i="6"/>
  <c r="M157" i="6"/>
  <c r="W156" i="6"/>
  <c r="R156" i="6"/>
  <c r="M156" i="6"/>
  <c r="W155" i="6"/>
  <c r="R155" i="6"/>
  <c r="M155" i="6"/>
  <c r="W154" i="6"/>
  <c r="R154" i="6"/>
  <c r="M154" i="6"/>
  <c r="W143" i="6"/>
  <c r="R143" i="6"/>
  <c r="M143" i="6"/>
  <c r="W142" i="6"/>
  <c r="R142" i="6"/>
  <c r="M142" i="6"/>
  <c r="W141" i="6"/>
  <c r="R141" i="6"/>
  <c r="M141" i="6"/>
  <c r="W140" i="6"/>
  <c r="R140" i="6"/>
  <c r="M140" i="6"/>
  <c r="W139" i="6"/>
  <c r="R139" i="6"/>
  <c r="M139" i="6"/>
  <c r="W138" i="6"/>
  <c r="R138" i="6"/>
  <c r="M138" i="6"/>
  <c r="J138" i="6"/>
  <c r="W137" i="6"/>
  <c r="R137" i="6"/>
  <c r="M137" i="6"/>
  <c r="J137" i="6"/>
  <c r="W136" i="6"/>
  <c r="R136" i="6"/>
  <c r="W135" i="6"/>
  <c r="R135" i="6"/>
  <c r="M135" i="6"/>
  <c r="W134" i="6"/>
  <c r="R134" i="6"/>
  <c r="W133" i="6"/>
  <c r="R133" i="6"/>
  <c r="M133" i="6"/>
  <c r="W132" i="6"/>
  <c r="R132" i="6"/>
  <c r="M132" i="6"/>
  <c r="W131" i="6"/>
  <c r="R131" i="6"/>
  <c r="M131" i="6"/>
  <c r="W130" i="6"/>
  <c r="R130" i="6"/>
  <c r="M130" i="6"/>
  <c r="W129" i="6"/>
  <c r="R129" i="6"/>
  <c r="M129" i="6"/>
  <c r="W128" i="6"/>
  <c r="R128" i="6"/>
  <c r="M128" i="6"/>
  <c r="W127" i="6"/>
  <c r="R127" i="6"/>
  <c r="M127" i="6"/>
  <c r="W126" i="6"/>
  <c r="R126" i="6"/>
  <c r="M126" i="6"/>
  <c r="W125" i="6"/>
  <c r="R125" i="6"/>
  <c r="M125" i="6"/>
  <c r="W124" i="6"/>
  <c r="R124" i="6"/>
  <c r="M124" i="6"/>
  <c r="W123" i="6"/>
  <c r="R123" i="6"/>
  <c r="M123" i="6"/>
  <c r="W122" i="6"/>
  <c r="R122" i="6"/>
  <c r="M122" i="6"/>
  <c r="W121" i="6"/>
  <c r="R121" i="6"/>
  <c r="R144" i="6"/>
  <c r="M121" i="6"/>
  <c r="W120" i="6"/>
  <c r="R120" i="6"/>
  <c r="M120" i="6"/>
  <c r="R117" i="6"/>
  <c r="W70" i="6"/>
  <c r="R70" i="6"/>
  <c r="M70" i="6"/>
  <c r="W68" i="6"/>
  <c r="R68" i="6"/>
  <c r="M68" i="6"/>
  <c r="W67" i="6"/>
  <c r="R67" i="6"/>
  <c r="W66" i="6"/>
  <c r="R66" i="6"/>
  <c r="W65" i="6"/>
  <c r="R65" i="6"/>
  <c r="W64" i="6"/>
  <c r="R64" i="6"/>
  <c r="M64" i="6"/>
  <c r="W63" i="6"/>
  <c r="R63" i="6"/>
  <c r="M63" i="6"/>
  <c r="W62" i="6"/>
  <c r="R62" i="6"/>
  <c r="M62" i="6"/>
  <c r="W61" i="6"/>
  <c r="R61" i="6"/>
  <c r="M61" i="6"/>
  <c r="W58" i="6"/>
  <c r="R58" i="6"/>
  <c r="W57" i="6"/>
  <c r="R57" i="6"/>
  <c r="W56" i="6"/>
  <c r="R56" i="6"/>
  <c r="W55" i="6"/>
  <c r="R55" i="6"/>
  <c r="W35" i="6"/>
  <c r="R35" i="6"/>
  <c r="R59" i="6"/>
  <c r="J35" i="6"/>
  <c r="M35" i="6"/>
  <c r="W34" i="6"/>
  <c r="R34" i="6"/>
  <c r="M34" i="6"/>
  <c r="W33" i="6"/>
  <c r="R33" i="6"/>
  <c r="M33" i="6"/>
  <c r="W32" i="6"/>
  <c r="R32" i="6"/>
  <c r="J32" i="6"/>
  <c r="M32" i="6"/>
  <c r="U29" i="6"/>
  <c r="Q29" i="6"/>
  <c r="W29" i="6"/>
  <c r="W28" i="6"/>
  <c r="R28" i="6"/>
  <c r="J28" i="6"/>
  <c r="M28" i="6"/>
  <c r="W27" i="6"/>
  <c r="R27" i="6"/>
  <c r="J27" i="6"/>
  <c r="M27" i="6"/>
  <c r="W26" i="6"/>
  <c r="R26" i="6"/>
  <c r="J26" i="6"/>
  <c r="M26" i="6"/>
  <c r="W25" i="6"/>
  <c r="R25" i="6"/>
  <c r="J25" i="6"/>
  <c r="M25" i="6"/>
  <c r="W24" i="6"/>
  <c r="R24" i="6"/>
  <c r="J24" i="6"/>
  <c r="M24" i="6"/>
  <c r="W23" i="6"/>
  <c r="R23" i="6"/>
  <c r="J23" i="6"/>
  <c r="M23" i="6"/>
  <c r="W22" i="6"/>
  <c r="R22" i="6"/>
  <c r="J22" i="6"/>
  <c r="M22" i="6"/>
  <c r="W21" i="6"/>
  <c r="R21" i="6"/>
  <c r="J21" i="6"/>
  <c r="M21" i="6"/>
  <c r="W20" i="6"/>
  <c r="R20" i="6"/>
  <c r="J20" i="6"/>
  <c r="M20" i="6"/>
  <c r="W19" i="6"/>
  <c r="M19" i="6"/>
  <c r="J19" i="6"/>
  <c r="W18" i="6"/>
  <c r="R18" i="6"/>
  <c r="M18" i="6"/>
  <c r="J18" i="6"/>
  <c r="W17" i="6"/>
  <c r="R17" i="6"/>
  <c r="M17" i="6"/>
  <c r="J17" i="6"/>
  <c r="W16" i="6"/>
  <c r="R16" i="6"/>
  <c r="R29" i="6"/>
  <c r="M16" i="6"/>
  <c r="J16" i="6"/>
  <c r="W13" i="6"/>
  <c r="R13" i="6"/>
  <c r="J13" i="6"/>
  <c r="M13" i="6"/>
  <c r="W12" i="6"/>
  <c r="R12" i="6"/>
  <c r="J12" i="6"/>
  <c r="M12" i="6"/>
  <c r="W11" i="6"/>
  <c r="R11" i="6"/>
  <c r="J11" i="6"/>
  <c r="M11" i="6"/>
  <c r="R10" i="6"/>
  <c r="Q10" i="6"/>
  <c r="W10" i="6"/>
  <c r="M10" i="6"/>
  <c r="W9" i="6"/>
  <c r="R9" i="6"/>
  <c r="W8" i="6"/>
  <c r="R8" i="6"/>
  <c r="V7" i="6"/>
  <c r="Q7" i="6"/>
  <c r="M7" i="6"/>
  <c r="W6" i="6"/>
  <c r="R6" i="6"/>
  <c r="W5" i="6"/>
  <c r="R5" i="6"/>
  <c r="W4" i="6"/>
  <c r="R4" i="6"/>
  <c r="W3" i="6"/>
  <c r="R3" i="6"/>
  <c r="E614" i="5"/>
  <c r="D614" i="5"/>
  <c r="E609" i="5"/>
  <c r="D609" i="5"/>
  <c r="W245" i="5"/>
  <c r="R245" i="5"/>
  <c r="W243" i="5"/>
  <c r="R243" i="5"/>
  <c r="M243" i="5"/>
  <c r="W242" i="5"/>
  <c r="R242" i="5"/>
  <c r="M242" i="5"/>
  <c r="W241" i="5"/>
  <c r="R241" i="5"/>
  <c r="W239" i="5"/>
  <c r="R239" i="5"/>
  <c r="W238" i="5"/>
  <c r="R238" i="5"/>
  <c r="W237" i="5"/>
  <c r="R237" i="5"/>
  <c r="W236" i="5"/>
  <c r="R236" i="5"/>
  <c r="M236" i="5"/>
  <c r="W235" i="5"/>
  <c r="R235" i="5"/>
  <c r="W234" i="5"/>
  <c r="R234" i="5"/>
  <c r="M232" i="5"/>
  <c r="M231" i="5"/>
  <c r="M230" i="5"/>
  <c r="M229" i="5"/>
  <c r="R228" i="5"/>
  <c r="M227" i="5"/>
  <c r="W226" i="5"/>
  <c r="M226" i="5"/>
  <c r="W225" i="5"/>
  <c r="M225" i="5"/>
  <c r="W224" i="5"/>
  <c r="M224" i="5"/>
  <c r="W223" i="5"/>
  <c r="M223" i="5"/>
  <c r="W222" i="5"/>
  <c r="M222" i="5"/>
  <c r="W221" i="5"/>
  <c r="M221" i="5"/>
  <c r="W220" i="5"/>
  <c r="M220" i="5"/>
  <c r="J220" i="5"/>
  <c r="W219" i="5"/>
  <c r="J219" i="5"/>
  <c r="M219" i="5"/>
  <c r="W218" i="5"/>
  <c r="M218" i="5"/>
  <c r="J218" i="5"/>
  <c r="W217" i="5"/>
  <c r="J217" i="5"/>
  <c r="M217" i="5"/>
  <c r="W216" i="5"/>
  <c r="M216" i="5"/>
  <c r="J216" i="5"/>
  <c r="W215" i="5"/>
  <c r="M215" i="5"/>
  <c r="W214" i="5"/>
  <c r="J214" i="5"/>
  <c r="M214" i="5"/>
  <c r="W213" i="5"/>
  <c r="M213" i="5"/>
  <c r="J213" i="5"/>
  <c r="W212" i="5"/>
  <c r="M212" i="5"/>
  <c r="W211" i="5"/>
  <c r="W210" i="5"/>
  <c r="R210" i="5"/>
  <c r="W209" i="5"/>
  <c r="R209" i="5"/>
  <c r="W208" i="5"/>
  <c r="W207" i="5"/>
  <c r="W206" i="5"/>
  <c r="M206" i="5"/>
  <c r="W205" i="5"/>
  <c r="M205" i="5"/>
  <c r="W204" i="5"/>
  <c r="M204" i="5"/>
  <c r="W203" i="5"/>
  <c r="M203" i="5"/>
  <c r="J203" i="5"/>
  <c r="W202" i="5"/>
  <c r="M202" i="5"/>
  <c r="W201" i="5"/>
  <c r="M201" i="5"/>
  <c r="W200" i="5"/>
  <c r="J200" i="5"/>
  <c r="M200" i="5"/>
  <c r="W199" i="5"/>
  <c r="M199" i="5"/>
  <c r="J199" i="5"/>
  <c r="W198" i="5"/>
  <c r="M198" i="5"/>
  <c r="W197" i="5"/>
  <c r="M197" i="5"/>
  <c r="W196" i="5"/>
  <c r="M196" i="5"/>
  <c r="W195" i="5"/>
  <c r="M195" i="5"/>
  <c r="W194" i="5"/>
  <c r="W193" i="5"/>
  <c r="M193" i="5"/>
  <c r="W192" i="5"/>
  <c r="W191" i="5"/>
  <c r="M191" i="5"/>
  <c r="W190" i="5"/>
  <c r="M190" i="5"/>
  <c r="W189" i="5"/>
  <c r="M189" i="5"/>
  <c r="W188" i="5"/>
  <c r="M188" i="5"/>
  <c r="W187" i="5"/>
  <c r="M187" i="5"/>
  <c r="W186" i="5"/>
  <c r="M186" i="5"/>
  <c r="W185" i="5"/>
  <c r="M185" i="5"/>
  <c r="W184" i="5"/>
  <c r="M184" i="5"/>
  <c r="W183" i="5"/>
  <c r="M183" i="5"/>
  <c r="W182" i="5"/>
  <c r="M182" i="5"/>
  <c r="W181" i="5"/>
  <c r="M181" i="5"/>
  <c r="W180" i="5"/>
  <c r="M180" i="5"/>
  <c r="W179" i="5"/>
  <c r="M179" i="5"/>
  <c r="W178" i="5"/>
  <c r="M178" i="5"/>
  <c r="W177" i="5"/>
  <c r="M177" i="5"/>
  <c r="W176" i="5"/>
  <c r="M176" i="5"/>
  <c r="W175" i="5"/>
  <c r="M175" i="5"/>
  <c r="W174" i="5"/>
  <c r="M174" i="5"/>
  <c r="W173" i="5"/>
  <c r="M173" i="5"/>
  <c r="W172" i="5"/>
  <c r="M172" i="5"/>
  <c r="W171" i="5"/>
  <c r="Z170" i="5"/>
  <c r="U170" i="5"/>
  <c r="J170" i="5"/>
  <c r="M170" i="5"/>
  <c r="Z169" i="5"/>
  <c r="U169" i="5"/>
  <c r="J169" i="5"/>
  <c r="M169" i="5"/>
  <c r="Z168" i="5"/>
  <c r="U168" i="5"/>
  <c r="J168" i="5"/>
  <c r="M168" i="5"/>
  <c r="Z167" i="5"/>
  <c r="U167" i="5"/>
  <c r="J167" i="5"/>
  <c r="M167" i="5"/>
  <c r="Z166" i="5"/>
  <c r="U166" i="5"/>
  <c r="J166" i="5"/>
  <c r="M166" i="5"/>
  <c r="Z165" i="5"/>
  <c r="U165" i="5"/>
  <c r="Z164" i="5"/>
  <c r="U164" i="5"/>
  <c r="M164" i="5"/>
  <c r="Z163" i="5"/>
  <c r="U163" i="5"/>
  <c r="M163" i="5"/>
  <c r="Z162" i="5"/>
  <c r="U162" i="5"/>
  <c r="J162" i="5"/>
  <c r="M162" i="5"/>
  <c r="Z161" i="5"/>
  <c r="U161" i="5"/>
  <c r="M161" i="5"/>
  <c r="Z160" i="5"/>
  <c r="U160" i="5"/>
  <c r="Z159" i="5"/>
  <c r="U159" i="5"/>
  <c r="Z158" i="5"/>
  <c r="U158" i="5"/>
  <c r="Z157" i="5"/>
  <c r="U157" i="5"/>
  <c r="Z156" i="5"/>
  <c r="U156" i="5"/>
  <c r="M156" i="5"/>
  <c r="Z155" i="5"/>
  <c r="U155" i="5"/>
  <c r="M155" i="5"/>
  <c r="Z154" i="5"/>
  <c r="U154" i="5"/>
  <c r="M154" i="5"/>
  <c r="Z153" i="5"/>
  <c r="U153" i="5"/>
  <c r="R153" i="5"/>
  <c r="Z152" i="5"/>
  <c r="U152" i="5"/>
  <c r="R152" i="5"/>
  <c r="Z151" i="5"/>
  <c r="U151" i="5"/>
  <c r="R151" i="5"/>
  <c r="Z150" i="5"/>
  <c r="U150" i="5"/>
  <c r="R150" i="5"/>
  <c r="Z149" i="5"/>
  <c r="U149" i="5"/>
  <c r="R149" i="5"/>
  <c r="Z148" i="5"/>
  <c r="U148" i="5"/>
  <c r="R148" i="5"/>
  <c r="M148" i="5"/>
  <c r="Z147" i="5"/>
  <c r="U147" i="5"/>
  <c r="R147" i="5"/>
  <c r="Z146" i="5"/>
  <c r="U146" i="5"/>
  <c r="R146" i="5"/>
  <c r="Z145" i="5"/>
  <c r="U145" i="5"/>
  <c r="M145" i="5"/>
  <c r="J145" i="5"/>
  <c r="Z144" i="5"/>
  <c r="U144" i="5"/>
  <c r="M144" i="5"/>
  <c r="J144" i="5"/>
  <c r="Z143" i="5"/>
  <c r="U143" i="5"/>
  <c r="M143" i="5"/>
  <c r="Z142" i="5"/>
  <c r="U142" i="5"/>
  <c r="M142" i="5"/>
  <c r="Z141" i="5"/>
  <c r="U141" i="5"/>
  <c r="Z140" i="5"/>
  <c r="U140" i="5"/>
  <c r="M140" i="5"/>
  <c r="J140" i="5"/>
  <c r="Z139" i="5"/>
  <c r="U139" i="5"/>
  <c r="M139" i="5"/>
  <c r="J139" i="5"/>
  <c r="Z138" i="5"/>
  <c r="U138" i="5"/>
  <c r="M138" i="5"/>
  <c r="J138" i="5"/>
  <c r="Z137" i="5"/>
  <c r="U137" i="5"/>
  <c r="M137" i="5"/>
  <c r="J137" i="5"/>
  <c r="Z136" i="5"/>
  <c r="U136" i="5"/>
  <c r="M136" i="5"/>
  <c r="J136" i="5"/>
  <c r="Z135" i="5"/>
  <c r="U135" i="5"/>
  <c r="M135" i="5"/>
  <c r="Z134" i="5"/>
  <c r="U134" i="5"/>
  <c r="M134" i="5"/>
  <c r="Z133" i="5"/>
  <c r="U133" i="5"/>
  <c r="M133" i="5"/>
  <c r="Z132" i="5"/>
  <c r="U132" i="5"/>
  <c r="M132" i="5"/>
  <c r="Z131" i="5"/>
  <c r="U131" i="5"/>
  <c r="M131" i="5"/>
  <c r="J131" i="5"/>
  <c r="Z130" i="5"/>
  <c r="U130" i="5"/>
  <c r="M130" i="5"/>
  <c r="J130" i="5"/>
  <c r="Z129" i="5"/>
  <c r="U129" i="5"/>
  <c r="M129" i="5"/>
  <c r="Z128" i="5"/>
  <c r="U128" i="5"/>
  <c r="M128" i="5"/>
  <c r="Z127" i="5"/>
  <c r="U127" i="5"/>
  <c r="M127" i="5"/>
  <c r="Z126" i="5"/>
  <c r="U126" i="5"/>
  <c r="J126" i="5"/>
  <c r="M126" i="5"/>
  <c r="Z125" i="5"/>
  <c r="U125" i="5"/>
  <c r="J125" i="5"/>
  <c r="M125" i="5"/>
  <c r="Z124" i="5"/>
  <c r="U124" i="5"/>
  <c r="M124" i="5"/>
  <c r="Z123" i="5"/>
  <c r="U123" i="5"/>
  <c r="M123" i="5"/>
  <c r="Z122" i="5"/>
  <c r="U122" i="5"/>
  <c r="M122" i="5"/>
  <c r="Z121" i="5"/>
  <c r="U121" i="5"/>
  <c r="M121" i="5"/>
  <c r="Z120" i="5"/>
  <c r="U120" i="5"/>
  <c r="M120" i="5"/>
  <c r="Z119" i="5"/>
  <c r="U119" i="5"/>
  <c r="M119" i="5"/>
  <c r="Z118" i="5"/>
  <c r="U118" i="5"/>
  <c r="M118" i="5"/>
  <c r="Z117" i="5"/>
  <c r="U117" i="5"/>
  <c r="M117" i="5"/>
  <c r="Z116" i="5"/>
  <c r="U116" i="5"/>
  <c r="Z115" i="5"/>
  <c r="U115" i="5"/>
  <c r="Z114" i="5"/>
  <c r="U114" i="5"/>
  <c r="Z113" i="5"/>
  <c r="U113" i="5"/>
  <c r="M113" i="5"/>
  <c r="Z112" i="5"/>
  <c r="U112" i="5"/>
  <c r="M112" i="5"/>
  <c r="Z111" i="5"/>
  <c r="U111" i="5"/>
  <c r="M111" i="5"/>
  <c r="Z110" i="5"/>
  <c r="U110" i="5"/>
  <c r="M110" i="5"/>
  <c r="Z109" i="5"/>
  <c r="U109" i="5"/>
  <c r="M109" i="5"/>
  <c r="Z108" i="5"/>
  <c r="U108" i="5"/>
  <c r="M108" i="5"/>
  <c r="Z107" i="5"/>
  <c r="U107" i="5"/>
  <c r="M107" i="5"/>
  <c r="Z106" i="5"/>
  <c r="U106" i="5"/>
  <c r="M106" i="5"/>
  <c r="Z105" i="5"/>
  <c r="U105" i="5"/>
  <c r="M105" i="5"/>
  <c r="Z104" i="5"/>
  <c r="U104" i="5"/>
  <c r="M104" i="5"/>
  <c r="Z103" i="5"/>
  <c r="U103" i="5"/>
  <c r="Z102" i="5"/>
  <c r="U102" i="5"/>
  <c r="Z101" i="5"/>
  <c r="U101" i="5"/>
  <c r="M101" i="5"/>
  <c r="Z100" i="5"/>
  <c r="U100" i="5"/>
  <c r="M100" i="5"/>
  <c r="Z99" i="5"/>
  <c r="U99" i="5"/>
  <c r="Z98" i="5"/>
  <c r="U98" i="5"/>
  <c r="J98" i="5"/>
  <c r="M98" i="5"/>
  <c r="Z97" i="5"/>
  <c r="U97" i="5"/>
  <c r="J97" i="5"/>
  <c r="M97" i="5"/>
  <c r="Z96" i="5"/>
  <c r="U96" i="5"/>
  <c r="J96" i="5"/>
  <c r="M96" i="5"/>
  <c r="Z95" i="5"/>
  <c r="U95" i="5"/>
  <c r="M95" i="5"/>
  <c r="Z94" i="5"/>
  <c r="U94" i="5"/>
  <c r="M94" i="5"/>
  <c r="Z93" i="5"/>
  <c r="U93" i="5"/>
  <c r="R93" i="5"/>
  <c r="Z92" i="5"/>
  <c r="U92" i="5"/>
  <c r="R92" i="5"/>
  <c r="Z91" i="5"/>
  <c r="U91" i="5"/>
  <c r="R91" i="5"/>
  <c r="Z90" i="5"/>
  <c r="U90" i="5"/>
  <c r="R90" i="5"/>
  <c r="Z89" i="5"/>
  <c r="U89" i="5"/>
  <c r="R89" i="5"/>
  <c r="M89" i="5"/>
  <c r="Z88" i="5"/>
  <c r="U88" i="5"/>
  <c r="R88" i="5"/>
  <c r="M88" i="5"/>
  <c r="Z87" i="5"/>
  <c r="U87" i="5"/>
  <c r="R87" i="5"/>
  <c r="Z86" i="5"/>
  <c r="U86" i="5"/>
  <c r="R86" i="5"/>
  <c r="M86" i="5"/>
  <c r="Z85" i="5"/>
  <c r="U85" i="5"/>
  <c r="R85" i="5"/>
  <c r="Z84" i="5"/>
  <c r="U84" i="5"/>
  <c r="R84" i="5"/>
  <c r="Z83" i="5"/>
  <c r="U83" i="5"/>
  <c r="R83" i="5"/>
  <c r="Z82" i="5"/>
  <c r="U82" i="5"/>
  <c r="R82" i="5"/>
  <c r="Z81" i="5"/>
  <c r="U81" i="5"/>
  <c r="M81" i="5"/>
  <c r="Z80" i="5"/>
  <c r="U80" i="5"/>
  <c r="M80" i="5"/>
  <c r="Z79" i="5"/>
  <c r="U79" i="5"/>
  <c r="Z78" i="5"/>
  <c r="U78" i="5"/>
  <c r="R78" i="5"/>
  <c r="M78" i="5"/>
  <c r="Z77" i="5"/>
  <c r="U77" i="5"/>
  <c r="R77" i="5"/>
  <c r="M77" i="5"/>
  <c r="Z76" i="5"/>
  <c r="U76" i="5"/>
  <c r="R76" i="5"/>
  <c r="M76" i="5"/>
  <c r="Z75" i="5"/>
  <c r="U75" i="5"/>
  <c r="R75" i="5"/>
  <c r="Z74" i="5"/>
  <c r="U74" i="5"/>
  <c r="R74" i="5"/>
  <c r="M74" i="5"/>
  <c r="Z73" i="5"/>
  <c r="U73" i="5"/>
  <c r="R73" i="5"/>
  <c r="Z72" i="5"/>
  <c r="U72" i="5"/>
  <c r="R72" i="5"/>
  <c r="M72" i="5"/>
  <c r="Z71" i="5"/>
  <c r="U71" i="5"/>
  <c r="Z70" i="5"/>
  <c r="U70" i="5"/>
  <c r="Z69" i="5"/>
  <c r="U69" i="5"/>
  <c r="M69" i="5"/>
  <c r="J69" i="5"/>
  <c r="Z68" i="5"/>
  <c r="U68" i="5"/>
  <c r="Z67" i="5"/>
  <c r="U67" i="5"/>
  <c r="Z66" i="5"/>
  <c r="U66" i="5"/>
  <c r="M66" i="5"/>
  <c r="Z65" i="5"/>
  <c r="U65" i="5"/>
  <c r="M65" i="5"/>
  <c r="Z64" i="5"/>
  <c r="U64" i="5"/>
  <c r="M64" i="5"/>
  <c r="Z63" i="5"/>
  <c r="U63" i="5"/>
  <c r="M63" i="5"/>
  <c r="Z62" i="5"/>
  <c r="U62" i="5"/>
  <c r="M62" i="5"/>
  <c r="Z61" i="5"/>
  <c r="U61" i="5"/>
  <c r="Z60" i="5"/>
  <c r="U60" i="5"/>
  <c r="J60" i="5"/>
  <c r="M60" i="5"/>
  <c r="Z59" i="5"/>
  <c r="U59" i="5"/>
  <c r="J59" i="5"/>
  <c r="M59" i="5"/>
  <c r="Z58" i="5"/>
  <c r="U58" i="5"/>
  <c r="J58" i="5"/>
  <c r="M58" i="5"/>
  <c r="Z57" i="5"/>
  <c r="U57" i="5"/>
  <c r="J57" i="5"/>
  <c r="M57" i="5"/>
  <c r="Z56" i="5"/>
  <c r="U56" i="5"/>
  <c r="J56" i="5"/>
  <c r="M56" i="5"/>
  <c r="Z55" i="5"/>
  <c r="U55" i="5"/>
  <c r="J55" i="5"/>
  <c r="M55" i="5"/>
  <c r="Z54" i="5"/>
  <c r="U54" i="5"/>
  <c r="Z53" i="5"/>
  <c r="U53" i="5"/>
  <c r="J53" i="5"/>
  <c r="M53" i="5"/>
  <c r="Z52" i="5"/>
  <c r="U52" i="5"/>
  <c r="R52" i="5"/>
  <c r="M52" i="5"/>
  <c r="Z51" i="5"/>
  <c r="U51" i="5"/>
  <c r="R51" i="5"/>
  <c r="M51" i="5"/>
  <c r="Z50" i="5"/>
  <c r="U50" i="5"/>
  <c r="R50" i="5"/>
  <c r="M50" i="5"/>
  <c r="Z49" i="5"/>
  <c r="U49" i="5"/>
  <c r="R49" i="5"/>
  <c r="M49" i="5"/>
  <c r="Z48" i="5"/>
  <c r="U48" i="5"/>
  <c r="R48" i="5"/>
  <c r="M48" i="5"/>
  <c r="Z47" i="5"/>
  <c r="U47" i="5"/>
  <c r="R47" i="5"/>
  <c r="M47" i="5"/>
  <c r="Z46" i="5"/>
  <c r="U46" i="5"/>
  <c r="R46" i="5"/>
  <c r="Z45" i="5"/>
  <c r="U45" i="5"/>
  <c r="R45" i="5"/>
  <c r="M45" i="5"/>
  <c r="Z44" i="5"/>
  <c r="U44" i="5"/>
  <c r="R44" i="5"/>
  <c r="Z43" i="5"/>
  <c r="U43" i="5"/>
  <c r="R43" i="5"/>
  <c r="Z42" i="5"/>
  <c r="U42" i="5"/>
  <c r="R42" i="5"/>
  <c r="M42" i="5"/>
  <c r="Z41" i="5"/>
  <c r="U41" i="5"/>
  <c r="R41" i="5"/>
  <c r="Z40" i="5"/>
  <c r="U40" i="5"/>
  <c r="R40" i="5"/>
  <c r="M40" i="5"/>
  <c r="Z39" i="5"/>
  <c r="U39" i="5"/>
  <c r="R39" i="5"/>
  <c r="M39" i="5"/>
  <c r="Z38" i="5"/>
  <c r="U38" i="5"/>
  <c r="R38" i="5"/>
  <c r="Z37" i="5"/>
  <c r="U37" i="5"/>
  <c r="R37" i="5"/>
  <c r="M37" i="5"/>
  <c r="Z36" i="5"/>
  <c r="U36" i="5"/>
  <c r="R36" i="5"/>
  <c r="M36" i="5"/>
  <c r="Z35" i="5"/>
  <c r="U35" i="5"/>
  <c r="R35" i="5"/>
  <c r="Z34" i="5"/>
  <c r="U34" i="5"/>
  <c r="R34" i="5"/>
  <c r="Z33" i="5"/>
  <c r="U33" i="5"/>
  <c r="R33" i="5"/>
  <c r="M33" i="5"/>
  <c r="Z32" i="5"/>
  <c r="U32" i="5"/>
  <c r="R32" i="5"/>
  <c r="M32" i="5"/>
  <c r="Z31" i="5"/>
  <c r="U31" i="5"/>
  <c r="R31" i="5"/>
  <c r="Z30" i="5"/>
  <c r="U30" i="5"/>
  <c r="R30" i="5"/>
  <c r="Z29" i="5"/>
  <c r="U29" i="5"/>
  <c r="R29" i="5"/>
  <c r="Z28" i="5"/>
  <c r="U28" i="5"/>
  <c r="R28" i="5"/>
  <c r="Z27" i="5"/>
  <c r="U27" i="5"/>
  <c r="R27" i="5"/>
  <c r="Z26" i="5"/>
  <c r="U26" i="5"/>
  <c r="Z25" i="5"/>
  <c r="U25" i="5"/>
  <c r="Z24" i="5"/>
  <c r="U24" i="5"/>
  <c r="M24" i="5"/>
  <c r="Z23" i="5"/>
  <c r="U23" i="5"/>
  <c r="M23" i="5"/>
  <c r="Z22" i="5"/>
  <c r="U22" i="5"/>
  <c r="Z21" i="5"/>
  <c r="U21" i="5"/>
  <c r="M21" i="5"/>
  <c r="Z20" i="5"/>
  <c r="U20" i="5"/>
  <c r="Z19" i="5"/>
  <c r="U19" i="5"/>
  <c r="M19" i="5"/>
  <c r="Z18" i="5"/>
  <c r="U18" i="5"/>
  <c r="M18" i="5"/>
  <c r="Z17" i="5"/>
  <c r="U17" i="5"/>
  <c r="M17" i="5"/>
  <c r="J17" i="5"/>
  <c r="Z16" i="5"/>
  <c r="U16" i="5"/>
  <c r="M16" i="5"/>
  <c r="J16" i="5"/>
  <c r="Z15" i="5"/>
  <c r="U15" i="5"/>
  <c r="M15" i="5"/>
  <c r="Z14" i="5"/>
  <c r="U14" i="5"/>
  <c r="M14" i="5"/>
  <c r="Z13" i="5"/>
  <c r="U13" i="5"/>
  <c r="M13" i="5"/>
  <c r="Z12" i="5"/>
  <c r="U12" i="5"/>
  <c r="M12" i="5"/>
  <c r="Z11" i="5"/>
  <c r="U11" i="5"/>
  <c r="M11" i="5"/>
  <c r="Z10" i="5"/>
  <c r="U10" i="5"/>
  <c r="Z9" i="5"/>
  <c r="U9" i="5"/>
  <c r="Z8" i="5"/>
  <c r="U8" i="5"/>
  <c r="M8" i="5"/>
  <c r="Z7" i="5"/>
  <c r="U7" i="5"/>
  <c r="M7" i="5"/>
  <c r="Z6" i="5"/>
  <c r="U6" i="5"/>
  <c r="M6" i="5"/>
  <c r="Z5" i="5"/>
  <c r="U5" i="5"/>
  <c r="M5" i="5"/>
  <c r="Z4" i="5"/>
  <c r="U4" i="5"/>
  <c r="M4" i="5"/>
  <c r="Z3" i="5"/>
  <c r="U3" i="5"/>
  <c r="M3" i="5"/>
  <c r="J3" i="5"/>
  <c r="AC404" i="4"/>
  <c r="P404" i="4"/>
  <c r="AC403" i="4"/>
  <c r="P403" i="4"/>
  <c r="AC402" i="4"/>
  <c r="P402" i="4"/>
  <c r="AC401" i="4"/>
  <c r="P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W370" i="4"/>
  <c r="W369" i="4"/>
  <c r="W368" i="4"/>
  <c r="W367" i="4"/>
  <c r="W366" i="4"/>
  <c r="W365" i="4"/>
  <c r="W364" i="4"/>
  <c r="AC362" i="4"/>
  <c r="W362" i="4"/>
  <c r="AC361" i="4"/>
  <c r="AC360" i="4"/>
  <c r="W360" i="4"/>
  <c r="AC359" i="4"/>
  <c r="W359" i="4"/>
  <c r="AC358" i="4"/>
  <c r="W358" i="4"/>
  <c r="L358" i="4"/>
  <c r="W357" i="4"/>
  <c r="L357" i="4"/>
  <c r="AC356" i="4"/>
  <c r="W356" i="4"/>
  <c r="L356" i="4"/>
  <c r="U300" i="4"/>
  <c r="M300" i="4"/>
  <c r="U299" i="4"/>
  <c r="M299" i="4"/>
  <c r="U298" i="4"/>
  <c r="J298" i="4"/>
  <c r="M298" i="4"/>
  <c r="AC288" i="4"/>
  <c r="AD287" i="4"/>
  <c r="AC287" i="4"/>
  <c r="AA287" i="4"/>
  <c r="AC286" i="4"/>
  <c r="AD286" i="4"/>
  <c r="AA286" i="4"/>
  <c r="AD285" i="4"/>
  <c r="AC285" i="4"/>
  <c r="AA285" i="4"/>
  <c r="AC284" i="4"/>
  <c r="AD284" i="4"/>
  <c r="AA284" i="4"/>
  <c r="AD283" i="4"/>
  <c r="AC283" i="4"/>
  <c r="AA283" i="4"/>
  <c r="AC282" i="4"/>
  <c r="AD282" i="4"/>
  <c r="AA282" i="4"/>
  <c r="AD281" i="4"/>
  <c r="AC281" i="4"/>
  <c r="AA281" i="4"/>
  <c r="AC280" i="4"/>
  <c r="AD280" i="4"/>
  <c r="AA280" i="4"/>
  <c r="AD279" i="4"/>
  <c r="AC279" i="4"/>
  <c r="AA279" i="4"/>
  <c r="AC278" i="4"/>
  <c r="AD278" i="4"/>
  <c r="AA278" i="4"/>
  <c r="AD277" i="4"/>
  <c r="AC277" i="4"/>
  <c r="AA277" i="4"/>
  <c r="AC276" i="4"/>
  <c r="AD276" i="4"/>
  <c r="AA276" i="4"/>
  <c r="AD275" i="4"/>
  <c r="AC275" i="4"/>
  <c r="AA275" i="4"/>
  <c r="AC274" i="4"/>
  <c r="AD274" i="4"/>
  <c r="AA274" i="4"/>
  <c r="AD273" i="4"/>
  <c r="AC273" i="4"/>
  <c r="AA273" i="4"/>
  <c r="AC272" i="4"/>
  <c r="AD272" i="4"/>
  <c r="AA272" i="4"/>
  <c r="AD271" i="4"/>
  <c r="AC271" i="4"/>
  <c r="AA271" i="4"/>
  <c r="AC270" i="4"/>
  <c r="AD270" i="4"/>
  <c r="AA270" i="4"/>
  <c r="AD269" i="4"/>
  <c r="AC269" i="4"/>
  <c r="AA269" i="4"/>
  <c r="AC268" i="4"/>
  <c r="AD268" i="4"/>
  <c r="AA268" i="4"/>
  <c r="AD267" i="4"/>
  <c r="AC267" i="4"/>
  <c r="AA267" i="4"/>
  <c r="AC266" i="4"/>
  <c r="AD266" i="4"/>
  <c r="AA266" i="4"/>
  <c r="AD265" i="4"/>
  <c r="AC265" i="4"/>
  <c r="AA265" i="4"/>
  <c r="AC264" i="4"/>
  <c r="AD264" i="4"/>
  <c r="AA264" i="4"/>
  <c r="AD263" i="4"/>
  <c r="AC263" i="4"/>
  <c r="AA263" i="4"/>
  <c r="AC262" i="4"/>
  <c r="AD262" i="4"/>
  <c r="AA262" i="4"/>
  <c r="AD261" i="4"/>
  <c r="AC261" i="4"/>
  <c r="AA261" i="4"/>
  <c r="AC260" i="4"/>
  <c r="AD260" i="4"/>
  <c r="AA260" i="4"/>
  <c r="AD259" i="4"/>
  <c r="AC259" i="4"/>
  <c r="AA259" i="4"/>
  <c r="AC258" i="4"/>
  <c r="AD258" i="4"/>
  <c r="AA258" i="4"/>
  <c r="AD257" i="4"/>
  <c r="AC257" i="4"/>
  <c r="AA257" i="4"/>
  <c r="AA288" i="4"/>
  <c r="AD288" i="4"/>
  <c r="AC255" i="4"/>
  <c r="AC254" i="4"/>
  <c r="AC253" i="4"/>
  <c r="AC252" i="4"/>
  <c r="AC251" i="4"/>
  <c r="AC250" i="4"/>
  <c r="W250" i="4"/>
  <c r="AC249" i="4"/>
  <c r="W249" i="4"/>
  <c r="AC248" i="4"/>
  <c r="AC247" i="4"/>
  <c r="W247" i="4"/>
  <c r="AC246" i="4"/>
  <c r="W246" i="4"/>
  <c r="AC245" i="4"/>
  <c r="W245" i="4"/>
  <c r="L245" i="4"/>
  <c r="AC244" i="4"/>
  <c r="W244" i="4"/>
  <c r="AC243" i="4"/>
  <c r="W243" i="4"/>
  <c r="AC242" i="4"/>
  <c r="W242" i="4"/>
  <c r="L242" i="4"/>
  <c r="AC241" i="4"/>
  <c r="W241" i="4"/>
  <c r="L241" i="4"/>
  <c r="AC240" i="4"/>
  <c r="W240" i="4"/>
  <c r="L240" i="4"/>
  <c r="W239" i="4"/>
  <c r="L239" i="4"/>
  <c r="AC238" i="4"/>
  <c r="W238" i="4"/>
  <c r="AC237" i="4"/>
  <c r="W237" i="4"/>
  <c r="AC236" i="4"/>
  <c r="W236" i="4"/>
  <c r="AC235" i="4"/>
  <c r="W235" i="4"/>
  <c r="AC234" i="4"/>
  <c r="W234" i="4"/>
  <c r="R234" i="4"/>
  <c r="M234" i="4"/>
  <c r="AC233" i="4"/>
  <c r="W233" i="4"/>
  <c r="L233" i="4"/>
  <c r="AC232" i="4"/>
  <c r="AC231" i="4"/>
  <c r="W231" i="4"/>
  <c r="R231" i="4"/>
  <c r="AC230" i="4"/>
  <c r="W230" i="4"/>
  <c r="W226" i="4"/>
  <c r="R226" i="4"/>
  <c r="W225" i="4"/>
  <c r="R225" i="4"/>
  <c r="W224" i="4"/>
  <c r="R224" i="4"/>
  <c r="W223" i="4"/>
  <c r="R223" i="4"/>
  <c r="W222" i="4"/>
  <c r="R222" i="4"/>
  <c r="M222" i="4"/>
  <c r="W221" i="4"/>
  <c r="R221" i="4"/>
  <c r="W220" i="4"/>
  <c r="W219" i="4"/>
  <c r="R219" i="4"/>
  <c r="W218" i="4"/>
  <c r="W217" i="4"/>
  <c r="W216" i="4"/>
  <c r="W215" i="4"/>
  <c r="W214" i="4"/>
  <c r="W213" i="4"/>
  <c r="W212" i="4"/>
  <c r="W211" i="4"/>
  <c r="W210" i="4"/>
  <c r="W209" i="4"/>
  <c r="R209" i="4"/>
  <c r="W208" i="4"/>
  <c r="R208" i="4"/>
  <c r="W207" i="4"/>
  <c r="W206" i="4"/>
  <c r="W205" i="4"/>
  <c r="R205" i="4"/>
  <c r="M205" i="4"/>
  <c r="W204" i="4"/>
  <c r="R204" i="4"/>
  <c r="W203" i="4"/>
  <c r="R203" i="4"/>
  <c r="M203" i="4"/>
  <c r="W202" i="4"/>
  <c r="AC192" i="4"/>
  <c r="AA192" i="4"/>
  <c r="AC188" i="4"/>
  <c r="AA188" i="4"/>
  <c r="AC187" i="4"/>
  <c r="AA187" i="4"/>
  <c r="AC186" i="4"/>
  <c r="AA186" i="4"/>
  <c r="AC185" i="4"/>
  <c r="AA185" i="4"/>
  <c r="AC184" i="4"/>
  <c r="AA184" i="4"/>
  <c r="AC183" i="4"/>
  <c r="AA183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0" i="4"/>
  <c r="L119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R97" i="4"/>
  <c r="L96" i="4"/>
  <c r="L95" i="4"/>
  <c r="L94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U11" i="3"/>
  <c r="M11" i="3"/>
  <c r="U10" i="3"/>
  <c r="M10" i="3"/>
  <c r="U9" i="3"/>
  <c r="M9" i="3"/>
  <c r="U6" i="3"/>
  <c r="M6" i="3"/>
  <c r="U4" i="3"/>
  <c r="M4" i="3"/>
  <c r="U3" i="3"/>
  <c r="M3" i="3"/>
  <c r="E1045" i="2"/>
  <c r="E1046" i="2"/>
  <c r="D1045" i="2"/>
  <c r="D1046" i="2"/>
  <c r="E1044" i="2"/>
  <c r="D1044" i="2"/>
  <c r="E1043" i="2"/>
  <c r="D1043" i="2"/>
  <c r="E1042" i="2"/>
  <c r="D1042" i="2"/>
  <c r="D965" i="2"/>
  <c r="D955" i="2"/>
  <c r="D954" i="2"/>
  <c r="D956" i="2"/>
  <c r="D959" i="2"/>
  <c r="D914" i="2"/>
  <c r="D913" i="2"/>
  <c r="D915" i="2"/>
  <c r="D962" i="2"/>
  <c r="D912" i="2"/>
  <c r="E881" i="2"/>
  <c r="D881" i="2"/>
  <c r="D906" i="2"/>
  <c r="D909" i="2"/>
  <c r="D911" i="2"/>
  <c r="E879" i="2"/>
  <c r="D879" i="2"/>
  <c r="E878" i="2"/>
  <c r="D876" i="2"/>
  <c r="D878" i="2"/>
  <c r="E845" i="2"/>
  <c r="E837" i="2"/>
  <c r="E767" i="2"/>
  <c r="E843" i="2"/>
  <c r="D767" i="2"/>
  <c r="D843" i="2"/>
  <c r="D765" i="2"/>
  <c r="E760" i="2"/>
  <c r="D760" i="2"/>
  <c r="D762" i="2"/>
  <c r="D764" i="2"/>
  <c r="D719" i="2"/>
  <c r="E717" i="2"/>
  <c r="E714" i="2"/>
  <c r="D700" i="2"/>
  <c r="D697" i="2"/>
  <c r="D696" i="2"/>
  <c r="D692" i="2"/>
  <c r="D694" i="2"/>
  <c r="D653" i="2"/>
  <c r="D650" i="2"/>
  <c r="D646" i="2"/>
  <c r="D648" i="2"/>
  <c r="E611" i="2"/>
  <c r="D611" i="2"/>
  <c r="E606" i="2"/>
  <c r="D606" i="2"/>
  <c r="E514" i="2"/>
  <c r="E518" i="2"/>
  <c r="D514" i="2"/>
  <c r="D518" i="2"/>
  <c r="E409" i="2"/>
  <c r="E413" i="2"/>
  <c r="D409" i="2"/>
  <c r="D413" i="2"/>
  <c r="E253" i="2"/>
  <c r="E257" i="2"/>
  <c r="D253" i="2"/>
  <c r="D257" i="2"/>
  <c r="E72" i="2"/>
  <c r="D72" i="2"/>
  <c r="E61" i="2"/>
  <c r="D61" i="2"/>
  <c r="E39" i="2"/>
  <c r="D39" i="2"/>
  <c r="E9" i="2"/>
  <c r="D9" i="2"/>
  <c r="N1076" i="1"/>
  <c r="N1075" i="1"/>
  <c r="N1074" i="1"/>
  <c r="N1073" i="1"/>
  <c r="M1072" i="1"/>
  <c r="N1072" i="1"/>
  <c r="N1071" i="1"/>
  <c r="S1070" i="1"/>
  <c r="N1070" i="1"/>
  <c r="N1069" i="1"/>
  <c r="N1068" i="1"/>
  <c r="S1067" i="1"/>
  <c r="N1067" i="1"/>
  <c r="N1066" i="1"/>
  <c r="N1065" i="1"/>
  <c r="N1064" i="1"/>
  <c r="N1063" i="1"/>
  <c r="N1062" i="1"/>
  <c r="S1061" i="1"/>
  <c r="N1061" i="1"/>
  <c r="N1060" i="1"/>
  <c r="N1059" i="1"/>
  <c r="S1058" i="1"/>
  <c r="N1058" i="1"/>
  <c r="S1057" i="1"/>
  <c r="N1057" i="1"/>
  <c r="S1056" i="1"/>
  <c r="N1056" i="1"/>
  <c r="N1055" i="1"/>
  <c r="S1054" i="1"/>
  <c r="N1054" i="1"/>
  <c r="S1053" i="1"/>
  <c r="N1053" i="1"/>
  <c r="S1052" i="1"/>
  <c r="N1052" i="1"/>
  <c r="S1051" i="1"/>
  <c r="N1051" i="1"/>
  <c r="S1050" i="1"/>
  <c r="N1050" i="1"/>
  <c r="S1049" i="1"/>
  <c r="N1049" i="1"/>
  <c r="S1048" i="1"/>
  <c r="N1048" i="1"/>
  <c r="S1047" i="1"/>
  <c r="N1047" i="1"/>
  <c r="S1046" i="1"/>
  <c r="N1046" i="1"/>
  <c r="S1045" i="1"/>
  <c r="N1045" i="1"/>
  <c r="S1044" i="1"/>
  <c r="N1044" i="1"/>
  <c r="S1043" i="1"/>
  <c r="N1043" i="1"/>
  <c r="S1042" i="1"/>
  <c r="N1042" i="1"/>
  <c r="S1041" i="1"/>
  <c r="N1041" i="1"/>
  <c r="S1040" i="1"/>
  <c r="N1040" i="1"/>
  <c r="S1039" i="1"/>
  <c r="N1039" i="1"/>
  <c r="S1038" i="1"/>
  <c r="N1038" i="1"/>
  <c r="S1037" i="1"/>
  <c r="N1037" i="1"/>
  <c r="S1036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S1024" i="1"/>
  <c r="N1024" i="1"/>
  <c r="S1023" i="1"/>
  <c r="N1023" i="1"/>
  <c r="S1022" i="1"/>
  <c r="N1022" i="1"/>
  <c r="S1021" i="1"/>
  <c r="N1021" i="1"/>
  <c r="S1020" i="1"/>
  <c r="N1020" i="1"/>
  <c r="S1019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S1007" i="1"/>
  <c r="N1007" i="1"/>
  <c r="S1006" i="1"/>
  <c r="N1006" i="1"/>
  <c r="S1005" i="1"/>
  <c r="N1005" i="1"/>
  <c r="S1004" i="1"/>
  <c r="N1004" i="1"/>
  <c r="S1003" i="1"/>
  <c r="N1003" i="1"/>
  <c r="S1002" i="1"/>
  <c r="N1002" i="1"/>
  <c r="S1001" i="1"/>
  <c r="N1001" i="1"/>
  <c r="S1000" i="1"/>
  <c r="N1000" i="1"/>
  <c r="S999" i="1"/>
  <c r="N999" i="1"/>
  <c r="S998" i="1"/>
  <c r="N998" i="1"/>
  <c r="S997" i="1"/>
  <c r="N997" i="1"/>
  <c r="S996" i="1"/>
  <c r="N996" i="1"/>
  <c r="S995" i="1"/>
  <c r="N995" i="1"/>
  <c r="S994" i="1"/>
  <c r="N994" i="1"/>
  <c r="S993" i="1"/>
  <c r="N993" i="1"/>
  <c r="M992" i="1"/>
  <c r="N992" i="1"/>
  <c r="S991" i="1"/>
  <c r="N991" i="1"/>
  <c r="N990" i="1"/>
  <c r="S989" i="1"/>
  <c r="N989" i="1"/>
  <c r="N988" i="1"/>
  <c r="S987" i="1"/>
  <c r="N987" i="1"/>
  <c r="S986" i="1"/>
  <c r="N986" i="1"/>
  <c r="S985" i="1"/>
  <c r="N985" i="1"/>
  <c r="S984" i="1"/>
  <c r="N984" i="1"/>
  <c r="S983" i="1"/>
  <c r="N983" i="1"/>
  <c r="S982" i="1"/>
  <c r="N982" i="1"/>
  <c r="S981" i="1"/>
  <c r="N981" i="1"/>
  <c r="S980" i="1"/>
  <c r="N980" i="1"/>
  <c r="S979" i="1"/>
  <c r="N979" i="1"/>
  <c r="S978" i="1"/>
  <c r="N978" i="1"/>
  <c r="S977" i="1"/>
  <c r="N977" i="1"/>
  <c r="S976" i="1"/>
  <c r="N976" i="1"/>
  <c r="N975" i="1"/>
  <c r="M974" i="1"/>
  <c r="N974" i="1"/>
  <c r="S973" i="1"/>
  <c r="N973" i="1"/>
  <c r="N972" i="1"/>
  <c r="S971" i="1"/>
  <c r="N971" i="1"/>
  <c r="N970" i="1"/>
  <c r="N969" i="1"/>
  <c r="S968" i="1"/>
  <c r="N968" i="1"/>
  <c r="S967" i="1"/>
  <c r="N967" i="1"/>
  <c r="S966" i="1"/>
  <c r="N966" i="1"/>
  <c r="S965" i="1"/>
  <c r="N965" i="1"/>
  <c r="S964" i="1"/>
  <c r="N964" i="1"/>
  <c r="S963" i="1"/>
  <c r="N963" i="1"/>
  <c r="S962" i="1"/>
  <c r="N962" i="1"/>
  <c r="S961" i="1"/>
  <c r="N961" i="1"/>
  <c r="S960" i="1"/>
  <c r="N960" i="1"/>
  <c r="S959" i="1"/>
  <c r="N959" i="1"/>
  <c r="S958" i="1"/>
  <c r="N958" i="1"/>
  <c r="S957" i="1"/>
  <c r="N957" i="1"/>
  <c r="S956" i="1"/>
  <c r="N956" i="1"/>
  <c r="S955" i="1"/>
  <c r="N955" i="1"/>
  <c r="S954" i="1"/>
  <c r="N954" i="1"/>
  <c r="S953" i="1"/>
  <c r="N953" i="1"/>
  <c r="S952" i="1"/>
  <c r="N952" i="1"/>
  <c r="S951" i="1"/>
  <c r="N951" i="1"/>
  <c r="S950" i="1"/>
  <c r="N950" i="1"/>
  <c r="S949" i="1"/>
  <c r="N949" i="1"/>
  <c r="S948" i="1"/>
  <c r="N948" i="1"/>
  <c r="S947" i="1"/>
  <c r="N947" i="1"/>
  <c r="S946" i="1"/>
  <c r="N946" i="1"/>
  <c r="S945" i="1"/>
  <c r="N945" i="1"/>
  <c r="S944" i="1"/>
  <c r="N944" i="1"/>
  <c r="S943" i="1"/>
  <c r="N943" i="1"/>
  <c r="S942" i="1"/>
  <c r="N942" i="1"/>
  <c r="S941" i="1"/>
  <c r="N941" i="1"/>
  <c r="S940" i="1"/>
  <c r="N940" i="1"/>
  <c r="S939" i="1"/>
  <c r="N939" i="1"/>
  <c r="S938" i="1"/>
  <c r="N938" i="1"/>
  <c r="S937" i="1"/>
  <c r="N937" i="1"/>
  <c r="S936" i="1"/>
  <c r="N936" i="1"/>
  <c r="M935" i="1"/>
  <c r="N935" i="1"/>
  <c r="M934" i="1"/>
  <c r="N934" i="1"/>
  <c r="N933" i="1"/>
  <c r="N932" i="1"/>
  <c r="S931" i="1"/>
  <c r="N931" i="1"/>
  <c r="N930" i="1"/>
  <c r="N929" i="1"/>
  <c r="S928" i="1"/>
  <c r="N928" i="1"/>
  <c r="S927" i="1"/>
  <c r="N927" i="1"/>
  <c r="M926" i="1"/>
  <c r="N926" i="1"/>
  <c r="S925" i="1"/>
  <c r="N925" i="1"/>
  <c r="N924" i="1"/>
  <c r="N923" i="1"/>
  <c r="N922" i="1"/>
  <c r="S921" i="1"/>
  <c r="N921" i="1"/>
  <c r="S920" i="1"/>
  <c r="N920" i="1"/>
  <c r="S919" i="1"/>
  <c r="N919" i="1"/>
  <c r="S918" i="1"/>
  <c r="N918" i="1"/>
  <c r="AD917" i="1"/>
  <c r="N917" i="1"/>
  <c r="AD916" i="1"/>
  <c r="N916" i="1"/>
  <c r="S915" i="1"/>
  <c r="N915" i="1"/>
  <c r="S914" i="1"/>
  <c r="N914" i="1"/>
  <c r="S913" i="1"/>
  <c r="N913" i="1"/>
  <c r="S912" i="1"/>
  <c r="N912" i="1"/>
  <c r="S911" i="1"/>
  <c r="N911" i="1"/>
  <c r="N910" i="1"/>
  <c r="N909" i="1"/>
  <c r="S908" i="1"/>
  <c r="N908" i="1"/>
  <c r="N907" i="1"/>
  <c r="N906" i="1"/>
  <c r="N905" i="1"/>
  <c r="N904" i="1"/>
  <c r="S903" i="1"/>
  <c r="N903" i="1"/>
  <c r="S902" i="1"/>
  <c r="N902" i="1"/>
  <c r="M901" i="1"/>
  <c r="N901" i="1"/>
  <c r="S900" i="1"/>
  <c r="N900" i="1"/>
  <c r="N899" i="1"/>
  <c r="N898" i="1"/>
  <c r="AD897" i="1"/>
  <c r="N897" i="1"/>
  <c r="S896" i="1"/>
  <c r="N896" i="1"/>
  <c r="S895" i="1"/>
  <c r="N895" i="1"/>
  <c r="S894" i="1"/>
  <c r="N894" i="1"/>
  <c r="S893" i="1"/>
  <c r="N893" i="1"/>
  <c r="S892" i="1"/>
  <c r="N892" i="1"/>
  <c r="N891" i="1"/>
  <c r="S890" i="1"/>
  <c r="N890" i="1"/>
  <c r="S889" i="1"/>
  <c r="N889" i="1"/>
  <c r="N888" i="1"/>
  <c r="S887" i="1"/>
  <c r="N887" i="1"/>
  <c r="S886" i="1"/>
  <c r="N886" i="1"/>
  <c r="S885" i="1"/>
  <c r="N885" i="1"/>
  <c r="S884" i="1"/>
  <c r="N884" i="1"/>
  <c r="S883" i="1"/>
  <c r="N883" i="1"/>
  <c r="S882" i="1"/>
  <c r="N882" i="1"/>
  <c r="S881" i="1"/>
  <c r="N881" i="1"/>
  <c r="S880" i="1"/>
  <c r="N880" i="1"/>
  <c r="S879" i="1"/>
  <c r="N879" i="1"/>
  <c r="S878" i="1"/>
  <c r="N878" i="1"/>
  <c r="S877" i="1"/>
  <c r="N877" i="1"/>
  <c r="S876" i="1"/>
  <c r="N876" i="1"/>
  <c r="AD875" i="1"/>
  <c r="N875" i="1"/>
  <c r="S874" i="1"/>
  <c r="N874" i="1"/>
  <c r="N873" i="1"/>
  <c r="S872" i="1"/>
  <c r="N872" i="1"/>
  <c r="S871" i="1"/>
  <c r="N871" i="1"/>
  <c r="S870" i="1"/>
  <c r="N870" i="1"/>
  <c r="S869" i="1"/>
  <c r="N869" i="1"/>
  <c r="S868" i="1"/>
  <c r="N868" i="1"/>
  <c r="S867" i="1"/>
  <c r="N867" i="1"/>
  <c r="N866" i="1"/>
  <c r="S865" i="1"/>
  <c r="N865" i="1"/>
  <c r="S864" i="1"/>
  <c r="N864" i="1"/>
  <c r="S863" i="1"/>
  <c r="N863" i="1"/>
  <c r="S862" i="1"/>
  <c r="N862" i="1"/>
  <c r="S861" i="1"/>
  <c r="N861" i="1"/>
  <c r="S860" i="1"/>
  <c r="N860" i="1"/>
  <c r="S859" i="1"/>
  <c r="N859" i="1"/>
  <c r="S858" i="1"/>
  <c r="N858" i="1"/>
  <c r="N857" i="1"/>
  <c r="M856" i="1"/>
  <c r="N856" i="1"/>
  <c r="S855" i="1"/>
  <c r="N855" i="1"/>
  <c r="S854" i="1"/>
  <c r="N854" i="1"/>
  <c r="S853" i="1"/>
  <c r="N853" i="1"/>
  <c r="N852" i="1"/>
  <c r="S851" i="1"/>
  <c r="N851" i="1"/>
  <c r="N850" i="1"/>
  <c r="S849" i="1"/>
  <c r="N849" i="1"/>
  <c r="S848" i="1"/>
  <c r="N848" i="1"/>
  <c r="S847" i="1"/>
  <c r="N847" i="1"/>
  <c r="S846" i="1"/>
  <c r="N846" i="1"/>
  <c r="S845" i="1"/>
  <c r="N845" i="1"/>
  <c r="S844" i="1"/>
  <c r="N844" i="1"/>
  <c r="N843" i="1"/>
  <c r="S842" i="1"/>
  <c r="N842" i="1"/>
  <c r="S841" i="1"/>
  <c r="N841" i="1"/>
  <c r="S840" i="1"/>
  <c r="N840" i="1"/>
  <c r="S839" i="1"/>
  <c r="N839" i="1"/>
  <c r="S838" i="1"/>
  <c r="N838" i="1"/>
  <c r="S837" i="1"/>
  <c r="N837" i="1"/>
  <c r="S836" i="1"/>
  <c r="N836" i="1"/>
  <c r="N835" i="1"/>
  <c r="N834" i="1"/>
  <c r="N833" i="1"/>
  <c r="N832" i="1"/>
  <c r="N831" i="1"/>
  <c r="N830" i="1"/>
  <c r="N829" i="1"/>
  <c r="N828" i="1"/>
  <c r="S827" i="1"/>
  <c r="N827" i="1"/>
  <c r="S826" i="1"/>
  <c r="N826" i="1"/>
  <c r="S825" i="1"/>
  <c r="N825" i="1"/>
  <c r="S824" i="1"/>
  <c r="N824" i="1"/>
  <c r="N823" i="1"/>
  <c r="N822" i="1"/>
  <c r="N821" i="1"/>
  <c r="N820" i="1"/>
  <c r="N819" i="1"/>
  <c r="N818" i="1"/>
  <c r="N817" i="1"/>
  <c r="AD816" i="1"/>
  <c r="N816" i="1"/>
  <c r="AD815" i="1"/>
  <c r="N815" i="1"/>
  <c r="N814" i="1"/>
  <c r="N813" i="1"/>
  <c r="N812" i="1"/>
  <c r="S811" i="1"/>
  <c r="N811" i="1"/>
  <c r="S810" i="1"/>
  <c r="N810" i="1"/>
  <c r="S809" i="1"/>
  <c r="N809" i="1"/>
  <c r="N808" i="1"/>
  <c r="N807" i="1"/>
  <c r="S806" i="1"/>
  <c r="N806" i="1"/>
  <c r="N805" i="1"/>
  <c r="N804" i="1"/>
  <c r="S803" i="1"/>
  <c r="N803" i="1"/>
  <c r="S802" i="1"/>
  <c r="N802" i="1"/>
  <c r="S801" i="1"/>
  <c r="N801" i="1"/>
  <c r="AD800" i="1"/>
  <c r="N800" i="1"/>
  <c r="P800" i="1"/>
  <c r="S799" i="1"/>
  <c r="N799" i="1"/>
  <c r="N798" i="1"/>
  <c r="N797" i="1"/>
  <c r="N796" i="1"/>
  <c r="N795" i="1"/>
  <c r="N794" i="1"/>
  <c r="N793" i="1"/>
  <c r="S792" i="1"/>
  <c r="N792" i="1"/>
  <c r="S791" i="1"/>
  <c r="N791" i="1"/>
  <c r="S790" i="1"/>
  <c r="N790" i="1"/>
  <c r="S789" i="1"/>
  <c r="N789" i="1"/>
  <c r="S788" i="1"/>
  <c r="N788" i="1"/>
  <c r="S787" i="1"/>
  <c r="N787" i="1"/>
  <c r="S786" i="1"/>
  <c r="N786" i="1"/>
  <c r="S785" i="1"/>
  <c r="N785" i="1"/>
  <c r="S784" i="1"/>
  <c r="N784" i="1"/>
  <c r="S783" i="1"/>
  <c r="N783" i="1"/>
  <c r="S782" i="1"/>
  <c r="N782" i="1"/>
  <c r="S781" i="1"/>
  <c r="N781" i="1"/>
  <c r="S780" i="1"/>
  <c r="N780" i="1"/>
  <c r="S779" i="1"/>
  <c r="N779" i="1"/>
  <c r="S778" i="1"/>
  <c r="N778" i="1"/>
  <c r="S777" i="1"/>
  <c r="N777" i="1"/>
  <c r="S776" i="1"/>
  <c r="N776" i="1"/>
  <c r="S775" i="1"/>
  <c r="N775" i="1"/>
  <c r="S774" i="1"/>
  <c r="N774" i="1"/>
  <c r="S773" i="1"/>
  <c r="N773" i="1"/>
  <c r="S772" i="1"/>
  <c r="N772" i="1"/>
  <c r="S771" i="1"/>
  <c r="N771" i="1"/>
  <c r="S770" i="1"/>
  <c r="N770" i="1"/>
  <c r="S769" i="1"/>
  <c r="N769" i="1"/>
  <c r="S768" i="1"/>
  <c r="N768" i="1"/>
  <c r="S767" i="1"/>
  <c r="N767" i="1"/>
  <c r="S766" i="1"/>
  <c r="N766" i="1"/>
  <c r="S765" i="1"/>
  <c r="N765" i="1"/>
  <c r="S764" i="1"/>
  <c r="N764" i="1"/>
  <c r="S763" i="1"/>
  <c r="N763" i="1"/>
  <c r="S762" i="1"/>
  <c r="N762" i="1"/>
  <c r="S761" i="1"/>
  <c r="N761" i="1"/>
  <c r="S760" i="1"/>
  <c r="N760" i="1"/>
  <c r="S759" i="1"/>
  <c r="N759" i="1"/>
  <c r="S758" i="1"/>
  <c r="N758" i="1"/>
  <c r="S757" i="1"/>
  <c r="N757" i="1"/>
  <c r="S756" i="1"/>
  <c r="N756" i="1"/>
  <c r="S755" i="1"/>
  <c r="N755" i="1"/>
  <c r="S754" i="1"/>
  <c r="N754" i="1"/>
  <c r="S753" i="1"/>
  <c r="N753" i="1"/>
  <c r="S752" i="1"/>
  <c r="N752" i="1"/>
  <c r="N751" i="1"/>
  <c r="S750" i="1"/>
  <c r="N750" i="1"/>
  <c r="S749" i="1"/>
  <c r="N749" i="1"/>
  <c r="S748" i="1"/>
  <c r="N748" i="1"/>
  <c r="S747" i="1"/>
  <c r="N747" i="1"/>
  <c r="S746" i="1"/>
  <c r="N746" i="1"/>
  <c r="N745" i="1"/>
  <c r="S744" i="1"/>
  <c r="N744" i="1"/>
  <c r="S743" i="1"/>
  <c r="N743" i="1"/>
  <c r="S742" i="1"/>
  <c r="N742" i="1"/>
  <c r="N741" i="1"/>
  <c r="S740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S728" i="1"/>
  <c r="N728" i="1"/>
  <c r="S727" i="1"/>
  <c r="N727" i="1"/>
  <c r="S726" i="1"/>
  <c r="N726" i="1"/>
  <c r="S725" i="1"/>
  <c r="N725" i="1"/>
  <c r="AD724" i="1"/>
  <c r="N724" i="1"/>
  <c r="N723" i="1"/>
  <c r="N722" i="1"/>
  <c r="N721" i="1"/>
  <c r="N720" i="1"/>
  <c r="S719" i="1"/>
  <c r="N719" i="1"/>
  <c r="S718" i="1"/>
  <c r="N718" i="1"/>
  <c r="S717" i="1"/>
  <c r="N717" i="1"/>
  <c r="S716" i="1"/>
  <c r="N716" i="1"/>
  <c r="S715" i="1"/>
  <c r="N715" i="1"/>
  <c r="S714" i="1"/>
  <c r="N714" i="1"/>
  <c r="S713" i="1"/>
  <c r="N713" i="1"/>
  <c r="S712" i="1"/>
  <c r="N712" i="1"/>
  <c r="S711" i="1"/>
  <c r="N711" i="1"/>
  <c r="N710" i="1"/>
  <c r="N709" i="1"/>
  <c r="N708" i="1"/>
  <c r="S707" i="1"/>
  <c r="N707" i="1"/>
  <c r="S706" i="1"/>
  <c r="N706" i="1"/>
  <c r="S705" i="1"/>
  <c r="N705" i="1"/>
  <c r="S704" i="1"/>
  <c r="N704" i="1"/>
  <c r="S703" i="1"/>
  <c r="N703" i="1"/>
  <c r="S702" i="1"/>
  <c r="N702" i="1"/>
  <c r="S701" i="1"/>
  <c r="N701" i="1"/>
  <c r="S700" i="1"/>
  <c r="N700" i="1"/>
  <c r="N699" i="1"/>
  <c r="S698" i="1"/>
  <c r="N698" i="1"/>
  <c r="S697" i="1"/>
  <c r="N697" i="1"/>
  <c r="S696" i="1"/>
  <c r="N696" i="1"/>
  <c r="S695" i="1"/>
  <c r="N695" i="1"/>
  <c r="S694" i="1"/>
  <c r="N694" i="1"/>
  <c r="S693" i="1"/>
  <c r="N693" i="1"/>
  <c r="S692" i="1"/>
  <c r="N692" i="1"/>
  <c r="S691" i="1"/>
  <c r="N691" i="1"/>
  <c r="S690" i="1"/>
  <c r="N690" i="1"/>
  <c r="S689" i="1"/>
  <c r="N689" i="1"/>
  <c r="S688" i="1"/>
  <c r="N688" i="1"/>
  <c r="S687" i="1"/>
  <c r="N687" i="1"/>
  <c r="S686" i="1"/>
  <c r="N686" i="1"/>
  <c r="S685" i="1"/>
  <c r="N685" i="1"/>
  <c r="S684" i="1"/>
  <c r="N684" i="1"/>
  <c r="S683" i="1"/>
  <c r="N683" i="1"/>
  <c r="S682" i="1"/>
  <c r="N682" i="1"/>
  <c r="S681" i="1"/>
  <c r="N681" i="1"/>
  <c r="S680" i="1"/>
  <c r="N680" i="1"/>
  <c r="S679" i="1"/>
  <c r="N679" i="1"/>
  <c r="S678" i="1"/>
  <c r="N678" i="1"/>
  <c r="S677" i="1"/>
  <c r="N677" i="1"/>
  <c r="S676" i="1"/>
  <c r="N676" i="1"/>
  <c r="N675" i="1"/>
  <c r="N674" i="1"/>
  <c r="N673" i="1"/>
  <c r="S672" i="1"/>
  <c r="N672" i="1"/>
  <c r="S671" i="1"/>
  <c r="N671" i="1"/>
  <c r="S670" i="1"/>
  <c r="N670" i="1"/>
  <c r="S669" i="1"/>
  <c r="N669" i="1"/>
  <c r="S668" i="1"/>
  <c r="N668" i="1"/>
  <c r="S667" i="1"/>
  <c r="N667" i="1"/>
  <c r="S666" i="1"/>
  <c r="N666" i="1"/>
  <c r="S665" i="1"/>
  <c r="N665" i="1"/>
  <c r="S664" i="1"/>
  <c r="N664" i="1"/>
  <c r="S663" i="1"/>
  <c r="N663" i="1"/>
  <c r="S662" i="1"/>
  <c r="N662" i="1"/>
  <c r="S661" i="1"/>
  <c r="N661" i="1"/>
  <c r="S660" i="1"/>
  <c r="N660" i="1"/>
  <c r="N659" i="1"/>
  <c r="AD658" i="1"/>
  <c r="N658" i="1"/>
  <c r="S657" i="1"/>
  <c r="N657" i="1"/>
  <c r="S656" i="1"/>
  <c r="N656" i="1"/>
  <c r="S655" i="1"/>
  <c r="N655" i="1"/>
  <c r="M654" i="1"/>
  <c r="N654" i="1"/>
  <c r="M653" i="1"/>
  <c r="N653" i="1"/>
  <c r="M652" i="1"/>
  <c r="N652" i="1"/>
  <c r="M651" i="1"/>
  <c r="N651" i="1"/>
  <c r="M650" i="1"/>
  <c r="N650" i="1"/>
  <c r="M649" i="1"/>
  <c r="N649" i="1"/>
  <c r="S648" i="1"/>
  <c r="N648" i="1"/>
  <c r="S647" i="1"/>
  <c r="N647" i="1"/>
  <c r="S646" i="1"/>
  <c r="N646" i="1"/>
  <c r="N645" i="1"/>
  <c r="N644" i="1"/>
  <c r="S643" i="1"/>
  <c r="N643" i="1"/>
  <c r="S642" i="1"/>
  <c r="N642" i="1"/>
  <c r="S641" i="1"/>
  <c r="N641" i="1"/>
  <c r="S640" i="1"/>
  <c r="N640" i="1"/>
  <c r="R639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S623" i="1"/>
  <c r="N623" i="1"/>
  <c r="S622" i="1"/>
  <c r="N622" i="1"/>
  <c r="S621" i="1"/>
  <c r="N621" i="1"/>
  <c r="S620" i="1"/>
  <c r="N620" i="1"/>
  <c r="R619" i="1"/>
  <c r="N619" i="1"/>
  <c r="N618" i="1"/>
  <c r="N617" i="1"/>
  <c r="N616" i="1"/>
  <c r="N615" i="1"/>
  <c r="N614" i="1"/>
  <c r="N613" i="1"/>
  <c r="N612" i="1"/>
  <c r="N611" i="1"/>
  <c r="N610" i="1"/>
  <c r="N609" i="1"/>
  <c r="S608" i="1"/>
  <c r="N608" i="1"/>
  <c r="S607" i="1"/>
  <c r="N607" i="1"/>
  <c r="N606" i="1"/>
  <c r="S605" i="1"/>
  <c r="N605" i="1"/>
  <c r="S604" i="1"/>
  <c r="N604" i="1"/>
  <c r="S603" i="1"/>
  <c r="N603" i="1"/>
  <c r="S602" i="1"/>
  <c r="N602" i="1"/>
  <c r="S601" i="1"/>
  <c r="N601" i="1"/>
  <c r="S600" i="1"/>
  <c r="N600" i="1"/>
  <c r="S599" i="1"/>
  <c r="N599" i="1"/>
  <c r="S598" i="1"/>
  <c r="N598" i="1"/>
  <c r="S597" i="1"/>
  <c r="N597" i="1"/>
  <c r="S596" i="1"/>
  <c r="N596" i="1"/>
  <c r="S595" i="1"/>
  <c r="N595" i="1"/>
  <c r="S594" i="1"/>
  <c r="N594" i="1"/>
  <c r="S593" i="1"/>
  <c r="N593" i="1"/>
  <c r="S592" i="1"/>
  <c r="N592" i="1"/>
  <c r="S591" i="1"/>
  <c r="N591" i="1"/>
  <c r="S590" i="1"/>
  <c r="N590" i="1"/>
  <c r="S589" i="1"/>
  <c r="N589" i="1"/>
  <c r="S588" i="1"/>
  <c r="N588" i="1"/>
  <c r="S587" i="1"/>
  <c r="N587" i="1"/>
  <c r="S586" i="1"/>
  <c r="N586" i="1"/>
  <c r="S585" i="1"/>
  <c r="N585" i="1"/>
  <c r="S584" i="1"/>
  <c r="N584" i="1"/>
  <c r="S583" i="1"/>
  <c r="N583" i="1"/>
  <c r="S582" i="1"/>
  <c r="N582" i="1"/>
  <c r="S581" i="1"/>
  <c r="N581" i="1"/>
  <c r="S580" i="1"/>
  <c r="N580" i="1"/>
  <c r="S579" i="1"/>
  <c r="N579" i="1"/>
  <c r="S578" i="1"/>
  <c r="N578" i="1"/>
  <c r="S577" i="1"/>
  <c r="N577" i="1"/>
  <c r="S576" i="1"/>
  <c r="N576" i="1"/>
  <c r="S575" i="1"/>
  <c r="N575" i="1"/>
  <c r="S574" i="1"/>
  <c r="N574" i="1"/>
  <c r="S573" i="1"/>
  <c r="N573" i="1"/>
  <c r="S572" i="1"/>
  <c r="N572" i="1"/>
  <c r="S571" i="1"/>
  <c r="N571" i="1"/>
  <c r="S570" i="1"/>
  <c r="N570" i="1"/>
  <c r="S569" i="1"/>
  <c r="N569" i="1"/>
  <c r="S568" i="1"/>
  <c r="N568" i="1"/>
  <c r="S567" i="1"/>
  <c r="N567" i="1"/>
  <c r="S566" i="1"/>
  <c r="N566" i="1"/>
  <c r="S565" i="1"/>
  <c r="N565" i="1"/>
  <c r="S564" i="1"/>
  <c r="N564" i="1"/>
  <c r="S563" i="1"/>
  <c r="N563" i="1"/>
  <c r="S562" i="1"/>
  <c r="N562" i="1"/>
  <c r="S561" i="1"/>
  <c r="N561" i="1"/>
  <c r="S560" i="1"/>
  <c r="N560" i="1"/>
  <c r="S559" i="1"/>
  <c r="N559" i="1"/>
  <c r="S558" i="1"/>
  <c r="N558" i="1"/>
  <c r="S557" i="1"/>
  <c r="N557" i="1"/>
  <c r="S556" i="1"/>
  <c r="N556" i="1"/>
  <c r="S555" i="1"/>
  <c r="N555" i="1"/>
  <c r="S554" i="1"/>
  <c r="N554" i="1"/>
  <c r="S553" i="1"/>
  <c r="N553" i="1"/>
  <c r="S552" i="1"/>
  <c r="N552" i="1"/>
  <c r="S551" i="1"/>
  <c r="N551" i="1"/>
  <c r="S550" i="1"/>
  <c r="N550" i="1"/>
  <c r="S549" i="1"/>
  <c r="N549" i="1"/>
  <c r="S548" i="1"/>
  <c r="N548" i="1"/>
  <c r="S547" i="1"/>
  <c r="N547" i="1"/>
  <c r="S546" i="1"/>
  <c r="N546" i="1"/>
  <c r="S545" i="1"/>
  <c r="N545" i="1"/>
  <c r="S544" i="1"/>
  <c r="N544" i="1"/>
  <c r="AD543" i="1"/>
  <c r="N543" i="1"/>
  <c r="AD542" i="1"/>
  <c r="N542" i="1"/>
  <c r="S541" i="1"/>
  <c r="N541" i="1"/>
  <c r="S540" i="1"/>
  <c r="N540" i="1"/>
  <c r="S539" i="1"/>
  <c r="N539" i="1"/>
  <c r="S538" i="1"/>
  <c r="N538" i="1"/>
  <c r="S537" i="1"/>
  <c r="N537" i="1"/>
  <c r="S536" i="1"/>
  <c r="N536" i="1"/>
  <c r="S535" i="1"/>
  <c r="N535" i="1"/>
  <c r="S534" i="1"/>
  <c r="N534" i="1"/>
  <c r="S533" i="1"/>
  <c r="N533" i="1"/>
  <c r="S532" i="1"/>
  <c r="N532" i="1"/>
  <c r="S526" i="1"/>
  <c r="N526" i="1"/>
  <c r="S525" i="1"/>
  <c r="N525" i="1"/>
  <c r="S524" i="1"/>
  <c r="N524" i="1"/>
  <c r="S523" i="1"/>
  <c r="N523" i="1"/>
  <c r="S522" i="1"/>
  <c r="N522" i="1"/>
  <c r="S521" i="1"/>
  <c r="N521" i="1"/>
  <c r="S520" i="1"/>
  <c r="N520" i="1"/>
  <c r="S519" i="1"/>
  <c r="N519" i="1"/>
  <c r="S518" i="1"/>
  <c r="N518" i="1"/>
  <c r="S517" i="1"/>
  <c r="N517" i="1"/>
  <c r="N516" i="1"/>
  <c r="S515" i="1"/>
  <c r="N515" i="1"/>
  <c r="S514" i="1"/>
  <c r="N514" i="1"/>
  <c r="N510" i="1"/>
  <c r="S509" i="1"/>
  <c r="N509" i="1"/>
  <c r="N508" i="1"/>
  <c r="S507" i="1"/>
  <c r="N507" i="1"/>
  <c r="S506" i="1"/>
  <c r="N506" i="1"/>
  <c r="S505" i="1"/>
  <c r="N505" i="1"/>
  <c r="S504" i="1"/>
  <c r="N504" i="1"/>
  <c r="S503" i="1"/>
  <c r="N503" i="1"/>
  <c r="S502" i="1"/>
  <c r="N502" i="1"/>
  <c r="N501" i="1"/>
  <c r="S500" i="1"/>
  <c r="N500" i="1"/>
  <c r="S499" i="1"/>
  <c r="N499" i="1"/>
  <c r="S498" i="1"/>
  <c r="N498" i="1"/>
  <c r="AD497" i="1"/>
  <c r="N497" i="1"/>
  <c r="AD496" i="1"/>
  <c r="N496" i="1"/>
  <c r="S495" i="1"/>
  <c r="N495" i="1"/>
  <c r="S494" i="1"/>
  <c r="N494" i="1"/>
  <c r="S493" i="1"/>
  <c r="N493" i="1"/>
  <c r="S492" i="1"/>
  <c r="N492" i="1"/>
  <c r="S491" i="1"/>
  <c r="N491" i="1"/>
  <c r="S490" i="1"/>
  <c r="N490" i="1"/>
  <c r="S489" i="1"/>
  <c r="N489" i="1"/>
  <c r="S488" i="1"/>
  <c r="N488" i="1"/>
  <c r="S487" i="1"/>
  <c r="N487" i="1"/>
  <c r="S486" i="1"/>
  <c r="N486" i="1"/>
  <c r="S485" i="1"/>
  <c r="N485" i="1"/>
  <c r="S484" i="1"/>
  <c r="N484" i="1"/>
  <c r="S483" i="1"/>
  <c r="N483" i="1"/>
  <c r="S482" i="1"/>
  <c r="N482" i="1"/>
  <c r="M481" i="1"/>
  <c r="N481" i="1"/>
  <c r="M480" i="1"/>
  <c r="N480" i="1"/>
  <c r="V479" i="1"/>
  <c r="M479" i="1"/>
  <c r="N479" i="1"/>
  <c r="N478" i="1"/>
  <c r="N477" i="1"/>
  <c r="N476" i="1"/>
  <c r="S475" i="1"/>
  <c r="N475" i="1"/>
  <c r="S474" i="1"/>
  <c r="N474" i="1"/>
  <c r="S473" i="1"/>
  <c r="N473" i="1"/>
  <c r="S472" i="1"/>
  <c r="N472" i="1"/>
  <c r="S471" i="1"/>
  <c r="N471" i="1"/>
  <c r="S470" i="1"/>
  <c r="N470" i="1"/>
  <c r="AC469" i="1"/>
  <c r="N469" i="1"/>
  <c r="N468" i="1"/>
  <c r="AD467" i="1"/>
  <c r="N467" i="1"/>
  <c r="N466" i="1"/>
  <c r="N465" i="1"/>
  <c r="M464" i="1"/>
  <c r="N464" i="1"/>
  <c r="M463" i="1"/>
  <c r="N463" i="1"/>
  <c r="M462" i="1"/>
  <c r="N462" i="1"/>
  <c r="S461" i="1"/>
  <c r="N461" i="1"/>
  <c r="AC460" i="1"/>
  <c r="N460" i="1"/>
  <c r="N459" i="1"/>
  <c r="N458" i="1"/>
  <c r="S457" i="1"/>
  <c r="N457" i="1"/>
  <c r="S456" i="1"/>
  <c r="N456" i="1"/>
  <c r="AC455" i="1"/>
  <c r="N455" i="1"/>
  <c r="S454" i="1"/>
  <c r="N454" i="1"/>
  <c r="N453" i="1"/>
  <c r="S452" i="1"/>
  <c r="N452" i="1"/>
  <c r="S451" i="1"/>
  <c r="N451" i="1"/>
  <c r="S450" i="1"/>
  <c r="N450" i="1"/>
  <c r="S449" i="1"/>
  <c r="N449" i="1"/>
  <c r="S448" i="1"/>
  <c r="N448" i="1"/>
  <c r="S447" i="1"/>
  <c r="N447" i="1"/>
  <c r="S446" i="1"/>
  <c r="N446" i="1"/>
  <c r="S445" i="1"/>
  <c r="N445" i="1"/>
  <c r="AD444" i="1"/>
  <c r="N444" i="1"/>
  <c r="N443" i="1"/>
  <c r="S442" i="1"/>
  <c r="N442" i="1"/>
  <c r="S441" i="1"/>
  <c r="N441" i="1"/>
  <c r="N440" i="1"/>
  <c r="S439" i="1"/>
  <c r="N439" i="1"/>
  <c r="S438" i="1"/>
  <c r="N438" i="1"/>
  <c r="M437" i="1"/>
  <c r="N437" i="1"/>
  <c r="M436" i="1"/>
  <c r="N436" i="1"/>
  <c r="S435" i="1"/>
  <c r="N435" i="1"/>
  <c r="M434" i="1"/>
  <c r="N434" i="1"/>
  <c r="M433" i="1"/>
  <c r="N433" i="1"/>
  <c r="N432" i="1"/>
  <c r="N431" i="1"/>
  <c r="N430" i="1"/>
  <c r="AD429" i="1"/>
  <c r="N429" i="1"/>
  <c r="P429" i="1"/>
  <c r="M428" i="1"/>
  <c r="N428" i="1"/>
  <c r="M427" i="1"/>
  <c r="N427" i="1"/>
  <c r="M426" i="1"/>
  <c r="N426" i="1"/>
  <c r="M425" i="1"/>
  <c r="N425" i="1"/>
  <c r="M424" i="1"/>
  <c r="N424" i="1"/>
  <c r="N423" i="1"/>
  <c r="M422" i="1"/>
  <c r="N422" i="1"/>
  <c r="N421" i="1"/>
  <c r="S420" i="1"/>
  <c r="N420" i="1"/>
  <c r="S419" i="1"/>
  <c r="N419" i="1"/>
  <c r="S418" i="1"/>
  <c r="N418" i="1"/>
  <c r="S417" i="1"/>
  <c r="N417" i="1"/>
  <c r="S416" i="1"/>
  <c r="N416" i="1"/>
  <c r="AD415" i="1"/>
  <c r="N415" i="1"/>
  <c r="Y414" i="1"/>
  <c r="S414" i="1"/>
  <c r="N414" i="1"/>
  <c r="M413" i="1"/>
  <c r="N413" i="1"/>
  <c r="AD412" i="1"/>
  <c r="N412" i="1"/>
  <c r="S411" i="1"/>
  <c r="N411" i="1"/>
  <c r="S410" i="1"/>
  <c r="N410" i="1"/>
  <c r="S409" i="1"/>
  <c r="N409" i="1"/>
  <c r="M408" i="1"/>
  <c r="N408" i="1"/>
  <c r="N407" i="1"/>
  <c r="S406" i="1"/>
  <c r="N406" i="1"/>
  <c r="S405" i="1"/>
  <c r="N405" i="1"/>
  <c r="S404" i="1"/>
  <c r="N404" i="1"/>
  <c r="S403" i="1"/>
  <c r="N403" i="1"/>
  <c r="S402" i="1"/>
  <c r="N402" i="1"/>
  <c r="S401" i="1"/>
  <c r="N401" i="1"/>
  <c r="S400" i="1"/>
  <c r="N400" i="1"/>
  <c r="S399" i="1"/>
  <c r="N399" i="1"/>
  <c r="S398" i="1"/>
  <c r="N398" i="1"/>
  <c r="S397" i="1"/>
  <c r="N397" i="1"/>
  <c r="S396" i="1"/>
  <c r="N396" i="1"/>
  <c r="S395" i="1"/>
  <c r="N395" i="1"/>
  <c r="S394" i="1"/>
  <c r="N394" i="1"/>
  <c r="S393" i="1"/>
  <c r="N393" i="1"/>
  <c r="S392" i="1"/>
  <c r="N392" i="1"/>
  <c r="S391" i="1"/>
  <c r="N391" i="1"/>
  <c r="N390" i="1"/>
  <c r="S389" i="1"/>
  <c r="N389" i="1"/>
  <c r="S388" i="1"/>
  <c r="N388" i="1"/>
  <c r="S387" i="1"/>
  <c r="N387" i="1"/>
  <c r="N386" i="1"/>
  <c r="S385" i="1"/>
  <c r="N385" i="1"/>
  <c r="S384" i="1"/>
  <c r="N384" i="1"/>
  <c r="N383" i="1"/>
  <c r="N382" i="1"/>
  <c r="N381" i="1"/>
  <c r="N380" i="1"/>
  <c r="N379" i="1"/>
  <c r="S378" i="1"/>
  <c r="N378" i="1"/>
  <c r="S377" i="1"/>
  <c r="N377" i="1"/>
  <c r="S376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S359" i="1"/>
  <c r="N359" i="1"/>
  <c r="N358" i="1"/>
  <c r="N357" i="1"/>
  <c r="S356" i="1"/>
  <c r="N356" i="1"/>
  <c r="S355" i="1"/>
  <c r="N355" i="1"/>
  <c r="S354" i="1"/>
  <c r="N354" i="1"/>
  <c r="S353" i="1"/>
  <c r="N353" i="1"/>
  <c r="S352" i="1"/>
  <c r="N352" i="1"/>
  <c r="S351" i="1"/>
  <c r="N351" i="1"/>
  <c r="S350" i="1"/>
  <c r="N350" i="1"/>
  <c r="S349" i="1"/>
  <c r="N349" i="1"/>
  <c r="S348" i="1"/>
  <c r="N348" i="1"/>
  <c r="S347" i="1"/>
  <c r="N347" i="1"/>
  <c r="S346" i="1"/>
  <c r="N346" i="1"/>
  <c r="S345" i="1"/>
  <c r="N345" i="1"/>
  <c r="S344" i="1"/>
  <c r="N344" i="1"/>
  <c r="S343" i="1"/>
  <c r="N343" i="1"/>
  <c r="S342" i="1"/>
  <c r="N342" i="1"/>
  <c r="S341" i="1"/>
  <c r="N341" i="1"/>
  <c r="S340" i="1"/>
  <c r="N340" i="1"/>
  <c r="S339" i="1"/>
  <c r="N339" i="1"/>
  <c r="S338" i="1"/>
  <c r="N338" i="1"/>
  <c r="S337" i="1"/>
  <c r="M337" i="1"/>
  <c r="N337" i="1"/>
  <c r="S336" i="1"/>
  <c r="N336" i="1"/>
  <c r="N335" i="1"/>
  <c r="N334" i="1"/>
  <c r="N333" i="1"/>
  <c r="N332" i="1"/>
  <c r="N331" i="1"/>
  <c r="N330" i="1"/>
  <c r="N329" i="1"/>
  <c r="M328" i="1"/>
  <c r="N328" i="1"/>
  <c r="S327" i="1"/>
  <c r="N327" i="1"/>
  <c r="S326" i="1"/>
  <c r="N326" i="1"/>
  <c r="S325" i="1"/>
  <c r="N325" i="1"/>
  <c r="S324" i="1"/>
  <c r="N324" i="1"/>
  <c r="S323" i="1"/>
  <c r="N323" i="1"/>
  <c r="N322" i="1"/>
  <c r="N321" i="1"/>
  <c r="M320" i="1"/>
  <c r="N320" i="1"/>
  <c r="M319" i="1"/>
  <c r="N319" i="1"/>
  <c r="M318" i="1"/>
  <c r="N318" i="1"/>
  <c r="S317" i="1"/>
  <c r="N317" i="1"/>
  <c r="S316" i="1"/>
  <c r="N316" i="1"/>
  <c r="N315" i="1"/>
  <c r="N314" i="1"/>
  <c r="N313" i="1"/>
  <c r="AD312" i="1"/>
  <c r="N312" i="1"/>
  <c r="M311" i="1"/>
  <c r="N311" i="1"/>
  <c r="S310" i="1"/>
  <c r="N310" i="1"/>
  <c r="S309" i="1"/>
  <c r="N309" i="1"/>
  <c r="S308" i="1"/>
  <c r="N308" i="1"/>
  <c r="S307" i="1"/>
  <c r="N307" i="1"/>
  <c r="S306" i="1"/>
  <c r="N306" i="1"/>
  <c r="S305" i="1"/>
  <c r="N305" i="1"/>
  <c r="S304" i="1"/>
  <c r="N304" i="1"/>
  <c r="S303" i="1"/>
  <c r="N303" i="1"/>
  <c r="M302" i="1"/>
  <c r="N302" i="1"/>
  <c r="S301" i="1"/>
  <c r="N301" i="1"/>
  <c r="N300" i="1"/>
  <c r="S299" i="1"/>
  <c r="N299" i="1"/>
  <c r="S298" i="1"/>
  <c r="N298" i="1"/>
  <c r="S297" i="1"/>
  <c r="N297" i="1"/>
  <c r="S296" i="1"/>
  <c r="N296" i="1"/>
  <c r="S295" i="1"/>
  <c r="N295" i="1"/>
  <c r="S294" i="1"/>
  <c r="N294" i="1"/>
  <c r="S293" i="1"/>
  <c r="N293" i="1"/>
  <c r="S292" i="1"/>
  <c r="N292" i="1"/>
  <c r="S291" i="1"/>
  <c r="N291" i="1"/>
  <c r="N290" i="1"/>
  <c r="N289" i="1"/>
  <c r="N288" i="1"/>
  <c r="M287" i="1"/>
  <c r="N287" i="1"/>
  <c r="N286" i="1"/>
  <c r="N285" i="1"/>
  <c r="N284" i="1"/>
  <c r="S283" i="1"/>
  <c r="N283" i="1"/>
  <c r="N282" i="1"/>
  <c r="N281" i="1"/>
  <c r="M280" i="1"/>
  <c r="N280" i="1"/>
  <c r="S279" i="1"/>
  <c r="N279" i="1"/>
  <c r="S278" i="1"/>
  <c r="N278" i="1"/>
  <c r="S277" i="1"/>
  <c r="N277" i="1"/>
  <c r="N276" i="1"/>
  <c r="N275" i="1"/>
  <c r="N274" i="1"/>
  <c r="M273" i="1"/>
  <c r="N273" i="1"/>
  <c r="S272" i="1"/>
  <c r="N272" i="1"/>
  <c r="S271" i="1"/>
  <c r="N271" i="1"/>
  <c r="S270" i="1"/>
  <c r="N270" i="1"/>
  <c r="N269" i="1"/>
  <c r="N268" i="1"/>
  <c r="N267" i="1"/>
  <c r="N266" i="1"/>
  <c r="N265" i="1"/>
  <c r="N264" i="1"/>
  <c r="N263" i="1"/>
  <c r="S262" i="1"/>
  <c r="N262" i="1"/>
  <c r="S261" i="1"/>
  <c r="N261" i="1"/>
  <c r="S260" i="1"/>
  <c r="N260" i="1"/>
  <c r="S259" i="1"/>
  <c r="N259" i="1"/>
  <c r="S258" i="1"/>
  <c r="N258" i="1"/>
  <c r="S257" i="1"/>
  <c r="N257" i="1"/>
  <c r="S256" i="1"/>
  <c r="N256" i="1"/>
  <c r="S255" i="1"/>
  <c r="N255" i="1"/>
  <c r="N254" i="1"/>
  <c r="N253" i="1"/>
  <c r="S252" i="1"/>
  <c r="N252" i="1"/>
  <c r="S251" i="1"/>
  <c r="N251" i="1"/>
  <c r="S250" i="1"/>
  <c r="N250" i="1"/>
  <c r="S249" i="1"/>
  <c r="N249" i="1"/>
  <c r="S248" i="1"/>
  <c r="N248" i="1"/>
  <c r="N247" i="1"/>
  <c r="S246" i="1"/>
  <c r="N246" i="1"/>
  <c r="S245" i="1"/>
  <c r="N245" i="1"/>
  <c r="S244" i="1"/>
  <c r="N244" i="1"/>
  <c r="S243" i="1"/>
  <c r="N243" i="1"/>
  <c r="S242" i="1"/>
  <c r="N242" i="1"/>
  <c r="S241" i="1"/>
  <c r="N241" i="1"/>
  <c r="S240" i="1"/>
  <c r="N240" i="1"/>
  <c r="S239" i="1"/>
  <c r="N239" i="1"/>
  <c r="S238" i="1"/>
  <c r="N238" i="1"/>
  <c r="S237" i="1"/>
  <c r="N237" i="1"/>
  <c r="S236" i="1"/>
  <c r="N236" i="1"/>
  <c r="S235" i="1"/>
  <c r="N235" i="1"/>
  <c r="S234" i="1"/>
  <c r="N234" i="1"/>
  <c r="S233" i="1"/>
  <c r="N233" i="1"/>
  <c r="S232" i="1"/>
  <c r="N232" i="1"/>
  <c r="S231" i="1"/>
  <c r="N231" i="1"/>
  <c r="S230" i="1"/>
  <c r="N230" i="1"/>
  <c r="S229" i="1"/>
  <c r="N229" i="1"/>
  <c r="S228" i="1"/>
  <c r="N228" i="1"/>
  <c r="S227" i="1"/>
  <c r="N227" i="1"/>
  <c r="S226" i="1"/>
  <c r="N226" i="1"/>
  <c r="S225" i="1"/>
  <c r="N225" i="1"/>
  <c r="S224" i="1"/>
  <c r="N224" i="1"/>
  <c r="S223" i="1"/>
  <c r="N223" i="1"/>
  <c r="S222" i="1"/>
  <c r="N222" i="1"/>
  <c r="S221" i="1"/>
  <c r="N221" i="1"/>
  <c r="S220" i="1"/>
  <c r="N220" i="1"/>
  <c r="S219" i="1"/>
  <c r="N219" i="1"/>
  <c r="S218" i="1"/>
  <c r="N218" i="1"/>
  <c r="S217" i="1"/>
  <c r="N217" i="1"/>
  <c r="S216" i="1"/>
  <c r="N216" i="1"/>
  <c r="S215" i="1"/>
  <c r="N215" i="1"/>
  <c r="S214" i="1"/>
  <c r="N214" i="1"/>
  <c r="S213" i="1"/>
  <c r="N213" i="1"/>
  <c r="S212" i="1"/>
  <c r="N212" i="1"/>
  <c r="S211" i="1"/>
  <c r="N211" i="1"/>
  <c r="S210" i="1"/>
  <c r="N210" i="1"/>
  <c r="S209" i="1"/>
  <c r="N209" i="1"/>
  <c r="S208" i="1"/>
  <c r="N208" i="1"/>
  <c r="S207" i="1"/>
  <c r="N207" i="1"/>
  <c r="S206" i="1"/>
  <c r="N206" i="1"/>
  <c r="S205" i="1"/>
  <c r="N205" i="1"/>
  <c r="S204" i="1"/>
  <c r="N204" i="1"/>
  <c r="S203" i="1"/>
  <c r="N203" i="1"/>
  <c r="S202" i="1"/>
  <c r="N202" i="1"/>
  <c r="S201" i="1"/>
  <c r="N201" i="1"/>
  <c r="S200" i="1"/>
  <c r="N200" i="1"/>
  <c r="S199" i="1"/>
  <c r="N199" i="1"/>
  <c r="S198" i="1"/>
  <c r="N198" i="1"/>
  <c r="S197" i="1"/>
  <c r="N197" i="1"/>
  <c r="S196" i="1"/>
  <c r="N196" i="1"/>
  <c r="S195" i="1"/>
  <c r="N195" i="1"/>
  <c r="S194" i="1"/>
  <c r="N194" i="1"/>
  <c r="S193" i="1"/>
  <c r="N193" i="1"/>
  <c r="S192" i="1"/>
  <c r="N192" i="1"/>
  <c r="S191" i="1"/>
  <c r="N191" i="1"/>
  <c r="S190" i="1"/>
  <c r="N190" i="1"/>
  <c r="S189" i="1"/>
  <c r="N189" i="1"/>
  <c r="S188" i="1"/>
  <c r="N188" i="1"/>
  <c r="S187" i="1"/>
  <c r="N187" i="1"/>
  <c r="S186" i="1"/>
  <c r="N186" i="1"/>
  <c r="S185" i="1"/>
  <c r="N185" i="1"/>
  <c r="S184" i="1"/>
  <c r="N184" i="1"/>
  <c r="S183" i="1"/>
  <c r="N183" i="1"/>
  <c r="S182" i="1"/>
  <c r="N182" i="1"/>
  <c r="S181" i="1"/>
  <c r="N181" i="1"/>
  <c r="S180" i="1"/>
  <c r="N180" i="1"/>
  <c r="S179" i="1"/>
  <c r="N179" i="1"/>
  <c r="S178" i="1"/>
  <c r="N178" i="1"/>
  <c r="S177" i="1"/>
  <c r="N177" i="1"/>
  <c r="S176" i="1"/>
  <c r="N176" i="1"/>
  <c r="S175" i="1"/>
  <c r="N175" i="1"/>
  <c r="S174" i="1"/>
  <c r="N174" i="1"/>
  <c r="S173" i="1"/>
  <c r="N173" i="1"/>
  <c r="S172" i="1"/>
  <c r="N172" i="1"/>
  <c r="S171" i="1"/>
  <c r="N171" i="1"/>
  <c r="N169" i="1"/>
  <c r="S168" i="1"/>
  <c r="N168" i="1"/>
  <c r="N167" i="1"/>
  <c r="N166" i="1"/>
  <c r="S165" i="1"/>
  <c r="N165" i="1"/>
  <c r="N164" i="1"/>
  <c r="S163" i="1"/>
  <c r="N163" i="1"/>
  <c r="N162" i="1"/>
  <c r="S161" i="1"/>
  <c r="N161" i="1"/>
  <c r="N159" i="1"/>
  <c r="N158" i="1"/>
  <c r="N157" i="1"/>
  <c r="N156" i="1"/>
  <c r="N155" i="1"/>
  <c r="N154" i="1"/>
  <c r="S153" i="1"/>
  <c r="N153" i="1"/>
  <c r="S152" i="1"/>
  <c r="N152" i="1"/>
  <c r="S151" i="1"/>
  <c r="N151" i="1"/>
  <c r="S150" i="1"/>
  <c r="N150" i="1"/>
  <c r="N149" i="1"/>
  <c r="S148" i="1"/>
  <c r="N148" i="1"/>
  <c r="N147" i="1"/>
  <c r="N146" i="1"/>
  <c r="S145" i="1"/>
  <c r="N145" i="1"/>
  <c r="N144" i="1"/>
  <c r="S143" i="1"/>
  <c r="N143" i="1"/>
  <c r="N142" i="1"/>
  <c r="N141" i="1"/>
  <c r="N140" i="1"/>
  <c r="N139" i="1"/>
  <c r="S138" i="1"/>
  <c r="N138" i="1"/>
  <c r="S137" i="1"/>
  <c r="N137" i="1"/>
  <c r="N136" i="1"/>
  <c r="N135" i="1"/>
  <c r="N134" i="1"/>
  <c r="N133" i="1"/>
  <c r="S132" i="1"/>
  <c r="N132" i="1"/>
  <c r="S131" i="1"/>
  <c r="N131" i="1"/>
  <c r="S130" i="1"/>
  <c r="N130" i="1"/>
  <c r="S129" i="1"/>
  <c r="N129" i="1"/>
  <c r="S128" i="1"/>
  <c r="N128" i="1"/>
  <c r="S127" i="1"/>
  <c r="N127" i="1"/>
  <c r="S126" i="1"/>
  <c r="N126" i="1"/>
  <c r="S125" i="1"/>
  <c r="N125" i="1"/>
  <c r="S124" i="1"/>
  <c r="N124" i="1"/>
  <c r="S123" i="1"/>
  <c r="N123" i="1"/>
  <c r="N122" i="1"/>
  <c r="S121" i="1"/>
  <c r="N121" i="1"/>
  <c r="S120" i="1"/>
  <c r="N120" i="1"/>
  <c r="N119" i="1"/>
  <c r="N118" i="1"/>
  <c r="S117" i="1"/>
  <c r="N117" i="1"/>
  <c r="N111" i="1"/>
  <c r="N110" i="1"/>
  <c r="N109" i="1"/>
  <c r="N108" i="1"/>
  <c r="S107" i="1"/>
  <c r="N107" i="1"/>
  <c r="S106" i="1"/>
  <c r="N106" i="1"/>
  <c r="N105" i="1"/>
  <c r="N104" i="1"/>
  <c r="N103" i="1"/>
  <c r="S102" i="1"/>
  <c r="N102" i="1"/>
  <c r="N101" i="1"/>
  <c r="S100" i="1"/>
  <c r="N100" i="1"/>
  <c r="S99" i="1"/>
  <c r="N99" i="1"/>
  <c r="S98" i="1"/>
  <c r="N98" i="1"/>
  <c r="S97" i="1"/>
  <c r="N97" i="1"/>
  <c r="S96" i="1"/>
  <c r="N96" i="1"/>
  <c r="N95" i="1"/>
  <c r="N93" i="1"/>
  <c r="N92" i="1"/>
  <c r="N91" i="1"/>
  <c r="N90" i="1"/>
  <c r="N89" i="1"/>
  <c r="N88" i="1"/>
  <c r="N87" i="1"/>
  <c r="N86" i="1"/>
  <c r="N85" i="1"/>
  <c r="N84" i="1"/>
  <c r="N83" i="1"/>
  <c r="N82" i="1"/>
  <c r="S81" i="1"/>
  <c r="N81" i="1"/>
  <c r="N80" i="1"/>
  <c r="S79" i="1"/>
  <c r="N79" i="1"/>
  <c r="N78" i="1"/>
  <c r="S77" i="1"/>
  <c r="N77" i="1"/>
  <c r="S76" i="1"/>
  <c r="N76" i="1"/>
  <c r="S75" i="1"/>
  <c r="N75" i="1"/>
  <c r="S74" i="1"/>
  <c r="N74" i="1"/>
  <c r="N73" i="1"/>
  <c r="N72" i="1"/>
  <c r="S71" i="1"/>
  <c r="N71" i="1"/>
  <c r="N70" i="1"/>
  <c r="N69" i="1"/>
  <c r="S68" i="1"/>
  <c r="N68" i="1"/>
  <c r="S67" i="1"/>
  <c r="N67" i="1"/>
  <c r="S66" i="1"/>
  <c r="N66" i="1"/>
  <c r="S65" i="1"/>
  <c r="N65" i="1"/>
  <c r="S64" i="1"/>
  <c r="N64" i="1"/>
  <c r="N63" i="1"/>
  <c r="S62" i="1"/>
  <c r="N62" i="1"/>
  <c r="S61" i="1"/>
  <c r="N61" i="1"/>
  <c r="S60" i="1"/>
  <c r="N60" i="1"/>
  <c r="S59" i="1"/>
  <c r="N59" i="1"/>
  <c r="S58" i="1"/>
  <c r="N58" i="1"/>
  <c r="S57" i="1"/>
  <c r="N57" i="1"/>
  <c r="S56" i="1"/>
  <c r="N56" i="1"/>
  <c r="S55" i="1"/>
  <c r="N55" i="1"/>
  <c r="S54" i="1"/>
  <c r="N54" i="1"/>
  <c r="S53" i="1"/>
  <c r="N53" i="1"/>
  <c r="S52" i="1"/>
  <c r="N52" i="1"/>
  <c r="S51" i="1"/>
  <c r="N51" i="1"/>
  <c r="S50" i="1"/>
  <c r="N50" i="1"/>
  <c r="M49" i="1"/>
  <c r="N49" i="1"/>
  <c r="M48" i="1"/>
  <c r="N48" i="1"/>
  <c r="M47" i="1"/>
  <c r="N47" i="1"/>
  <c r="M46" i="1"/>
  <c r="N46" i="1"/>
  <c r="M45" i="1"/>
  <c r="N45" i="1"/>
  <c r="N44" i="1"/>
  <c r="N43" i="1"/>
  <c r="N42" i="1"/>
  <c r="N41" i="1"/>
  <c r="N40" i="1"/>
  <c r="S39" i="1"/>
  <c r="N39" i="1"/>
  <c r="N38" i="1"/>
  <c r="N37" i="1"/>
  <c r="N36" i="1"/>
  <c r="N35" i="1"/>
  <c r="N34" i="1"/>
  <c r="N33" i="1"/>
  <c r="N32" i="1"/>
  <c r="N31" i="1"/>
  <c r="S30" i="1"/>
  <c r="N30" i="1"/>
  <c r="S29" i="1"/>
  <c r="N29" i="1"/>
  <c r="N28" i="1"/>
  <c r="N27" i="1"/>
  <c r="S26" i="1"/>
  <c r="N26" i="1"/>
  <c r="N25" i="1"/>
  <c r="S24" i="1"/>
  <c r="N24" i="1"/>
  <c r="N23" i="1"/>
  <c r="N22" i="1"/>
  <c r="N21" i="1"/>
  <c r="N20" i="1"/>
  <c r="S19" i="1"/>
  <c r="N19" i="1"/>
  <c r="S18" i="1"/>
  <c r="N18" i="1"/>
  <c r="S17" i="1"/>
  <c r="N17" i="1"/>
  <c r="N16" i="1"/>
  <c r="N15" i="1"/>
  <c r="N14" i="1"/>
  <c r="N13" i="1"/>
  <c r="N12" i="1"/>
  <c r="S11" i="1"/>
  <c r="N11" i="1"/>
  <c r="S10" i="1"/>
  <c r="N10" i="1"/>
  <c r="S9" i="1"/>
  <c r="N9" i="1"/>
  <c r="S8" i="1"/>
  <c r="N8" i="1"/>
  <c r="N7" i="1"/>
  <c r="N6" i="1"/>
  <c r="S5" i="1"/>
  <c r="K5" i="1"/>
  <c r="N5" i="1"/>
  <c r="S4" i="1"/>
  <c r="K4" i="1"/>
  <c r="N4" i="1"/>
  <c r="S3" i="1"/>
  <c r="K3" i="1"/>
  <c r="N3" i="1"/>
  <c r="S2" i="1"/>
  <c r="K2" i="1"/>
  <c r="N2" i="1"/>
  <c r="S639" i="1"/>
  <c r="S619" i="1"/>
  <c r="D717" i="2"/>
  <c r="D714" i="2"/>
  <c r="W7" i="6"/>
  <c r="R7" i="6"/>
  <c r="R14" i="6"/>
  <c r="E840" i="2"/>
  <c r="E842" i="2"/>
  <c r="D837" i="2"/>
  <c r="D840" i="2"/>
  <c r="D842" i="2"/>
</calcChain>
</file>

<file path=xl/sharedStrings.xml><?xml version="1.0" encoding="utf-8"?>
<sst xmlns="http://schemas.openxmlformats.org/spreadsheetml/2006/main" count="12589" uniqueCount="4456">
  <si>
    <t>Code</t>
  </si>
  <si>
    <t>Category</t>
  </si>
  <si>
    <t>Art.Nr.</t>
  </si>
  <si>
    <t>Lieferant</t>
  </si>
  <si>
    <t>Beschreibung</t>
  </si>
  <si>
    <t>Grösse/Format</t>
  </si>
  <si>
    <t>Farbe/Material</t>
  </si>
  <si>
    <t>zusätzliche Angaben</t>
  </si>
  <si>
    <t>AP</t>
  </si>
  <si>
    <t>VP</t>
  </si>
  <si>
    <t>Wert AK1.2015</t>
  </si>
  <si>
    <t>best 15_16</t>
  </si>
  <si>
    <t>best 17</t>
  </si>
  <si>
    <t>saled ab 24März</t>
  </si>
  <si>
    <t>verlauf</t>
  </si>
  <si>
    <t>OSSE</t>
  </si>
  <si>
    <t>Acsessoir</t>
  </si>
  <si>
    <t>Schlüsselanhänger Orissa Elefant</t>
  </si>
  <si>
    <t>klein</t>
  </si>
  <si>
    <t>Metall</t>
  </si>
  <si>
    <t>mini</t>
  </si>
  <si>
    <t>NBSB</t>
  </si>
  <si>
    <t>Nepal</t>
  </si>
  <si>
    <t>Brocade shoulder bag</t>
  </si>
  <si>
    <t>BTBB</t>
  </si>
  <si>
    <t>Baumwoltaschen mit Bodhi Blatt</t>
  </si>
  <si>
    <t>natur Baumwolle &amp; Kupfer Druck</t>
  </si>
  <si>
    <t>OCC</t>
  </si>
  <si>
    <t>Ausverkauf</t>
  </si>
  <si>
    <t>Sonam Khamritsang</t>
  </si>
  <si>
    <t>Wooden Malas with endles knot</t>
  </si>
  <si>
    <t>Wooden Mala black</t>
  </si>
  <si>
    <t>OSSB</t>
  </si>
  <si>
    <t>Voilage Grossfoulard</t>
  </si>
  <si>
    <t>gross</t>
  </si>
  <si>
    <t>Seidenvoilage caramelbraun</t>
  </si>
  <si>
    <t xml:space="preserve">T-shirts </t>
  </si>
  <si>
    <t>diverse Grössen S-L</t>
  </si>
  <si>
    <t>bedruckt mit Kindermalereien</t>
  </si>
  <si>
    <r>
      <rPr>
        <sz val="14"/>
        <color rgb="FF000000"/>
        <rFont val="Calibri"/>
        <family val="2"/>
        <charset val="1"/>
      </rPr>
      <t>Tischläuf</t>
    </r>
    <r>
      <rPr>
        <sz val="14"/>
        <rFont val="Calibri"/>
        <family val="2"/>
        <charset val="1"/>
      </rPr>
      <t>er neuer Preis 5.- statt 27.-</t>
    </r>
  </si>
  <si>
    <t>lang</t>
  </si>
  <si>
    <t>synthetik</t>
  </si>
  <si>
    <t>Tischdeckeli</t>
  </si>
  <si>
    <t>synthetik glitzernd</t>
  </si>
  <si>
    <t>Tibetan Collier</t>
  </si>
  <si>
    <t>Taschenspiegel Herz</t>
  </si>
  <si>
    <t>Stofftasche Grün mit Elefanten OCC.</t>
  </si>
  <si>
    <t>Silberkette mit Moosachat Anhänger silberfass.</t>
  </si>
  <si>
    <t>Potala Rainbow Bild im Rahmen</t>
  </si>
  <si>
    <t>Portemonnaie leder klein</t>
  </si>
  <si>
    <t>Buthan-Stoff</t>
  </si>
  <si>
    <t>Nepali Rucksäcke</t>
  </si>
  <si>
    <t>Baumwolle Buthan Stil</t>
  </si>
  <si>
    <t>Nepali Papeterie box etc</t>
  </si>
  <si>
    <t>A6</t>
  </si>
  <si>
    <t>Männer Brokat Chilet OCC.</t>
  </si>
  <si>
    <t>Mala rote Glasperlen geschliffen</t>
  </si>
  <si>
    <t>Mala kristallglas</t>
  </si>
  <si>
    <t>künstl. Perlen Braclet und Kette Set</t>
  </si>
  <si>
    <t>Kissenbezug indisch</t>
  </si>
  <si>
    <t>glitzernd</t>
  </si>
  <si>
    <t>Ketteli Goldffarbig mit Glasperlen</t>
  </si>
  <si>
    <t>OSJT</t>
  </si>
  <si>
    <t>Jeans-Taschen</t>
  </si>
  <si>
    <t>Jeans-Stoff dunkelblau / dunkelgrau</t>
  </si>
  <si>
    <t>Jacke Violetter Brokatstoff gross</t>
  </si>
  <si>
    <t>Ikat Handtäschli</t>
  </si>
  <si>
    <t>Ikat-Stoff schwarz-weiss</t>
  </si>
  <si>
    <t>Handtäschli Baumwolle gestreift</t>
  </si>
  <si>
    <t>gestreift</t>
  </si>
  <si>
    <t>Collier Perlen Koralle Imitation</t>
  </si>
  <si>
    <t>Collier goldfarbig mit künstlichen Perlen</t>
  </si>
  <si>
    <t>Chupa schwarz Winterstoff</t>
  </si>
  <si>
    <t>larche</t>
  </si>
  <si>
    <t>Chupa braun Sommerstoff</t>
  </si>
  <si>
    <t>Buddha Shakyamuni Plastic Statues</t>
  </si>
  <si>
    <t>Plastic Farbig und Violett</t>
  </si>
  <si>
    <t>Brokat Tasche</t>
  </si>
  <si>
    <t>Braclet Holz</t>
  </si>
  <si>
    <t>Braclet falscher Türkis mit roten Glasperlen</t>
  </si>
  <si>
    <t>Baumwolltaschen mit Tibetflagge</t>
  </si>
  <si>
    <t xml:space="preserve">Baumwolle blau/braun mit Stickerei </t>
  </si>
  <si>
    <t>Baumwollschal Bunt OCC</t>
  </si>
  <si>
    <t>Armreifen Set 7 Stk.</t>
  </si>
  <si>
    <t>Armbraclet rosa Glasperlen geschl. mit Silberfisch</t>
  </si>
  <si>
    <t>Armbraclet goldfarbig Messing</t>
  </si>
  <si>
    <t>Armbraclet goldfarbig</t>
  </si>
  <si>
    <t>PVSB</t>
  </si>
  <si>
    <t>Beutel</t>
  </si>
  <si>
    <t>Phoenix Mani Bhadra</t>
  </si>
  <si>
    <t xml:space="preserve">Vintage silk bag mixed colours </t>
  </si>
  <si>
    <t>14 x 12 cm</t>
  </si>
  <si>
    <t>PMT0</t>
  </si>
  <si>
    <t>Mala Tasche Wolle Blume mit Reissverschluss</t>
  </si>
  <si>
    <t>14 cm</t>
  </si>
  <si>
    <t>PMT1</t>
  </si>
  <si>
    <t>14cm</t>
  </si>
  <si>
    <t>PMT2</t>
  </si>
  <si>
    <t>PMBK</t>
  </si>
  <si>
    <t>NE0394</t>
  </si>
  <si>
    <t xml:space="preserve">Brokattaschen Sortiment </t>
  </si>
  <si>
    <t>11.5 x 9 cm (6mal)</t>
  </si>
  <si>
    <t>PBST</t>
  </si>
  <si>
    <t xml:space="preserve">Beutel </t>
  </si>
  <si>
    <t>Phoenix Mani Bahdra</t>
  </si>
  <si>
    <t>Beutel Streifen</t>
  </si>
  <si>
    <t>PPTV</t>
  </si>
  <si>
    <t>Beutel Brokat</t>
  </si>
  <si>
    <t>Pendel Tasche viereckig</t>
  </si>
  <si>
    <t>PHTC</t>
  </si>
  <si>
    <t>Hülle Tibetan Clouds div. Farb 16x19cm</t>
  </si>
  <si>
    <t>Hülle Tibetan Clouds blau 24x27cm</t>
  </si>
  <si>
    <t>PBBN</t>
  </si>
  <si>
    <t>Brokatbeutel Norbu</t>
  </si>
  <si>
    <t>PBBL</t>
  </si>
  <si>
    <t>Brokatbeutel Lotus rot</t>
  </si>
  <si>
    <t>Brokatbeutel Lotus blau</t>
  </si>
  <si>
    <t>PBBD</t>
  </si>
  <si>
    <t>Brokatbeutel Dorje</t>
  </si>
  <si>
    <t>NMPS</t>
  </si>
  <si>
    <t>brocade mala pouch small</t>
  </si>
  <si>
    <t>7,5 cm</t>
  </si>
  <si>
    <t>Tatiana16/17</t>
  </si>
  <si>
    <t>NMPM</t>
  </si>
  <si>
    <t>brocade mala pouch middle</t>
  </si>
  <si>
    <t>12cm</t>
  </si>
  <si>
    <t>NMPB</t>
  </si>
  <si>
    <t>brocade mala pouch 16cm</t>
  </si>
  <si>
    <t>16cm</t>
  </si>
  <si>
    <t>Tatiana16/18</t>
  </si>
  <si>
    <t>brocade mala breit</t>
  </si>
  <si>
    <t>Bücher</t>
  </si>
  <si>
    <t>Weyermann</t>
  </si>
  <si>
    <t>Ajan Brahm: die Kuh, die weinte</t>
  </si>
  <si>
    <t>BBU</t>
  </si>
  <si>
    <t>BU-052</t>
  </si>
  <si>
    <t>Berk</t>
  </si>
  <si>
    <t>Andreas Beutel: Die Blume des Lebens in dir</t>
  </si>
  <si>
    <t>Anne Montagne: L'Art de guérir au Tibet</t>
  </si>
  <si>
    <t>multicolor</t>
  </si>
  <si>
    <t>éd. Acte Sud junior</t>
  </si>
  <si>
    <t>CLSM</t>
  </si>
  <si>
    <t>éd. Claire Lumière</t>
  </si>
  <si>
    <t>Bokar Rinpoche: Savoir méditer</t>
  </si>
  <si>
    <t>TAR</t>
  </si>
  <si>
    <t xml:space="preserve">Bokar Rinpoche: Tara </t>
  </si>
  <si>
    <t>Mitautor: Gyalwa Tchangtchoup</t>
  </si>
  <si>
    <t>crème</t>
  </si>
  <si>
    <t>éd. Padmakara</t>
  </si>
  <si>
    <t>CLME</t>
  </si>
  <si>
    <t xml:space="preserve">Bokar Rinpoche: La Méditation </t>
  </si>
  <si>
    <t>BUCH</t>
  </si>
  <si>
    <t>Weyermann/Tsongkang</t>
  </si>
  <si>
    <t>Chögyam Trungpa: Arbeit Sex Geld</t>
  </si>
  <si>
    <t>Taschenbuch</t>
  </si>
  <si>
    <t>LIVR</t>
  </si>
  <si>
    <t>Amazon France</t>
  </si>
  <si>
    <t>Chögyam Trungpa: Bardo, au-delà de la folie</t>
  </si>
  <si>
    <t>Amazon Luxenburg</t>
  </si>
  <si>
    <t>Chögyam Trungpa: Das Buch vom meditativen Leben</t>
  </si>
  <si>
    <t>Chögyam Trungpa: Das Jetzt im Strom der Zeit</t>
  </si>
  <si>
    <t>gebunden</t>
  </si>
  <si>
    <t>Chögyam Trungpa: Der Angst ein Lächeln schenken</t>
  </si>
  <si>
    <t>BDE</t>
  </si>
  <si>
    <t>Book depository</t>
  </si>
  <si>
    <t>Chögyam Trungpa: Smile at fear</t>
  </si>
  <si>
    <t>Christoph Massin: Das tibetische Totenbuch</t>
  </si>
  <si>
    <t>rot</t>
  </si>
  <si>
    <t>éd. Guy Trédaniel</t>
  </si>
  <si>
    <t>AMBU</t>
  </si>
  <si>
    <t>AMAZON</t>
  </si>
  <si>
    <t>Dalai Lama: Buddha und die Wissenschaft vom Glück</t>
  </si>
  <si>
    <t>Dalai Lama: how to see yourself as you really are</t>
  </si>
  <si>
    <t>Dalai Lama: Wisdom of Compasion</t>
  </si>
  <si>
    <t>Tsongkang</t>
  </si>
  <si>
    <t>Dilgo Khyentse: Leuchtender Mond</t>
  </si>
  <si>
    <t>Biographie D. Kh</t>
  </si>
  <si>
    <t>PKYT</t>
  </si>
  <si>
    <t>Dolkar Khangkar: La Vie de Yeshe Tsogyel</t>
  </si>
  <si>
    <t>multicolor Buddhas</t>
  </si>
  <si>
    <t>Book</t>
  </si>
  <si>
    <t>Book Depository</t>
  </si>
  <si>
    <t>Dudjom RimpocheA Torch Lighting the way to liberation</t>
  </si>
  <si>
    <t>Dzogchen Pönlop Rinpoche: Bardo</t>
  </si>
  <si>
    <t>Dzogchen Pönlop Rinpoche: Bouddha rebell</t>
  </si>
  <si>
    <t>Dzogchen Pönlop Rinpoche: Rebell Buddha (TB)</t>
  </si>
  <si>
    <t>LIBRO</t>
  </si>
  <si>
    <t>Dzogchen Pönlop Rinpoche: Rescate Emotional</t>
  </si>
  <si>
    <t>WBD</t>
  </si>
  <si>
    <t>Dzogchen Pönlop Rinpoche: Emotionale Befreiung</t>
  </si>
  <si>
    <t>BOOK</t>
  </si>
  <si>
    <t>Dzongsar Jamyang Kyentse: What makes you not a buddhist</t>
  </si>
  <si>
    <t xml:space="preserve">Dzongsar Jamyang Kyentse: Es geht nicht um Glück </t>
  </si>
  <si>
    <t xml:space="preserve">Dzongsar Jamyang Kyentse: Pas pour le bonheur  </t>
  </si>
  <si>
    <t>Dzongsar Jamyang Kyentse: Not for happiness</t>
  </si>
  <si>
    <t xml:space="preserve">Dzongsar Jamyang Kyentse: Weshalb sie kein Buddhist sind </t>
  </si>
  <si>
    <t xml:space="preserve"> </t>
  </si>
  <si>
    <t>Dzongsar Jamyang Kyentse: The Guru drinks Bourbon</t>
  </si>
  <si>
    <t>Dsongsar Jamyang Kyentse: Tu Tambien Puedes Ser Budista</t>
  </si>
  <si>
    <t>BDSP</t>
  </si>
  <si>
    <t>Dzongsar Jamyang Kyentse: Como Saber Si No Eres Budista</t>
  </si>
  <si>
    <t>Gregory Kramer: Inside Dialogue, The interpersonal path to freedom</t>
  </si>
  <si>
    <t>GT</t>
  </si>
  <si>
    <t xml:space="preserve">Gyetrul Jigme Rinpoche: Le Goût de Thé </t>
  </si>
  <si>
    <t>CLGR</t>
  </si>
  <si>
    <t>Gyetrul Jigme Rinpoche: Gouru Rinpoche, sa vie son temps</t>
  </si>
  <si>
    <t>orange-grün</t>
  </si>
  <si>
    <t>éd. Chabsol</t>
  </si>
  <si>
    <t>LIBR</t>
  </si>
  <si>
    <t>Gyetrul Jigme Rinpoche: El Sabor del Dharma</t>
  </si>
  <si>
    <t>rot-grün</t>
  </si>
  <si>
    <t>Ian A. Baker: Thankas Art au Luxembourg</t>
  </si>
  <si>
    <t>éd. Seuil</t>
  </si>
  <si>
    <t xml:space="preserve">Jack Kornfield: Buddha </t>
  </si>
  <si>
    <t>Book deipository</t>
  </si>
  <si>
    <t>Jack Kornfield: The wise  heart</t>
  </si>
  <si>
    <t>AMAZON/Tsongkang</t>
  </si>
  <si>
    <t>Jack Kornfield: Das weise Herz</t>
  </si>
  <si>
    <t>Jack Kornfield: Das innere Licht entdecken</t>
  </si>
  <si>
    <t xml:space="preserve">Jamgon Miphan: White Lotus </t>
  </si>
  <si>
    <t>An explanation of the Seven Line paryer</t>
  </si>
  <si>
    <t>14,08</t>
  </si>
  <si>
    <t>BU-032</t>
  </si>
  <si>
    <t xml:space="preserve">Jeanne Ruland: Die Entfaltung der Blume des Lebens </t>
  </si>
  <si>
    <t>Jeanne Ruland: Die Entfaltung der Blume des Lebens</t>
  </si>
  <si>
    <t>DB</t>
  </si>
  <si>
    <t>Dharma Publishing USA/DE</t>
  </si>
  <si>
    <t>John Powers: Wisdom of Buddha</t>
  </si>
  <si>
    <t>The Samdhinirmocana Mahayana Sutra</t>
  </si>
  <si>
    <t>WBE</t>
  </si>
  <si>
    <t xml:space="preserve">Jon Kabat-Zinn: Mindfulness for Beginners, </t>
  </si>
  <si>
    <t>mit CD</t>
  </si>
  <si>
    <t>DBE</t>
  </si>
  <si>
    <t>Jon Kabat Zinn: Mindfullness for Beginners</t>
  </si>
  <si>
    <t>Jon Kabat Zinn: Full Catastrophe living</t>
  </si>
  <si>
    <t>Bücher CD</t>
  </si>
  <si>
    <t>Jon Kabat Zinn: Achtsamkeitstraining “Schmerz”</t>
  </si>
  <si>
    <t>CD Buch</t>
  </si>
  <si>
    <t xml:space="preserve">Jon Kabat Zinn: Achtsamkeit und Meditation </t>
  </si>
  <si>
    <t>Buch mit 2 CDs</t>
  </si>
  <si>
    <t>2CD</t>
  </si>
  <si>
    <t>Jon Kabat Zinn: Im Alltag Ruhe finden</t>
  </si>
  <si>
    <t>Jon Kabat Zinn: Die heilende Kraft der Meditation</t>
  </si>
  <si>
    <t>Jon Kabat Zinn: Gesund durch Meditation</t>
  </si>
  <si>
    <t>Jon Kabat Zinn: Achtsamkeit und Meditation</t>
  </si>
  <si>
    <t>Judith Simmer B. Dakinis warm breath: The female principle in Tib</t>
  </si>
  <si>
    <t>Juniper Bridge: Treasures from Guru Padmasambhava</t>
  </si>
  <si>
    <t>Kalu Rinpoche: La Médecine tibétaine Ch.Massin</t>
  </si>
  <si>
    <t>blau</t>
  </si>
  <si>
    <t>éd. Marpa</t>
  </si>
  <si>
    <t>Karmapa, Stephan Kulle: Joyful wisdom</t>
  </si>
  <si>
    <t>Karmapa HH 17th: Das edle Herz</t>
  </si>
  <si>
    <t xml:space="preserve">Khenrab Rinpoche: Tibetische Medizin </t>
  </si>
  <si>
    <t>USA</t>
  </si>
  <si>
    <t>Dharma Publishing USA</t>
  </si>
  <si>
    <t>Longchenpa: Kindly Bent to Ease Us II</t>
  </si>
  <si>
    <t>Longchenpa: Kindly Bent to Ease Us I</t>
  </si>
  <si>
    <t>DE</t>
  </si>
  <si>
    <t>Dharma Publishing DE</t>
  </si>
  <si>
    <t>Longchenpa: Kindly Bent to ease us 3</t>
  </si>
  <si>
    <t>Longchenpa: Kindly Bent to ease us 2</t>
  </si>
  <si>
    <t>Longchenpa: Kindly Bent to ease us 1</t>
  </si>
  <si>
    <t>Longchenpa: Kindly Bent to Ease Us III</t>
  </si>
  <si>
    <t xml:space="preserve">Matthieu Ricard: Meditation </t>
  </si>
  <si>
    <t>23,52</t>
  </si>
  <si>
    <t>Weyermann/AmazonFR</t>
  </si>
  <si>
    <t xml:space="preserve">Matthieu Ricard: L'esprit du Tibet </t>
  </si>
  <si>
    <t xml:space="preserve">Matthieu Ricard: Glück </t>
  </si>
  <si>
    <t>Bookdepository</t>
  </si>
  <si>
    <t>Meleo Meyer: Mindfulness Based Stress Reduction Workbook for Anxiety</t>
  </si>
  <si>
    <t>Michaela Haas: Bouncing Forward</t>
  </si>
  <si>
    <t>Michaela Haas priv.</t>
  </si>
  <si>
    <t>Michaela Haas: Dakini Power</t>
  </si>
  <si>
    <t>Mingyur Rinpoche: Transformar la Confusion in Claridad</t>
  </si>
  <si>
    <t>Mingyur Rinpoche: Tashi, l'enfant du toit du Monde</t>
  </si>
  <si>
    <t>weiss</t>
  </si>
  <si>
    <t>éd. Fayard</t>
  </si>
  <si>
    <t>Padma Ling: Le Bouddha de la Médecine</t>
  </si>
  <si>
    <t>schwarz</t>
  </si>
  <si>
    <t>éd. Padma Ling</t>
  </si>
  <si>
    <t xml:space="preserve">Patrick Gaffney: Talent for Humanity </t>
  </si>
  <si>
    <t>ALF</t>
  </si>
  <si>
    <t>Amazon Luxemburg</t>
  </si>
  <si>
    <t xml:space="preserve">Patrul Rinpoche: Chemin de la grande perfection </t>
  </si>
  <si>
    <t>AFF</t>
  </si>
  <si>
    <t>Patrul Rinpoche, Jigme Lingpa, Getse Mahapandita: Deity Mantra and wisdom</t>
  </si>
  <si>
    <t>Patrul Rinpoche: Die Worte meines vollendeten Lehrers</t>
  </si>
  <si>
    <t>Patrul Rinpoche/Dilgo Khyentse: Das Herzjuwel des Erleuchteten</t>
  </si>
  <si>
    <t xml:space="preserve">Pema Chödrön: The Pocket </t>
  </si>
  <si>
    <t xml:space="preserve">Pema Chödrön: Frieden in schwierigen Zeiten </t>
  </si>
  <si>
    <t>Pema Chödrön: Offenes Herz, Mutiger Geist</t>
  </si>
  <si>
    <t>Philippe Balin: Les grands disciples du Bouddha Tome 1</t>
  </si>
  <si>
    <t>vert</t>
  </si>
  <si>
    <t>éd. L'Harmattan</t>
  </si>
  <si>
    <t>Philippe Cornu: Padmasambhava, la magie de l'éveil</t>
  </si>
  <si>
    <t xml:space="preserve">Rigdzin Shikpo: Wende dich niemals ab </t>
  </si>
  <si>
    <t>Rob Burbea: seeing that frees</t>
  </si>
  <si>
    <t>Rob Burbea seeing that frees</t>
  </si>
  <si>
    <t xml:space="preserve">Ronald Siegel: Achtsamkeit als Weg </t>
  </si>
  <si>
    <t>Sarah Harding: Niguma, Lady of illusion</t>
  </si>
  <si>
    <t>Sogyal Rinpoche: Das tibetische Buch vom Leben und Sterben</t>
  </si>
  <si>
    <t>Sogyal Rinpoche: La voie au delà des nuages</t>
  </si>
  <si>
    <t>Sogyal Rinpoche: Le livre tibetain de la vie et de la mort</t>
  </si>
  <si>
    <t>Tenzin Palmo: Ins Herz des Lebens</t>
  </si>
  <si>
    <t>Tenzin Palmo: Lebendige Lehren für unsere Zeit</t>
  </si>
  <si>
    <t>Tich Nhat Hanh: Das Wunder der Achtsamkeit</t>
  </si>
  <si>
    <t xml:space="preserve">Thinley Norbu: Weisses Segel </t>
  </si>
  <si>
    <t>Thupten Chödrön: Coeur ouverte, esprit clair</t>
  </si>
  <si>
    <t>Thubten Chödrön: Tara - die Befreierin</t>
  </si>
  <si>
    <t>Tsang Nyön Heruka: Milarepa, la vie</t>
  </si>
  <si>
    <t xml:space="preserve">Tulku Urgyen Rinpoche: Wie es ist </t>
  </si>
  <si>
    <t>Yeshe Tsogyal: Der Lotusgeborene im Land des Schnees</t>
  </si>
  <si>
    <t>?</t>
  </si>
  <si>
    <t>Yeshe Tsogyal: The Lotusborn</t>
  </si>
  <si>
    <t>The Live story of Padmasambhava</t>
  </si>
  <si>
    <t>WBF</t>
  </si>
  <si>
    <t>Yongey Mingyur Rinpoche: Bonheur de la sagesse</t>
  </si>
  <si>
    <t>ABF</t>
  </si>
  <si>
    <t>Amazon</t>
  </si>
  <si>
    <t xml:space="preserve"> Yongey Mingyur Rinpoche: de la confusion a la clarté</t>
  </si>
  <si>
    <t>Yongey Mingyur Rinpoche: Werde ruhig wie ein tiefer See</t>
  </si>
  <si>
    <t>DPE</t>
  </si>
  <si>
    <t>The Life+Lib. of Padmasambhava, 2 Vol.</t>
  </si>
  <si>
    <t>2 Volumen zusammengehörig</t>
  </si>
  <si>
    <t>Teachings of the Buddha (Wey)</t>
  </si>
  <si>
    <t>the attention revolution</t>
  </si>
  <si>
    <t>the little book of Buddhism</t>
  </si>
  <si>
    <t>Tibetsiche Göttinnen pop up Altare</t>
  </si>
  <si>
    <t>Voir autrement</t>
  </si>
  <si>
    <t>wie unser geist funktioniert</t>
  </si>
  <si>
    <t>Wer sich verändert, verändert die Welt</t>
  </si>
  <si>
    <t>Weisheit für schwierige zeiten</t>
  </si>
  <si>
    <t>Weisheit des Budhismus tag f.Tag</t>
  </si>
  <si>
    <t>verrückte weisheit</t>
  </si>
  <si>
    <t>Tantrisches heilen und Tib. Medizin</t>
  </si>
  <si>
    <t>taking the leap</t>
  </si>
  <si>
    <t>stilling the mind</t>
  </si>
  <si>
    <t>Still sitzen wie ein Frosch</t>
  </si>
  <si>
    <t>start where you are</t>
  </si>
  <si>
    <t>Revelations of Mind</t>
  </si>
  <si>
    <t>Padmasambhava comes to Tibet</t>
  </si>
  <si>
    <t>Offene Bewusstheit</t>
  </si>
  <si>
    <t>Now that I come to Die</t>
  </si>
  <si>
    <t>minding closely</t>
  </si>
  <si>
    <t>Médecine tibétaine et th. Holistique</t>
  </si>
  <si>
    <t>Mandalas pour les enfants</t>
  </si>
  <si>
    <t>Mahamudra und Vipassana</t>
  </si>
  <si>
    <t>Les méthodes bouddhistes de guérison</t>
  </si>
  <si>
    <t>Les grands disciples du Bouddha Tome 2</t>
  </si>
  <si>
    <t>Legend of the Great Stupa</t>
  </si>
  <si>
    <t>Leaves of the Heaven Tree</t>
  </si>
  <si>
    <t>Le sourire de courage</t>
  </si>
  <si>
    <t>Le miracle de la pleine conscience</t>
  </si>
  <si>
    <t>Knowledge of Freedom</t>
  </si>
  <si>
    <t>DJ</t>
  </si>
  <si>
    <t>JATAKA STORIES in Fr + Sp+EN</t>
  </si>
  <si>
    <t>DJG</t>
  </si>
  <si>
    <t>Jataka Stories in DE</t>
  </si>
  <si>
    <t>Initiation au bouddhisme tibetain</t>
  </si>
  <si>
    <t>how to meditate</t>
  </si>
  <si>
    <t>heitere weisheit</t>
  </si>
  <si>
    <t>Heilgeheimnisse aus Tibet</t>
  </si>
  <si>
    <t>Gesar! Tibet's Warrior King</t>
  </si>
  <si>
    <t>Geh an die Orte die du fürchtest</t>
  </si>
  <si>
    <t>Frag den Buddha-und geh den Weg</t>
  </si>
  <si>
    <t>Einsicht durch Meditation</t>
  </si>
  <si>
    <t>Einfürhung in den Buddhismus</t>
  </si>
  <si>
    <t>Dynamik von Zeit und Raum</t>
  </si>
  <si>
    <t>Du bist ein Geschenk für die Welt</t>
  </si>
  <si>
    <t>Die Grüne Tara</t>
  </si>
  <si>
    <t>Die 3 Versprechen</t>
  </si>
  <si>
    <t>Die 3 Juwelen</t>
  </si>
  <si>
    <t>Dharmachakra</t>
  </si>
  <si>
    <t>DPD</t>
  </si>
  <si>
    <t>Dhammapada</t>
  </si>
  <si>
    <t>Der furchtlose Buddha</t>
  </si>
  <si>
    <t>Der Elefant, der das Glück vergass</t>
  </si>
  <si>
    <t>den Sprung wagen</t>
  </si>
  <si>
    <t>Das Wissen vom Heilen</t>
  </si>
  <si>
    <t>Das Herz des Lotos</t>
  </si>
  <si>
    <t>Conversations intimes avec le Buddha</t>
  </si>
  <si>
    <t>Conseils d'une amie pour des temps difficiles</t>
  </si>
  <si>
    <t>confortable with uncertainiy</t>
  </si>
  <si>
    <t>compassionate action</t>
  </si>
  <si>
    <t>CM5: Lineage of Diamond Light</t>
  </si>
  <si>
    <t>calme et attentif comme une grenouille</t>
  </si>
  <si>
    <t>Buddhismus für Anfänger</t>
  </si>
  <si>
    <t>Buddhas tausend Gesichter</t>
  </si>
  <si>
    <t>Bonheur de la méditation</t>
  </si>
  <si>
    <t>gelb</t>
  </si>
  <si>
    <t>éd. Le courrier du livre</t>
  </si>
  <si>
    <t>awakening loving kindness</t>
  </si>
  <si>
    <t>Après l'extase, la lessive</t>
  </si>
  <si>
    <t>Achtsam durch den Tag</t>
  </si>
  <si>
    <t>Achtsam arbeiten achtsam leben Tich...</t>
  </si>
  <si>
    <t>108 perles de sagesse</t>
  </si>
  <si>
    <t>108 Perlen der Weisheit</t>
  </si>
  <si>
    <t>PBH</t>
  </si>
  <si>
    <t>Bücher Hülle</t>
  </si>
  <si>
    <t>Brocat Buchhülle 16x19cm</t>
  </si>
  <si>
    <t>DBM</t>
  </si>
  <si>
    <t>Bücher, Buchzeichen</t>
  </si>
  <si>
    <t>Dharma Publishing</t>
  </si>
  <si>
    <t>Bookmarks</t>
  </si>
  <si>
    <t>DP/TA</t>
  </si>
  <si>
    <t>Buddha-Bilder</t>
  </si>
  <si>
    <t>Travelling Altars Triptikon</t>
  </si>
  <si>
    <t>diverse Deities</t>
  </si>
  <si>
    <t>DP/9M</t>
  </si>
  <si>
    <t>Travelling Altar Accordeon</t>
  </si>
  <si>
    <t>Padmasambhava 9 Manifestations</t>
  </si>
  <si>
    <t>DG</t>
  </si>
  <si>
    <t>Giclées = Picture with Frame</t>
  </si>
  <si>
    <t>DFT</t>
  </si>
  <si>
    <t>Folding Thankas in Eng,Sp, Gr + Fr</t>
  </si>
  <si>
    <t>LENE</t>
  </si>
  <si>
    <t>CD</t>
  </si>
  <si>
    <t>Ripa</t>
  </si>
  <si>
    <t>Week-end mit Lene Handberg</t>
  </si>
  <si>
    <t>english</t>
  </si>
  <si>
    <t>CDSP</t>
  </si>
  <si>
    <t>CDs Gesang Sonam Palkyi</t>
  </si>
  <si>
    <t>Sponsoring</t>
  </si>
  <si>
    <t>MCD</t>
  </si>
  <si>
    <t>AyurVeda AG</t>
  </si>
  <si>
    <t>CD Santur S.Kumar Sharma 8CDs</t>
  </si>
  <si>
    <t>CD Raga Sura Malhara music for celebration</t>
  </si>
  <si>
    <t>CD Raga Bhairtari music for celebration</t>
  </si>
  <si>
    <t>CD Mediation für Anfänger Kornfield</t>
  </si>
  <si>
    <t>CDANG2</t>
  </si>
  <si>
    <t>CD Intermediate state</t>
  </si>
  <si>
    <t>Ang Namgyal</t>
  </si>
  <si>
    <t>PCD</t>
  </si>
  <si>
    <t>CD Innerpeace 1 Any Choying Drolma</t>
  </si>
  <si>
    <t>CD Innerpeace  Any Choying Drolma</t>
  </si>
  <si>
    <t>CDANG</t>
  </si>
  <si>
    <t>CD Innate brilliance of Devotion</t>
  </si>
  <si>
    <t>2016/ 4 sponsoring</t>
  </si>
  <si>
    <t>CD Flapping wings</t>
  </si>
  <si>
    <t>NCD</t>
  </si>
  <si>
    <t>CD diverse</t>
  </si>
  <si>
    <t>Tatiana 2 orders 2016</t>
  </si>
  <si>
    <t>Acitunita Gesang</t>
  </si>
  <si>
    <t xml:space="preserve"> CD Bambus Chaurasia </t>
  </si>
  <si>
    <t>CDDP</t>
  </si>
  <si>
    <t>CD Kids</t>
  </si>
  <si>
    <t>CD Goldstücke/Der Papagei &amp;der Feigenbaum</t>
  </si>
  <si>
    <t>CD Das Kleine Kaninchen/Güte Freunde</t>
  </si>
  <si>
    <t>SKPS</t>
  </si>
  <si>
    <t>Deko</t>
  </si>
  <si>
    <t xml:space="preserve">Wall hanger Kalachakra </t>
  </si>
  <si>
    <t>Quadratisch</t>
  </si>
  <si>
    <t>lang mit Taschen</t>
  </si>
  <si>
    <t xml:space="preserve">Wall hanger 8 ausp. Symb. </t>
  </si>
  <si>
    <t>lang breit</t>
  </si>
  <si>
    <t>grün rot violett gestickt u. gewoben</t>
  </si>
  <si>
    <t>Wall hanger 8 ausp. Symb.</t>
  </si>
  <si>
    <t>beige rot Applikationen</t>
  </si>
  <si>
    <t xml:space="preserve">kurz schmal </t>
  </si>
  <si>
    <t>gelb/grün gestickt und gewoben</t>
  </si>
  <si>
    <t>Wall hanger 8 ausp. Symb</t>
  </si>
  <si>
    <t>gelb rot applikationen</t>
  </si>
  <si>
    <t>gelb blau Applikationen</t>
  </si>
  <si>
    <t>NEWH</t>
  </si>
  <si>
    <t>Wall hanger 8 aspicious symbols or om mani...</t>
  </si>
  <si>
    <t>Vorlageplatte Energie Gold gross</t>
  </si>
  <si>
    <t>22 cm</t>
  </si>
  <si>
    <t>neu</t>
  </si>
  <si>
    <t>BSKL</t>
  </si>
  <si>
    <t>KH-470</t>
  </si>
  <si>
    <t>Salzkristall Lampe Naturform</t>
  </si>
  <si>
    <t>mit Holzsockel</t>
  </si>
  <si>
    <t>BSKLK</t>
  </si>
  <si>
    <t>KH-471</t>
  </si>
  <si>
    <t xml:space="preserve">Salzkristall Lampe Kugel </t>
  </si>
  <si>
    <t xml:space="preserve">Regenbogen Kugel Kristall </t>
  </si>
  <si>
    <t>5 cm</t>
  </si>
  <si>
    <t>PRK</t>
  </si>
  <si>
    <t>Regenbogen Kristallkugel 3cm</t>
  </si>
  <si>
    <t>3cm</t>
  </si>
  <si>
    <t>Regenbogen Kristallkreis perlmutt 4.5cm</t>
  </si>
  <si>
    <t>Regenbogen Kristallkreis 4.5cm</t>
  </si>
  <si>
    <t>PRKTG</t>
  </si>
  <si>
    <t xml:space="preserve">Regenbogen Kristall Tropfen AAA </t>
  </si>
  <si>
    <t>5 x 7.6 cm</t>
  </si>
  <si>
    <t>BRK</t>
  </si>
  <si>
    <t>FS-017</t>
  </si>
  <si>
    <t>Regenbogen Kristall Tropfen 50x29mm</t>
  </si>
  <si>
    <t>FS-035</t>
  </si>
  <si>
    <t>Regenbogen Kristall Sun 40mm</t>
  </si>
  <si>
    <t>Regenbogen Kristall panorama 3.7x5cm</t>
  </si>
  <si>
    <t>neuer VP</t>
  </si>
  <si>
    <t>FS-002</t>
  </si>
  <si>
    <t>Regenbogen Kristall Kugel 30mm</t>
  </si>
  <si>
    <t>FS-001</t>
  </si>
  <si>
    <t>Regenbogen Kristall Kugel 20mm</t>
  </si>
  <si>
    <t>FS-009</t>
  </si>
  <si>
    <t>Regenbogen Kristall Kegel 30mm</t>
  </si>
  <si>
    <t xml:space="preserve">Regenbogen Kristall Kegel </t>
  </si>
  <si>
    <t>4.2  x 5.3 cm</t>
  </si>
  <si>
    <t>FS-022</t>
  </si>
  <si>
    <t>Regenbogen Kristall Herz 40mm</t>
  </si>
  <si>
    <t xml:space="preserve">BRK </t>
  </si>
  <si>
    <t>FS-021</t>
  </si>
  <si>
    <t>Regenbogen Kristall Herz 28mm</t>
  </si>
  <si>
    <t>FS-018</t>
  </si>
  <si>
    <t>Regenbogen Kristall Achteck 30mm</t>
  </si>
  <si>
    <t>Regenbogen Kristall  bindi perlmutt 3.2x5cm</t>
  </si>
  <si>
    <t>Regenbogen Kristalkugel 5cm</t>
  </si>
  <si>
    <t>WFS</t>
  </si>
  <si>
    <t>Regenbogen Fensterkristalle</t>
  </si>
  <si>
    <t>PMWO</t>
  </si>
  <si>
    <t>Mantra Wandschmuck OMPMH 15X60cm</t>
  </si>
  <si>
    <t>PKL</t>
  </si>
  <si>
    <t>HE1970</t>
  </si>
  <si>
    <t>Kristall Lotus 7cm</t>
  </si>
  <si>
    <t>PKLBV</t>
  </si>
  <si>
    <t>Kristall laser Vajrasattva 5x8cm</t>
  </si>
  <si>
    <t>PKLBP</t>
  </si>
  <si>
    <t>He1945</t>
  </si>
  <si>
    <t xml:space="preserve">Kristall Laser Buddha pyramide </t>
  </si>
  <si>
    <t>4.7 x 4.7 cm</t>
  </si>
  <si>
    <t>PKLBG</t>
  </si>
  <si>
    <t>Kristall laser Buddha mit Aura  6x4cm</t>
  </si>
  <si>
    <t>PKLBK</t>
  </si>
  <si>
    <t>Kristall laser Buddha in Kugel und Fuss 6cm</t>
  </si>
  <si>
    <t>PLKB</t>
  </si>
  <si>
    <t>HE1941</t>
  </si>
  <si>
    <t xml:space="preserve">Kristall Laser Buddha auf dem Lotus rechteckig </t>
  </si>
  <si>
    <t>8x 5 x 5 cm</t>
  </si>
  <si>
    <t>He1946</t>
  </si>
  <si>
    <t xml:space="preserve">Kristall Laser Buddha </t>
  </si>
  <si>
    <t>PGRO</t>
  </si>
  <si>
    <t>Glockenspiel Rudraksha mit Ohm Symbolen</t>
  </si>
  <si>
    <t>25 x 9 cm</t>
  </si>
  <si>
    <t>OSFB</t>
  </si>
  <si>
    <t>Fläschchen mit Blattgold</t>
  </si>
  <si>
    <t>PFB2</t>
  </si>
  <si>
    <t>S102</t>
  </si>
  <si>
    <t>Fensterbilder Blume des Lebens violet</t>
  </si>
  <si>
    <t>10.5 cm</t>
  </si>
  <si>
    <t>PFB1</t>
  </si>
  <si>
    <t>S101</t>
  </si>
  <si>
    <t>Fensterbilder Blume des Lebens Regenbogen</t>
  </si>
  <si>
    <t>PFB0</t>
  </si>
  <si>
    <t>S100</t>
  </si>
  <si>
    <t>Fensterbilder Blume des Lebens gold</t>
  </si>
  <si>
    <t>PFB</t>
  </si>
  <si>
    <t>Fensterbilder 18x18cm</t>
  </si>
  <si>
    <t>Fensterbild Medicine Buddha 10.5cm</t>
  </si>
  <si>
    <t>PEGV</t>
  </si>
  <si>
    <t>Feng-Shui Glass Vase oder Kerzenhalter  Engel</t>
  </si>
  <si>
    <t>PFSC</t>
  </si>
  <si>
    <t>Feng-Shui Chakra Suncatchers</t>
  </si>
  <si>
    <t>Feng Shui Lotus Hänger</t>
  </si>
  <si>
    <t xml:space="preserve">Feng-Shui Vajra protection pendant decor. </t>
  </si>
  <si>
    <t>20 cm</t>
  </si>
  <si>
    <t>PFSBL</t>
  </si>
  <si>
    <t>16529/1</t>
  </si>
  <si>
    <t xml:space="preserve">Feng Shui Blume des Lebens Dekorationshänger </t>
  </si>
  <si>
    <t>PHCB</t>
  </si>
  <si>
    <t xml:space="preserve">Heart candle Holder Soapstone </t>
  </si>
  <si>
    <t>9x11 cm</t>
  </si>
  <si>
    <t>PHCG</t>
  </si>
  <si>
    <t>Heart candle Holder Soapstone grey</t>
  </si>
  <si>
    <t>9x11cm</t>
  </si>
  <si>
    <t>OSDE</t>
  </si>
  <si>
    <t>Embroidery Drachen Hänger</t>
  </si>
  <si>
    <t>mittel</t>
  </si>
  <si>
    <t>bestickt</t>
  </si>
  <si>
    <t>NDC</t>
  </si>
  <si>
    <t>Doorcurtain Nepal</t>
  </si>
  <si>
    <t>raw cotton weiss/farbig cotton bestickt</t>
  </si>
  <si>
    <t>gregory</t>
  </si>
  <si>
    <t>PBAN</t>
  </si>
  <si>
    <t>Chakra banner brok.</t>
  </si>
  <si>
    <t>22 x 90 cm</t>
  </si>
  <si>
    <t>Brokat Appl.</t>
  </si>
  <si>
    <t>PBCHK</t>
  </si>
  <si>
    <t xml:space="preserve">Chakra Banner </t>
  </si>
  <si>
    <t>15 x 60 cm</t>
  </si>
  <si>
    <t>PBCHG</t>
  </si>
  <si>
    <t>30 x 120 cm</t>
  </si>
  <si>
    <t>BBL</t>
  </si>
  <si>
    <t>EN-090</t>
  </si>
  <si>
    <t>Blume des Lebens, Acryl 6cm</t>
  </si>
  <si>
    <t>1VE =5</t>
  </si>
  <si>
    <t>EN-092</t>
  </si>
  <si>
    <t>Blume des Lebens, Acryl 14,4cm</t>
  </si>
  <si>
    <t>1VE =2</t>
  </si>
  <si>
    <t>PBE</t>
  </si>
  <si>
    <t>Blume des Lebens Vorlageplatte 9cm</t>
  </si>
  <si>
    <t>POLBL</t>
  </si>
  <si>
    <t>Blume des Lebens Laterne 9.5x10.23cm</t>
  </si>
  <si>
    <t>PBALS</t>
  </si>
  <si>
    <t>Baum des Lebens silver</t>
  </si>
  <si>
    <t>POMB</t>
  </si>
  <si>
    <t>Banner OMPMH 75x20cm</t>
  </si>
  <si>
    <t>Autoaufkleber OMPMH 28x7cm</t>
  </si>
  <si>
    <t>PALBL</t>
  </si>
  <si>
    <t xml:space="preserve">Atmosphärisches Licht Blume des Lebens </t>
  </si>
  <si>
    <t>16 x 7.5 cm</t>
  </si>
  <si>
    <t>PLLG</t>
  </si>
  <si>
    <t>atmospheric lighting lotus glass rot</t>
  </si>
  <si>
    <t>5.5 x 12 cm</t>
  </si>
  <si>
    <t>neu Einzelverkauf</t>
  </si>
  <si>
    <t>PLLG1</t>
  </si>
  <si>
    <t>atmospheric lighting lotus glass gelb</t>
  </si>
  <si>
    <t>PLLG2</t>
  </si>
  <si>
    <t>atmospheric lighting lotus glass grün</t>
  </si>
  <si>
    <t>grün</t>
  </si>
  <si>
    <t>PLLG3</t>
  </si>
  <si>
    <t>atmospheric lighting lotus glass blau</t>
  </si>
  <si>
    <t>atmospheric lighting lotus glass weiss</t>
  </si>
  <si>
    <t>atmospheric lighting lotus glass dunkelrosa</t>
  </si>
  <si>
    <t>dunkelrosa</t>
  </si>
  <si>
    <t>atmospheric lighting lotus glass hellrosa</t>
  </si>
  <si>
    <t>hellrosa</t>
  </si>
  <si>
    <t>PK8S</t>
  </si>
  <si>
    <t>8 Tibetan Glückssymbole Kette small</t>
  </si>
  <si>
    <t>PK8</t>
  </si>
  <si>
    <t>8 Tibetan Glückssymbole Kette large</t>
  </si>
  <si>
    <t>TDH</t>
  </si>
  <si>
    <t>Tsering Ratna</t>
  </si>
  <si>
    <t>8 auspicious symbols-hanging deco</t>
  </si>
  <si>
    <t>WBL7</t>
  </si>
  <si>
    <t>Deko Aufkleber</t>
  </si>
  <si>
    <t>Stickers A5 BL</t>
  </si>
  <si>
    <t>WBL8</t>
  </si>
  <si>
    <t>Stickers A4 BL</t>
  </si>
  <si>
    <t>OSOK1</t>
  </si>
  <si>
    <t>Om Mani Kleber auf Stoff</t>
  </si>
  <si>
    <t>1-fach</t>
  </si>
  <si>
    <t>stoff</t>
  </si>
  <si>
    <t>OSOK5</t>
  </si>
  <si>
    <t>5-fach</t>
  </si>
  <si>
    <t>Om Mani  Padme Hung Lotus Kleber</t>
  </si>
  <si>
    <t>plastic</t>
  </si>
  <si>
    <t>Kleber Padmasambhava</t>
  </si>
  <si>
    <t>Kleber Kalachakra</t>
  </si>
  <si>
    <t>Kleber diverse Buddhas..</t>
  </si>
  <si>
    <t>rund</t>
  </si>
  <si>
    <t>Kleber Buddhismus</t>
  </si>
  <si>
    <t>gelb-blaue welle</t>
  </si>
  <si>
    <t>WBL1</t>
  </si>
  <si>
    <t>Handy Sticker BL</t>
  </si>
  <si>
    <t>Free Tibet Kleber</t>
  </si>
  <si>
    <t>NDVD</t>
  </si>
  <si>
    <t>DVD</t>
  </si>
  <si>
    <t>DVD Sakya</t>
  </si>
  <si>
    <t>DVD diverse</t>
  </si>
  <si>
    <t>DVD Achtsamkeit Matthieu Ricard</t>
  </si>
  <si>
    <t>3 DVD set festival</t>
  </si>
  <si>
    <t>2 DVD set Milarepa</t>
  </si>
  <si>
    <t>OSFAI</t>
  </si>
  <si>
    <t>Foto Album</t>
  </si>
  <si>
    <t xml:space="preserve">Fotoalbum Indonesien </t>
  </si>
  <si>
    <t>zwischen A4 und A3</t>
  </si>
  <si>
    <t>mit Palmblättern</t>
  </si>
  <si>
    <t>OSNFF</t>
  </si>
  <si>
    <t>Foto mit Rahmen</t>
  </si>
  <si>
    <t>Nepali Bilderrahmen mit Foto</t>
  </si>
  <si>
    <t>Ygs</t>
  </si>
  <si>
    <t>Fotos</t>
  </si>
  <si>
    <t>Pixum</t>
  </si>
  <si>
    <t>Yeshe Tsogyal s</t>
  </si>
  <si>
    <t>RTs</t>
  </si>
  <si>
    <t>RT s</t>
  </si>
  <si>
    <t>Fotos Peggy</t>
  </si>
  <si>
    <t>Grossformat</t>
  </si>
  <si>
    <t>NA22s</t>
  </si>
  <si>
    <t>Fotos NA 22s</t>
  </si>
  <si>
    <t>NA21s</t>
  </si>
  <si>
    <t>Fotos NA 21s</t>
  </si>
  <si>
    <t>NA21m</t>
  </si>
  <si>
    <t>Fotos NA 21m</t>
  </si>
  <si>
    <t>A5</t>
  </si>
  <si>
    <t>NA20s</t>
  </si>
  <si>
    <t>Fotos NA 20s</t>
  </si>
  <si>
    <t>NA20m</t>
  </si>
  <si>
    <t>Fotos NA 20m</t>
  </si>
  <si>
    <t>Lu3m</t>
  </si>
  <si>
    <t>Fotos LU3m</t>
  </si>
  <si>
    <t>JI9s</t>
  </si>
  <si>
    <t>Fotos Ji 9s</t>
  </si>
  <si>
    <t>Ji9m</t>
  </si>
  <si>
    <t>Fotos Ji 9m</t>
  </si>
  <si>
    <t>Ji20s</t>
  </si>
  <si>
    <t>Fotos JI 20s</t>
  </si>
  <si>
    <t>JI19m</t>
  </si>
  <si>
    <t>Fotos JI 19m</t>
  </si>
  <si>
    <t>JI18s</t>
  </si>
  <si>
    <t>Fotos Ji 18s</t>
  </si>
  <si>
    <t>Ji15m</t>
  </si>
  <si>
    <t>Fotos Ji 15m</t>
  </si>
  <si>
    <t>JI13m</t>
  </si>
  <si>
    <t>Fotos Ji 13m</t>
  </si>
  <si>
    <t>Ji10s</t>
  </si>
  <si>
    <t>Fotos JI 10s</t>
  </si>
  <si>
    <t>Ji10m</t>
  </si>
  <si>
    <t>Fotos Ji 10m</t>
  </si>
  <si>
    <t>GR1s</t>
  </si>
  <si>
    <t>Fotos GR1s</t>
  </si>
  <si>
    <t>Fotos (Rinpoches/Buddhas/Thangkas) S</t>
  </si>
  <si>
    <t>Fotos (Rinpoches/Buddhas/Thangkas) M</t>
  </si>
  <si>
    <t>Fotos (Rinpoches/Buddhas/Thangkas) L</t>
  </si>
  <si>
    <t>A4</t>
  </si>
  <si>
    <t>NA13m</t>
  </si>
  <si>
    <t xml:space="preserve">Fotos </t>
  </si>
  <si>
    <t>Fotos NA 13m</t>
  </si>
  <si>
    <t>Ji3m</t>
  </si>
  <si>
    <t>Fotos Ji 3m</t>
  </si>
  <si>
    <t>Ji20m</t>
  </si>
  <si>
    <t>Fotos Ji 20m</t>
  </si>
  <si>
    <t>Ji18m</t>
  </si>
  <si>
    <t>Fotos Ji 18m</t>
  </si>
  <si>
    <t>BTG8</t>
  </si>
  <si>
    <t>Gebetsfahnen</t>
  </si>
  <si>
    <t>KH-457</t>
  </si>
  <si>
    <t xml:space="preserve">Tibetische Gebetsfahnen mini </t>
  </si>
  <si>
    <t xml:space="preserve">8 Glücksverheissende Symb. </t>
  </si>
  <si>
    <t>PMTF</t>
  </si>
  <si>
    <t>Tibetische Gebetsfahnen 5 strang 12.5x12.5x120cm</t>
  </si>
  <si>
    <t>Tibetische Gebetsfahnen 5 strang 10x10x130cm</t>
  </si>
  <si>
    <t>PTPFG</t>
  </si>
  <si>
    <t>NE0056</t>
  </si>
  <si>
    <t>Tib. Gebetsfahne 25 strang 34x29x800 cm</t>
  </si>
  <si>
    <t>PTFPM</t>
  </si>
  <si>
    <t>Tib. Gebetsfahne 10 strang 24x21x270cm</t>
  </si>
  <si>
    <t>7 / 5P=CHF32</t>
  </si>
  <si>
    <t>NPFG</t>
  </si>
  <si>
    <t>Tib. Gebetsfahne ca 40x42cm (gross)</t>
  </si>
  <si>
    <t>NPFM</t>
  </si>
  <si>
    <t>Tib. Gebetsfahne ca 26x 30 (mittel)</t>
  </si>
  <si>
    <t>NPFK</t>
  </si>
  <si>
    <t>Tib. Gebetsfahne ca 13x12 (klein)</t>
  </si>
  <si>
    <t>PTFP</t>
  </si>
  <si>
    <t>Tib. Gebetsfahne 10 strang 17.5x17.5x170cm</t>
  </si>
  <si>
    <t>5 / 5P=CHF23</t>
  </si>
  <si>
    <t>OSPFK</t>
  </si>
  <si>
    <t>König Gesar Fahnen aus  Taïwan</t>
  </si>
  <si>
    <t>PMPF</t>
  </si>
  <si>
    <t>Gebetsfahnen grün 8 Glückssymbol 10x10cm</t>
  </si>
  <si>
    <t>Gebetsfahnen blau 8 Glückssymbol 10x10cm</t>
  </si>
  <si>
    <t>PTPF</t>
  </si>
  <si>
    <t>Gebetsfahnen 28x24x650cm</t>
  </si>
  <si>
    <t>10/ 5P=45</t>
  </si>
  <si>
    <t>10/5P=45</t>
  </si>
  <si>
    <t>PGFB</t>
  </si>
  <si>
    <t>Gebetsfahne mit Buddhas 28x35cm</t>
  </si>
  <si>
    <t>PGFM</t>
  </si>
  <si>
    <t>Gebetsfahne Medicine Buddha 23x23cm</t>
  </si>
  <si>
    <t>Gebetsfahne 14x19 500cm</t>
  </si>
  <si>
    <t>6 / 5P=CHF27</t>
  </si>
  <si>
    <t>NPFN</t>
  </si>
  <si>
    <t>Gebehtsfahnen Gross glänzend</t>
  </si>
  <si>
    <t>ILTM</t>
  </si>
  <si>
    <t>Gebrauchsgegenst. Ripa Logo</t>
  </si>
  <si>
    <t>Thermos</t>
  </si>
  <si>
    <t>ILKC</t>
  </si>
  <si>
    <t>Schlüsselanhänger</t>
  </si>
  <si>
    <t>ILP</t>
  </si>
  <si>
    <t>Kugelschreiber</t>
  </si>
  <si>
    <t>OSYYD</t>
  </si>
  <si>
    <t>Gebrauchsgegenstände div.</t>
  </si>
  <si>
    <t>Yin Yang Dösli</t>
  </si>
  <si>
    <t>Metall/Email</t>
  </si>
  <si>
    <t>PTSK</t>
  </si>
  <si>
    <t>Schatzkiste m. Blumen 10x12x17.5cm</t>
  </si>
  <si>
    <t>OSMLT</t>
  </si>
  <si>
    <t xml:space="preserve">Mini Ledertruckli </t>
  </si>
  <si>
    <t>OSMIH</t>
  </si>
  <si>
    <t xml:space="preserve">Mini Indisches Holztruckli </t>
  </si>
  <si>
    <t>Holz mit Glasperle</t>
  </si>
  <si>
    <t>BKL</t>
  </si>
  <si>
    <t>KH-790</t>
  </si>
  <si>
    <t>Kerzenlöscher Messing mit Holzgriff</t>
  </si>
  <si>
    <t>PCTG</t>
  </si>
  <si>
    <t>Haushalt</t>
  </si>
  <si>
    <t>16913/1</t>
  </si>
  <si>
    <t>Table Cloth Tibetan Clouds and endless knotts gelb</t>
  </si>
  <si>
    <t>40 x 18</t>
  </si>
  <si>
    <t>PSBJ</t>
  </si>
  <si>
    <t>Soulbottle Just breathe</t>
  </si>
  <si>
    <t>Japanische Teekanne</t>
  </si>
  <si>
    <t>japanischer Ton</t>
  </si>
  <si>
    <t>OSIOE</t>
  </si>
  <si>
    <t>indische Oellampe</t>
  </si>
  <si>
    <t>PKP</t>
  </si>
  <si>
    <t xml:space="preserve">Ceramic Coaster Mandala </t>
  </si>
  <si>
    <t>10 x 0.5 cm</t>
  </si>
  <si>
    <t>bunter Keramikuntersetzer</t>
  </si>
  <si>
    <t>neu gekauft im Set à 4 Stk für CHF 5.24 Einzelverk.</t>
  </si>
  <si>
    <t>PKBL</t>
  </si>
  <si>
    <t xml:space="preserve">Blume des Lebens Vitalwasserkaraffe platin Aladin </t>
  </si>
  <si>
    <t>PSBB</t>
  </si>
  <si>
    <t xml:space="preserve">Blume des Lebens Soulbottle </t>
  </si>
  <si>
    <t>PBT7C</t>
  </si>
  <si>
    <t>Beach towel / Picnic blanket 7chakra</t>
  </si>
  <si>
    <t>450 - 500 gr</t>
  </si>
  <si>
    <t>1AK GG</t>
  </si>
  <si>
    <t>APIO</t>
  </si>
  <si>
    <t>Haushalt Elektro</t>
  </si>
  <si>
    <t>Ikea</t>
  </si>
  <si>
    <t>Leselämpli Ikea Olebi</t>
  </si>
  <si>
    <t>weiss Plastik</t>
  </si>
  <si>
    <t>APLT</t>
  </si>
  <si>
    <t>LED Taschenlampen</t>
  </si>
  <si>
    <t>Metall grau</t>
  </si>
  <si>
    <t>APLN</t>
  </si>
  <si>
    <t>LED Nachtlicht</t>
  </si>
  <si>
    <t>Plastik weiss für Steckdose</t>
  </si>
  <si>
    <t>Batterien Voltomat C/LR14 Doppelpack</t>
  </si>
  <si>
    <t>AAA</t>
  </si>
  <si>
    <t>Energizer</t>
  </si>
  <si>
    <t>Batterien Sony Mignon</t>
  </si>
  <si>
    <t>AA, 1,5 V</t>
  </si>
  <si>
    <t>SONY einzelne Stücke</t>
  </si>
  <si>
    <t>NKYS</t>
  </si>
  <si>
    <t>Kathag</t>
  </si>
  <si>
    <t>Khatag big yellow silk 8 symb.</t>
  </si>
  <si>
    <t>PDKCH</t>
  </si>
  <si>
    <t>Kerzen</t>
  </si>
  <si>
    <t xml:space="preserve">Stearinkrez Duktkerze Chakra Regenbogenfarbe m aeth. Oelen </t>
  </si>
  <si>
    <t>21 x 6.5 cm</t>
  </si>
  <si>
    <t>RLOBL</t>
  </si>
  <si>
    <t>Ripa (Marga Armaza)</t>
  </si>
  <si>
    <t>Ripa Lichtopfer Butterlampe mit Lotuskerze</t>
  </si>
  <si>
    <t>PCMG52</t>
  </si>
  <si>
    <t>Lotuslicht orange Goldrand gross</t>
  </si>
  <si>
    <t>PCMG13</t>
  </si>
  <si>
    <t>Lotuslicht gelb 3e Chakra Goldrand</t>
  </si>
  <si>
    <t>PCMG48</t>
  </si>
  <si>
    <t>Lotuslicht Chakra violett blau Goldrand</t>
  </si>
  <si>
    <t>PCMG79</t>
  </si>
  <si>
    <t xml:space="preserve">Lotuslicht Chakra grün rosa Goldrand </t>
  </si>
  <si>
    <t>PCMG78</t>
  </si>
  <si>
    <t>Lotuslicht Chakra  rosa orange Goldrand</t>
  </si>
  <si>
    <t>PCMG02</t>
  </si>
  <si>
    <t>Lotus atmosperic light pink golden light</t>
  </si>
  <si>
    <t>PCMG03</t>
  </si>
  <si>
    <t>Lotuslicht red/rose goldrand</t>
  </si>
  <si>
    <t>PCMG77</t>
  </si>
  <si>
    <t>Lotuslicht blau Goldrand</t>
  </si>
  <si>
    <t>PMCG76</t>
  </si>
  <si>
    <t>Lotuslicht 3 farbig (rot orange gelb)</t>
  </si>
  <si>
    <t>PPLL</t>
  </si>
  <si>
    <t xml:space="preserve">Lotuslicht Chakra </t>
  </si>
  <si>
    <t>19 x 8 cm</t>
  </si>
  <si>
    <t>PCMG70</t>
  </si>
  <si>
    <t>Lotuslicht Atmosphärisch Perlmutt Goldrand</t>
  </si>
  <si>
    <t>PCMS</t>
  </si>
  <si>
    <t>Lotuskerzenhalter Capis diverse farben</t>
  </si>
  <si>
    <t>1 defekt</t>
  </si>
  <si>
    <t>PCMG75</t>
  </si>
  <si>
    <t>Lotus Licht rosa pastell Goldrand</t>
  </si>
  <si>
    <t>1 fehlt</t>
  </si>
  <si>
    <t>PCMG40</t>
  </si>
  <si>
    <t>Lotus Atmosphärisch Licht Capiz naturell gross</t>
  </si>
  <si>
    <t>PLSK</t>
  </si>
  <si>
    <t>Lifestyle StearinkerzeSUNSET</t>
  </si>
  <si>
    <t>Lifestyle Stearinkerze OCEAN</t>
  </si>
  <si>
    <t>PKHM</t>
  </si>
  <si>
    <t>0120</t>
  </si>
  <si>
    <t>Kerzenhalter Mudhra</t>
  </si>
  <si>
    <t>PCDK</t>
  </si>
  <si>
    <t xml:space="preserve">Duftkerzen set 7Stk. Wachs Taper </t>
  </si>
  <si>
    <t>PCTL</t>
  </si>
  <si>
    <t>Chakra relief Duft Teelichter Geschenkpack.</t>
  </si>
  <si>
    <t>PLDM</t>
  </si>
  <si>
    <t>Chakra Lotus Display gold</t>
  </si>
  <si>
    <t>gold</t>
  </si>
  <si>
    <t xml:space="preserve">Chakra Lotus Display green </t>
  </si>
  <si>
    <t>57 x 35 cm</t>
  </si>
  <si>
    <t>Grün best, da Gold nicht lieferbar.schwarz geliefert und behalten</t>
  </si>
  <si>
    <t xml:space="preserve">Chakra Duftkerzen Sushumna </t>
  </si>
  <si>
    <t>PTBL</t>
  </si>
  <si>
    <t>Blume des Lebens Teelichthalter klein Bronze</t>
  </si>
  <si>
    <t>PTLB</t>
  </si>
  <si>
    <t>Blume des Lebens Teelicht  9.5x9.5</t>
  </si>
  <si>
    <t>Blume des Lebens Techlicht  11x10x7</t>
  </si>
  <si>
    <t>Blume des Lebens Stearin Kerze weiss in Glas</t>
  </si>
  <si>
    <t>PSKB</t>
  </si>
  <si>
    <t>Blume des Lebens Stearin Kerze violett in Glas</t>
  </si>
  <si>
    <t>NNKA</t>
  </si>
  <si>
    <t>White normal size simple Kathags</t>
  </si>
  <si>
    <t>Einkauf Tatiana</t>
  </si>
  <si>
    <t>NHSKH</t>
  </si>
  <si>
    <t>White high quality silk Katags</t>
  </si>
  <si>
    <t>PKGO</t>
  </si>
  <si>
    <t>Tibetische Katha Orange mit 8 Glückssymbolen</t>
  </si>
  <si>
    <t>220 x 48</t>
  </si>
  <si>
    <t>PKGS</t>
  </si>
  <si>
    <t>Tibetische katag gelb mit 8 Glücksymbole</t>
  </si>
  <si>
    <t>240x54</t>
  </si>
  <si>
    <t>PKGW</t>
  </si>
  <si>
    <t>Tibetische Kahta weiss</t>
  </si>
  <si>
    <t>PKEL</t>
  </si>
  <si>
    <t>Tib. Katha rot 240x54cm</t>
  </si>
  <si>
    <t>PKGG</t>
  </si>
  <si>
    <t>Tib. Katha grün 240x54cm</t>
  </si>
  <si>
    <t>NKYB</t>
  </si>
  <si>
    <t xml:space="preserve">Khatag big yellow 8 symb. </t>
  </si>
  <si>
    <t>PBKW</t>
  </si>
  <si>
    <t>Buthanesische Katha weiss Glückssymbol</t>
  </si>
  <si>
    <t>190 x 44</t>
  </si>
  <si>
    <t>Tibetische Katha 8 ausp. Signs yellow</t>
  </si>
  <si>
    <t>farbige Glückssymbole</t>
  </si>
  <si>
    <t>ist eher Orange als gelb</t>
  </si>
  <si>
    <t>PBKY</t>
  </si>
  <si>
    <t>Buthanesische Katag orange 140x30</t>
  </si>
  <si>
    <t>140x30</t>
  </si>
  <si>
    <t>OUT of stock by Phoenix Juni17</t>
  </si>
  <si>
    <t>PKST</t>
  </si>
  <si>
    <t>Klangschale</t>
  </si>
  <si>
    <t>NE0286/18</t>
  </si>
  <si>
    <t>Klangschale Tibet handgraviert</t>
  </si>
  <si>
    <t>850 - 1000 gr ca.</t>
  </si>
  <si>
    <t>18 x 9</t>
  </si>
  <si>
    <t>NE0286/23</t>
  </si>
  <si>
    <t>Klangschale Tibet graviert</t>
  </si>
  <si>
    <t>1500 - 1600 ca.</t>
  </si>
  <si>
    <t>24 x 10</t>
  </si>
  <si>
    <t>NE0274/12</t>
  </si>
  <si>
    <t xml:space="preserve">Klangschale graviert Tara </t>
  </si>
  <si>
    <t>500 gr</t>
  </si>
  <si>
    <t>BKS</t>
  </si>
  <si>
    <t>Klangschalen</t>
  </si>
  <si>
    <t>KH-16_10</t>
  </si>
  <si>
    <t>Klangschalen Set unendlicher Knoten</t>
  </si>
  <si>
    <t>KH-16-9</t>
  </si>
  <si>
    <t>Klangschalen Set Doppel Dorje</t>
  </si>
  <si>
    <t>PSBS</t>
  </si>
  <si>
    <t>NE0267/15</t>
  </si>
  <si>
    <t xml:space="preserve">Singing bowl Samadhi </t>
  </si>
  <si>
    <t>750 - 875 g; 20 cm</t>
  </si>
  <si>
    <t>PSBT</t>
  </si>
  <si>
    <t>NE0274/16</t>
  </si>
  <si>
    <t>Singing bowl Tara 1000 g;</t>
  </si>
  <si>
    <t>16 cm</t>
  </si>
  <si>
    <t>PSBO</t>
  </si>
  <si>
    <t>NE9292</t>
  </si>
  <si>
    <t>Singing bowl Om gift-set rot</t>
  </si>
  <si>
    <t>PRKL</t>
  </si>
  <si>
    <t>Klangschalen Zubehör</t>
  </si>
  <si>
    <t>Reibeklöppel mit Leder 19cm</t>
  </si>
  <si>
    <t>PKKB</t>
  </si>
  <si>
    <t>Kissen für Klangschale blau mit Blumenmotiv</t>
  </si>
  <si>
    <t>14x14x4</t>
  </si>
  <si>
    <t>Kissen für Klangschale blau lotus 18x18x5cm</t>
  </si>
  <si>
    <t xml:space="preserve">Kissen f. Klangschale rot mit Blumenmotiv </t>
  </si>
  <si>
    <t>12x12x4</t>
  </si>
  <si>
    <t>Kissen f. Klangschale blau mit Blumenmotiv</t>
  </si>
  <si>
    <t>NE0286/15</t>
  </si>
  <si>
    <t>Singing bowl Tibet hand carved</t>
  </si>
  <si>
    <t>12,5 Durchm.</t>
  </si>
  <si>
    <t>PSBM</t>
  </si>
  <si>
    <t>E0220/13</t>
  </si>
  <si>
    <t>Singing bowl Medicine Buddha</t>
  </si>
  <si>
    <t>4-600g 13 cm Durchm</t>
  </si>
  <si>
    <t>PSBG</t>
  </si>
  <si>
    <t>Singing bowl hand carved</t>
  </si>
  <si>
    <t>850-1000 18x9 cm</t>
  </si>
  <si>
    <t>PKKR</t>
  </si>
  <si>
    <t>Klangschalenzubehör</t>
  </si>
  <si>
    <t>Kissen für Klangschale rot mit Blumenmotiv</t>
  </si>
  <si>
    <t xml:space="preserve">21 x 21 </t>
  </si>
  <si>
    <t>PKKGDR</t>
  </si>
  <si>
    <t>16258/5</t>
  </si>
  <si>
    <t>Kissen für Klangschale Doppeldorje grün</t>
  </si>
  <si>
    <t>20 x 20</t>
  </si>
  <si>
    <t xml:space="preserve">24 x 24 x 6 </t>
  </si>
  <si>
    <t>OSWP</t>
  </si>
  <si>
    <t>Kleidung</t>
  </si>
  <si>
    <t>Wollpulover Nepal</t>
  </si>
  <si>
    <t>VDSB</t>
  </si>
  <si>
    <t>Vastra Devi,Semola</t>
  </si>
  <si>
    <t>VDHCH</t>
  </si>
  <si>
    <t>RUTS</t>
  </si>
  <si>
    <t>T-Shirts Meditate Russia</t>
  </si>
  <si>
    <t>RETSL</t>
  </si>
  <si>
    <t>T-Shirt Repa short sleeves</t>
  </si>
  <si>
    <t>RETS</t>
  </si>
  <si>
    <t>T-Shirt Repa long sleeve</t>
  </si>
  <si>
    <t>OSTMH</t>
  </si>
  <si>
    <t>Tibetisches Hemd natur Baumwolle</t>
  </si>
  <si>
    <t>OSTSB</t>
  </si>
  <si>
    <t>Tibetische Schürzen</t>
  </si>
  <si>
    <t>mit Bändel</t>
  </si>
  <si>
    <t>OSTS</t>
  </si>
  <si>
    <t>ohne Bändel</t>
  </si>
  <si>
    <t>Tibetische Männerhemden</t>
  </si>
  <si>
    <t>div. Grössen/Farben</t>
  </si>
  <si>
    <t>langärmlig</t>
  </si>
  <si>
    <t>kurzärmlig</t>
  </si>
  <si>
    <t>OSTCH</t>
  </si>
  <si>
    <t xml:space="preserve">Tchupas </t>
  </si>
  <si>
    <t>diverse Grössen</t>
  </si>
  <si>
    <t>diverse farben und Qualitäten</t>
  </si>
  <si>
    <t>Tchupa Brokat</t>
  </si>
  <si>
    <t>OSPY</t>
  </si>
  <si>
    <t>Pyjama</t>
  </si>
  <si>
    <t>velours</t>
  </si>
  <si>
    <t>PMMS</t>
  </si>
  <si>
    <t>Meditation mules wool size S</t>
  </si>
  <si>
    <t>23 - 24 cm</t>
  </si>
  <si>
    <t>PMML</t>
  </si>
  <si>
    <t>Meditation mules wool size L</t>
  </si>
  <si>
    <t>25 - 26 cm</t>
  </si>
  <si>
    <t>OSKTCH</t>
  </si>
  <si>
    <t>Kindertchupas</t>
  </si>
  <si>
    <t>baumwolle</t>
  </si>
  <si>
    <t>Kindertchupa</t>
  </si>
  <si>
    <t>leichte Baumwolle</t>
  </si>
  <si>
    <t>OSKH</t>
  </si>
  <si>
    <t>Kinderhemd tibetisch</t>
  </si>
  <si>
    <t>OCCMS</t>
  </si>
  <si>
    <t>Spende Michelle Stropoli</t>
  </si>
  <si>
    <t>Jupes</t>
  </si>
  <si>
    <t>M</t>
  </si>
  <si>
    <t>lang Taftstoff 1 beige / 1 braun</t>
  </si>
  <si>
    <t>neuwertig (Preis 100.-)</t>
  </si>
  <si>
    <t>NHCH</t>
  </si>
  <si>
    <t xml:space="preserve">Half Chupas in plain colors winter edition </t>
  </si>
  <si>
    <t>Einkauf Tatiana Dez16</t>
  </si>
  <si>
    <t>NFCH</t>
  </si>
  <si>
    <t>Full Chupas in plain colors winter edition</t>
  </si>
  <si>
    <t>NCHB</t>
  </si>
  <si>
    <t>Chupas Blouses bright colors</t>
  </si>
  <si>
    <t>CHCHL</t>
  </si>
  <si>
    <t>Chupa-Jupes Corinne laine</t>
  </si>
  <si>
    <t>div. Grössen</t>
  </si>
  <si>
    <t>div. Farben</t>
  </si>
  <si>
    <t>CHCHC</t>
  </si>
  <si>
    <t>Chupa-Jupes Corinne cotton</t>
  </si>
  <si>
    <t>OSCB</t>
  </si>
  <si>
    <t>Blusen für Tchupas</t>
  </si>
  <si>
    <t>diversen Grössen</t>
  </si>
  <si>
    <t>diverse Farben und Qualitäten</t>
  </si>
  <si>
    <t>KK</t>
  </si>
  <si>
    <t>Lebensmittel</t>
  </si>
  <si>
    <t>Gabriela</t>
  </si>
  <si>
    <t>Ripa Holunderblütensirup</t>
  </si>
  <si>
    <t>500ml Flaschen</t>
  </si>
  <si>
    <t>SPENDE</t>
  </si>
  <si>
    <t>Verf Juni 2018</t>
  </si>
  <si>
    <t>Juande</t>
  </si>
  <si>
    <t>OLIVE OIL SPAIN</t>
  </si>
  <si>
    <t>Verfallen</t>
  </si>
  <si>
    <t>verteilenWR</t>
  </si>
  <si>
    <t>Sylvie/Gabriela</t>
  </si>
  <si>
    <t>Majoran getrocknet</t>
  </si>
  <si>
    <t>10g netto</t>
  </si>
  <si>
    <t>im Glas</t>
  </si>
  <si>
    <t>Verf Juli 2018</t>
  </si>
  <si>
    <t>Chai Konzentrat klein</t>
  </si>
  <si>
    <t>300 ml</t>
  </si>
  <si>
    <t>verf Dez 2018</t>
  </si>
  <si>
    <t>Chai Konzentrat gross</t>
  </si>
  <si>
    <t>500 ml</t>
  </si>
  <si>
    <t>Baumnüsse vom Landguet</t>
  </si>
  <si>
    <t>ca 250 g mit Schale</t>
  </si>
  <si>
    <t>verf Okt 2018</t>
  </si>
  <si>
    <t>THMSP</t>
  </si>
  <si>
    <t>Mala Braclet</t>
  </si>
  <si>
    <t>Semi-Precious Stone &amp;ManiBracelet Mala</t>
  </si>
  <si>
    <t>SN-001</t>
  </si>
  <si>
    <t>Tashila Janina</t>
  </si>
  <si>
    <t>Ruby bracelet Mala</t>
  </si>
  <si>
    <t>BAMS</t>
  </si>
  <si>
    <t>A-81</t>
  </si>
  <si>
    <t>Mala Power Braclet Sandelholz</t>
  </si>
  <si>
    <t>PHMR</t>
  </si>
  <si>
    <t>Handmala Rosenholz</t>
  </si>
  <si>
    <t>2017 nicht lieferbar</t>
  </si>
  <si>
    <t>PHMO</t>
  </si>
  <si>
    <t>Handmala Muschelbein graviert 1cm</t>
  </si>
  <si>
    <t>Handmala Muschelbein graviert 0.8cm</t>
  </si>
  <si>
    <t>Handmala Muschelbein graviert 0.7cm</t>
  </si>
  <si>
    <t>PHMZ</t>
  </si>
  <si>
    <t>Handamal ZHI 1cm</t>
  </si>
  <si>
    <t>NHMO</t>
  </si>
  <si>
    <t>Hand Malas with om mani padme hung engraved in it</t>
  </si>
  <si>
    <t>NHMS</t>
  </si>
  <si>
    <t xml:space="preserve">Nepal </t>
  </si>
  <si>
    <t xml:space="preserve">Hand Malas semi precious stones </t>
  </si>
  <si>
    <t>NHM</t>
  </si>
  <si>
    <t>hand malas semi precious stones</t>
  </si>
  <si>
    <t>SAAM</t>
  </si>
  <si>
    <t>Stone Age</t>
  </si>
  <si>
    <t>Arm-MalaPicassojaspis 27 Perlen</t>
  </si>
  <si>
    <t>Arm-MalaPicassojaspis 21. Perlen</t>
  </si>
  <si>
    <t>Arm-Mala Lapislazuli gross</t>
  </si>
  <si>
    <t>Gross 27</t>
  </si>
  <si>
    <t>Fädlung schlecht, Stein mindere Qualität</t>
  </si>
  <si>
    <t>von Nathalie gefuädelt AK nicht klar</t>
  </si>
  <si>
    <t>Arm-Mala Lapislayuli klein</t>
  </si>
  <si>
    <t>Klein 21</t>
  </si>
  <si>
    <t>Arm-Mala Septarien Calcit gross</t>
  </si>
  <si>
    <t>Arm-Mala Septarien Calcit klein</t>
  </si>
  <si>
    <t>Arm-Mala Rhodochrosit</t>
  </si>
  <si>
    <t>NMB</t>
  </si>
  <si>
    <t>Arm-Mala Nepal</t>
  </si>
  <si>
    <t>crystal</t>
  </si>
  <si>
    <t>Gregory</t>
  </si>
  <si>
    <t>carneol</t>
  </si>
  <si>
    <t>AMBA</t>
  </si>
  <si>
    <t>Barcelona</t>
  </si>
  <si>
    <t>Arm-Mala Barcelona</t>
  </si>
  <si>
    <t>rosenquarz</t>
  </si>
  <si>
    <t>SAAMK</t>
  </si>
  <si>
    <t>Mala Braclet Kids</t>
  </si>
  <si>
    <t>Kinder Arm-Mala Iris und Bergkristall</t>
  </si>
  <si>
    <t>PMMZ</t>
  </si>
  <si>
    <t>Mala Counter</t>
  </si>
  <si>
    <t>Mala Zählhilfen mit Blumen versilbert 14cm</t>
  </si>
  <si>
    <t>PMZV</t>
  </si>
  <si>
    <t>Mala Zählhilfen Dorje &amp; Glocke Silber 14cm</t>
  </si>
  <si>
    <t>PMZH</t>
  </si>
  <si>
    <t>Mala Zahlhilfen Dorje &amp; Glocke messing 7mm</t>
  </si>
  <si>
    <t>PMZK</t>
  </si>
  <si>
    <t>Mala Zählhilfen Dorje &amp; Glocke Kupfer 14cm</t>
  </si>
  <si>
    <t>NMCC</t>
  </si>
  <si>
    <t>counter clip</t>
  </si>
  <si>
    <t>MZDW</t>
  </si>
  <si>
    <t>Mala Counters</t>
  </si>
  <si>
    <t>Mantrazähler-Klip</t>
  </si>
  <si>
    <t>Dharmarad</t>
  </si>
  <si>
    <t>silbrig</t>
  </si>
  <si>
    <t>PMCDW</t>
  </si>
  <si>
    <t>Mala clip Dharma Wheel</t>
  </si>
  <si>
    <t>3 cm</t>
  </si>
  <si>
    <t>PMCH</t>
  </si>
  <si>
    <t>Mala clip Heart</t>
  </si>
  <si>
    <t>2.50 cm</t>
  </si>
  <si>
    <t>MZSIE</t>
  </si>
  <si>
    <t>Mantrazähler silber einzel</t>
  </si>
  <si>
    <t>Silber Blume</t>
  </si>
  <si>
    <t>rote Zottel</t>
  </si>
  <si>
    <t>MZH</t>
  </si>
  <si>
    <t>Mantrazähler duo wood</t>
  </si>
  <si>
    <t>helles Holz</t>
  </si>
  <si>
    <t>MZMG</t>
  </si>
  <si>
    <t>Mantrazähler duo metall goldig</t>
  </si>
  <si>
    <t>Metall goldig</t>
  </si>
  <si>
    <t>MZMS</t>
  </si>
  <si>
    <t>Mantrazähler duo métal argenté</t>
  </si>
  <si>
    <t>mittelgross</t>
  </si>
  <si>
    <t>Metall silbrig</t>
  </si>
  <si>
    <t>MZDF</t>
  </si>
  <si>
    <t>Mantrazähler duo farbige Zottel</t>
  </si>
  <si>
    <t>Silber</t>
  </si>
  <si>
    <t>multifarbige Zottel</t>
  </si>
  <si>
    <t>MYSID</t>
  </si>
  <si>
    <t>Mantrazähler doppelt silber</t>
  </si>
  <si>
    <t>Silber Blume mit Steinchen</t>
  </si>
  <si>
    <t>TSER</t>
  </si>
  <si>
    <t>Mala counters</t>
  </si>
  <si>
    <t>VDM</t>
  </si>
  <si>
    <t>Malas</t>
  </si>
  <si>
    <t>Vastra Devi Malas</t>
  </si>
  <si>
    <t>TMT</t>
  </si>
  <si>
    <t>Turquoise Mala</t>
  </si>
  <si>
    <t>TMTE</t>
  </si>
  <si>
    <t>Tiger Eye Mala</t>
  </si>
  <si>
    <t>TMM</t>
  </si>
  <si>
    <t>Melachite Mala</t>
  </si>
  <si>
    <t>MSWM2</t>
  </si>
  <si>
    <t>Nepal old</t>
  </si>
  <si>
    <t>Malas sandal</t>
  </si>
  <si>
    <t>MBEAS</t>
  </si>
  <si>
    <t>Malas antik Stil</t>
  </si>
  <si>
    <t>big buddha eye seeds</t>
  </si>
  <si>
    <t>schwarz braun</t>
  </si>
  <si>
    <t>zwei Zähler auf Leder</t>
  </si>
  <si>
    <t>MBES</t>
  </si>
  <si>
    <t>div.braun</t>
  </si>
  <si>
    <t>ohne Zähler</t>
  </si>
  <si>
    <t>MLSB</t>
  </si>
  <si>
    <t>mittelklein</t>
  </si>
  <si>
    <t>kupferbraune Lotussamen gespränkelt</t>
  </si>
  <si>
    <t>3 kleine Steine und heiliger Knoten</t>
  </si>
  <si>
    <t>MSWB</t>
  </si>
  <si>
    <t>big</t>
  </si>
  <si>
    <t>Sandelwood</t>
  </si>
  <si>
    <t>MSWM1</t>
  </si>
  <si>
    <t>middle</t>
  </si>
  <si>
    <t>MSWK</t>
  </si>
  <si>
    <t xml:space="preserve">Sandelholz </t>
  </si>
  <si>
    <t>braunes Holz</t>
  </si>
  <si>
    <t>NDMYJ</t>
  </si>
  <si>
    <t>Nepal Tatjana</t>
  </si>
  <si>
    <t>mala yellow jade</t>
  </si>
  <si>
    <t>MW</t>
  </si>
  <si>
    <t>Mala weiss mit tèrkis und coralle imitation</t>
  </si>
  <si>
    <t>NDMVA</t>
  </si>
  <si>
    <t>mala violet agate</t>
  </si>
  <si>
    <t>NDMBA</t>
  </si>
  <si>
    <t>mala vawe blue agate</t>
  </si>
  <si>
    <t>NDMT</t>
  </si>
  <si>
    <t>mala turquise</t>
  </si>
  <si>
    <t>PMRR</t>
  </si>
  <si>
    <t xml:space="preserve">Mala Rudraksha Rosenquarz + Tasche </t>
  </si>
  <si>
    <t>PMRA</t>
  </si>
  <si>
    <t>Mala Rudraksha Amethyst + Tasche</t>
  </si>
  <si>
    <t>PMRO</t>
  </si>
  <si>
    <t>Mala Rosenquarz .7mm</t>
  </si>
  <si>
    <t>NDMRQ</t>
  </si>
  <si>
    <t>mala rose quartz</t>
  </si>
  <si>
    <t>NMA</t>
  </si>
  <si>
    <t xml:space="preserve">Mala Nepal </t>
  </si>
  <si>
    <t>moosachat</t>
  </si>
  <si>
    <t>Mala Nepal</t>
  </si>
  <si>
    <t>mother of pearl yellow</t>
  </si>
  <si>
    <t>NDMMP</t>
  </si>
  <si>
    <t>mala mother of pearl large</t>
  </si>
  <si>
    <t>pmlot</t>
  </si>
  <si>
    <t>Mala Lotussamen 8mm</t>
  </si>
  <si>
    <t>PMLOT</t>
  </si>
  <si>
    <t>Mala Lotussamen 8.5mm</t>
  </si>
  <si>
    <t>NDML</t>
  </si>
  <si>
    <t>mala lapis</t>
  </si>
  <si>
    <t>NDMGA</t>
  </si>
  <si>
    <t>mala grey agate</t>
  </si>
  <si>
    <t>NDMCR</t>
  </si>
  <si>
    <t>mala crystal</t>
  </si>
  <si>
    <t>NDMCA</t>
  </si>
  <si>
    <t>mala carnelion red</t>
  </si>
  <si>
    <t>PHMB</t>
  </si>
  <si>
    <t>Mala Bodhibaumsamen</t>
  </si>
  <si>
    <t>PMKR</t>
  </si>
  <si>
    <t>Mala Bergkristall/Rudraksha+Tasche</t>
  </si>
  <si>
    <t>PMAV</t>
  </si>
  <si>
    <t>Mala Aventurin  .6cm</t>
  </si>
  <si>
    <t>MSST</t>
  </si>
  <si>
    <t>Mala</t>
  </si>
  <si>
    <t>Sandelwood with Stone</t>
  </si>
  <si>
    <t>sandal with stone</t>
  </si>
  <si>
    <t>TMLS</t>
  </si>
  <si>
    <t>Lotus Seed Mala</t>
  </si>
  <si>
    <t>TML</t>
  </si>
  <si>
    <t>Labradorite Mala</t>
  </si>
  <si>
    <t>PMHO</t>
  </si>
  <si>
    <t>Holzmala 3 Ziersteine Silber Dorje 6mm</t>
  </si>
  <si>
    <t>Holzmala</t>
  </si>
  <si>
    <t>TMHE</t>
  </si>
  <si>
    <t>Hematite Mala</t>
  </si>
  <si>
    <t>TMC</t>
  </si>
  <si>
    <t>Crystal Mala</t>
  </si>
  <si>
    <t>TMA</t>
  </si>
  <si>
    <t>Amethyst Mala</t>
  </si>
  <si>
    <t>Agate Mala</t>
  </si>
  <si>
    <t>OSMB</t>
  </si>
  <si>
    <t>Meditation</t>
  </si>
  <si>
    <t>Meditationsbänkli</t>
  </si>
  <si>
    <t>Holz braun</t>
  </si>
  <si>
    <t>NSTKB</t>
  </si>
  <si>
    <t>Meditation Kissen</t>
  </si>
  <si>
    <t>Stützkissen Brokat Nepal</t>
  </si>
  <si>
    <t>viereckig</t>
  </si>
  <si>
    <t>OSMK</t>
  </si>
  <si>
    <t>Sitzkissen</t>
  </si>
  <si>
    <t>Baumwolle grün uni</t>
  </si>
  <si>
    <t>kleine Rolle</t>
  </si>
  <si>
    <t>Baumwolle uni, kapok füllung</t>
  </si>
  <si>
    <t>Hajo</t>
  </si>
  <si>
    <t>Samten SUN</t>
  </si>
  <si>
    <t>blau oder schwarz</t>
  </si>
  <si>
    <t>SCM</t>
  </si>
  <si>
    <t>Simon Cook</t>
  </si>
  <si>
    <t>Meditationskissen Zafu mit Bio Hirse</t>
  </si>
  <si>
    <t>diverse Farben</t>
  </si>
  <si>
    <t>PMKB</t>
  </si>
  <si>
    <t>Meditationskissen violett Blumen 33x16cm</t>
  </si>
  <si>
    <t>PMKL</t>
  </si>
  <si>
    <t>Meditationskissen Lotusdesign</t>
  </si>
  <si>
    <t>PMKHH</t>
  </si>
  <si>
    <t>Meditationskissen Hanf Halbmond</t>
  </si>
  <si>
    <t>PMKE</t>
  </si>
  <si>
    <t>Meditationskissen extra L antrazit</t>
  </si>
  <si>
    <t>PMKHB</t>
  </si>
  <si>
    <t>Meditationskissen Brennnessel Halbmond</t>
  </si>
  <si>
    <t>BBLMK</t>
  </si>
  <si>
    <t>YO-21-LI</t>
  </si>
  <si>
    <t>Meditationskissen Blume des Lebens</t>
  </si>
  <si>
    <t>lila</t>
  </si>
  <si>
    <t>mit Buchweizenfüllung</t>
  </si>
  <si>
    <t>PMK</t>
  </si>
  <si>
    <t>Meditationskissen</t>
  </si>
  <si>
    <t>Blume des Lebens Meditationskissen</t>
  </si>
  <si>
    <t>RMA</t>
  </si>
  <si>
    <t>Meditation Manuals</t>
  </si>
  <si>
    <t>Teachings The Power of visualisation</t>
  </si>
  <si>
    <t>Teachings Medicine buddha english</t>
  </si>
  <si>
    <t>Teachings la disciplina spanish</t>
  </si>
  <si>
    <t>Teachings Karma y Sueños</t>
  </si>
  <si>
    <t>Teachings Karma and dreams</t>
  </si>
  <si>
    <t>Teachings El Poder de la Visulisación</t>
  </si>
  <si>
    <t>Teachings Disziplin deutsch</t>
  </si>
  <si>
    <t>Teachings Dicipline english</t>
  </si>
  <si>
    <t>Teachings Budismo y depresion</t>
  </si>
  <si>
    <t>Teachings Buda de la medicina spanish</t>
  </si>
  <si>
    <t>RSM</t>
  </si>
  <si>
    <t>Shine Manuals div. Sprachen Total</t>
  </si>
  <si>
    <t>Shine Manual Spanisch</t>
  </si>
  <si>
    <t>Shine Manual Franz</t>
  </si>
  <si>
    <t>Shine Manual Englisch</t>
  </si>
  <si>
    <t>Shine Manual Deutsch</t>
  </si>
  <si>
    <t>Ngöndro 3 Spanisch</t>
  </si>
  <si>
    <t>Ngöndro 3 Französisch</t>
  </si>
  <si>
    <t>Ngöndro 3 Englisch</t>
  </si>
  <si>
    <t>Ngöndro 3 Deutsch</t>
  </si>
  <si>
    <t>Ngöndro 2 Spanisch</t>
  </si>
  <si>
    <t>Ngöndro 2 Französisch</t>
  </si>
  <si>
    <t>Ngöndro 2 Englisch</t>
  </si>
  <si>
    <t>Ngöndro 2 Deutsch</t>
  </si>
  <si>
    <t>Ngöndro 1 Spanisch</t>
  </si>
  <si>
    <t>Ngöndro 1 Französisch</t>
  </si>
  <si>
    <t>Ngöndro 1 Englisch</t>
  </si>
  <si>
    <t>Ngöndro 1 Deutsch</t>
  </si>
  <si>
    <t>Meditation im Alltag</t>
  </si>
  <si>
    <t>Meditation for daily life</t>
  </si>
  <si>
    <t>Meditacion en la vida diaria</t>
  </si>
  <si>
    <t>RBY</t>
  </si>
  <si>
    <t>Atem Yoga Manuals div. Sprachen Total</t>
  </si>
  <si>
    <t>RAM</t>
  </si>
  <si>
    <t>Atem Yoga Italienisch</t>
  </si>
  <si>
    <t>Atem Yoga Deutsch</t>
  </si>
  <si>
    <t>VDBTH</t>
  </si>
  <si>
    <t>Meditation Text</t>
  </si>
  <si>
    <t>NTHB</t>
  </si>
  <si>
    <t xml:space="preserve">Textholder bamboo/brocade </t>
  </si>
  <si>
    <t>etwa 16x33cm</t>
  </si>
  <si>
    <t xml:space="preserve">Einkauf Tatiana </t>
  </si>
  <si>
    <t>NTHBL</t>
  </si>
  <si>
    <t>38x10,5</t>
  </si>
  <si>
    <t>diverse Farben /Bambus orange</t>
  </si>
  <si>
    <t>Einkauf Tatjana17</t>
  </si>
  <si>
    <t>RTC</t>
  </si>
  <si>
    <t>Textcover Karton</t>
  </si>
  <si>
    <t>Yeshe Tsogyal Drupchö</t>
  </si>
  <si>
    <t>rot mit Golddruck</t>
  </si>
  <si>
    <t>NWCC</t>
  </si>
  <si>
    <t>Text wrapping cloth simple yellow cotton</t>
  </si>
  <si>
    <t>gelb/orange mit kl. Brokatstück</t>
  </si>
  <si>
    <t>Gregory /Tatiana</t>
  </si>
  <si>
    <t>NFTT</t>
  </si>
  <si>
    <t>Nepal folding text table</t>
  </si>
  <si>
    <t>holz lackiert natur od. dunkel</t>
  </si>
  <si>
    <t>NBTP</t>
  </si>
  <si>
    <t>brocade text pouches</t>
  </si>
  <si>
    <t>A4 zum falten</t>
  </si>
  <si>
    <t>Einkauf Tatiana 16/17</t>
  </si>
  <si>
    <t>PMKRO</t>
  </si>
  <si>
    <t>Metiationskissen rot/orange multi</t>
  </si>
  <si>
    <t>33 x 17</t>
  </si>
  <si>
    <t>PMKOM</t>
  </si>
  <si>
    <t>Meditationskissen OHM Schwarz/rot</t>
  </si>
  <si>
    <t>PMKOMPH</t>
  </si>
  <si>
    <t>Meditationskissen O.M.P.H</t>
  </si>
  <si>
    <t>PMKHR</t>
  </si>
  <si>
    <t xml:space="preserve">Meditationskissen Lotus rot/ schwarz Halbmond </t>
  </si>
  <si>
    <t>33 x 13</t>
  </si>
  <si>
    <t xml:space="preserve">Meditationskissen Lotus blau Halbmond </t>
  </si>
  <si>
    <t>PMKOCHAKR</t>
  </si>
  <si>
    <t>Meditationskissen 7 Chakren &amp; Ohm gold/schwarz</t>
  </si>
  <si>
    <t>33 x 15</t>
  </si>
  <si>
    <t>DW</t>
  </si>
  <si>
    <t>Papeterie</t>
  </si>
  <si>
    <t>wrapping paper (12pc.)</t>
  </si>
  <si>
    <t>TH</t>
  </si>
  <si>
    <t>Tushita</t>
  </si>
  <si>
    <t>Tushita Notizhefte</t>
  </si>
  <si>
    <t>TNB</t>
  </si>
  <si>
    <t>Tushita Blankbook</t>
  </si>
  <si>
    <t>PTNB</t>
  </si>
  <si>
    <t>TI14</t>
  </si>
  <si>
    <t>Note book Green Tara</t>
  </si>
  <si>
    <t>23 x 18 cm</t>
  </si>
  <si>
    <t>MNH</t>
  </si>
  <si>
    <t>Migros</t>
  </si>
  <si>
    <t>Notizheft A5 liniert</t>
  </si>
  <si>
    <t>blau liniert</t>
  </si>
  <si>
    <t xml:space="preserve">Notizheft A5 </t>
  </si>
  <si>
    <t>violet / ohne Linien</t>
  </si>
  <si>
    <t>DNB</t>
  </si>
  <si>
    <t>Note Books wire square</t>
  </si>
  <si>
    <t>Note Books soft bound</t>
  </si>
  <si>
    <t>NNBO</t>
  </si>
  <si>
    <t xml:space="preserve">Nepali Notizbuch </t>
  </si>
  <si>
    <t>miniatur</t>
  </si>
  <si>
    <t>mit Stoff oder Papier-Einband</t>
  </si>
  <si>
    <t>mit Aufschrift</t>
  </si>
  <si>
    <t>ohne Code</t>
  </si>
  <si>
    <t>Papier mit Aufschrift oder Stoffeinband</t>
  </si>
  <si>
    <t>midi gross</t>
  </si>
  <si>
    <t>midi  gross</t>
  </si>
  <si>
    <t>mit Pflanzen, Tib.Schriftzeichen, Palmblatteinl.</t>
  </si>
  <si>
    <t>maxi und midi</t>
  </si>
  <si>
    <t xml:space="preserve">maxi Papier, midi mit Batik und Schnur </t>
  </si>
  <si>
    <t>Müller Notizheft A4 ohne Linien</t>
  </si>
  <si>
    <t>rosa / ohne Linien</t>
  </si>
  <si>
    <t>Müller Notizheft A4 mit Linien</t>
  </si>
  <si>
    <t>blau / mit Linien</t>
  </si>
  <si>
    <t>MB</t>
  </si>
  <si>
    <t>Bleistifte</t>
  </si>
  <si>
    <t>MC</t>
  </si>
  <si>
    <t>Couverts C6</t>
  </si>
  <si>
    <t>Verkaufseinheit 200</t>
  </si>
  <si>
    <t>Couverts C5</t>
  </si>
  <si>
    <t>Papeterie Cards</t>
  </si>
  <si>
    <t>Tara und Padmasambhava Portrait goldig</t>
  </si>
  <si>
    <t>K15 &amp; K12</t>
  </si>
  <si>
    <t>OSPK</t>
  </si>
  <si>
    <t>Postkarten diverse budhist. Motive und Aquarelle Didier</t>
  </si>
  <si>
    <t>NPGC</t>
  </si>
  <si>
    <t>Nepali paper buddhist cards</t>
  </si>
  <si>
    <t>Nepali Papier m. Umschlag/buddhistische Bild.</t>
  </si>
  <si>
    <t>OSKDA</t>
  </si>
  <si>
    <t>Mantra-Karten Dharma Arts</t>
  </si>
  <si>
    <t>plastifiziert balu</t>
  </si>
  <si>
    <t>plastifiziert/blau</t>
  </si>
  <si>
    <t>OSMKJF</t>
  </si>
  <si>
    <t>Mandalas Karten J. Frischknecht</t>
  </si>
  <si>
    <t>OSQK</t>
  </si>
  <si>
    <t>Mandala Karten (Kalachakra und Chenresig)</t>
  </si>
  <si>
    <t>quadratisch</t>
  </si>
  <si>
    <t>K1 und K2</t>
  </si>
  <si>
    <t>OSVK</t>
  </si>
  <si>
    <t>Karten Vajrasattva rot</t>
  </si>
  <si>
    <t>Karten mit Umschlag s/w</t>
  </si>
  <si>
    <t>A5 1 SET à 15 Karten</t>
  </si>
  <si>
    <t>Karte König Gesar</t>
  </si>
  <si>
    <t xml:space="preserve">Karton matt </t>
  </si>
  <si>
    <t>OSDLR</t>
  </si>
  <si>
    <t>Dalaï Lama im Rahmen</t>
  </si>
  <si>
    <t>brauner Rahmen</t>
  </si>
  <si>
    <t>TPK</t>
  </si>
  <si>
    <t>Papeterie, Cards</t>
  </si>
  <si>
    <t>Tushita Postkarten</t>
  </si>
  <si>
    <t>mit Weisheiten</t>
  </si>
  <si>
    <t>TGK</t>
  </si>
  <si>
    <t>Tushita Geschenkkarten</t>
  </si>
  <si>
    <t xml:space="preserve">quadrat </t>
  </si>
  <si>
    <t>mit Umschlag</t>
  </si>
  <si>
    <t>DSAC</t>
  </si>
  <si>
    <t>Sacred Art Cards</t>
  </si>
  <si>
    <t>DMC</t>
  </si>
  <si>
    <t>Mandala Cards</t>
  </si>
  <si>
    <t>DAC</t>
  </si>
  <si>
    <t>Altar Cards (8"x10")</t>
  </si>
  <si>
    <t>Pflegeartikel</t>
  </si>
  <si>
    <t>Universaladapter Interdiscount</t>
  </si>
  <si>
    <t>EU</t>
  </si>
  <si>
    <t>Travel Adapter (Eurozone)</t>
  </si>
  <si>
    <t>Taschentücher</t>
  </si>
  <si>
    <t>NSSB</t>
  </si>
  <si>
    <t>Sorig Nepal</t>
  </si>
  <si>
    <t>Soothing balm</t>
  </si>
  <si>
    <t>Schampoo Timotei</t>
  </si>
  <si>
    <t>Timotei</t>
  </si>
  <si>
    <t>Optimum Mückenstop</t>
  </si>
  <si>
    <t>Ohropax</t>
  </si>
  <si>
    <t>6er Pack</t>
  </si>
  <si>
    <t>PA</t>
  </si>
  <si>
    <t>Nivea Pure Natural Deo woman</t>
  </si>
  <si>
    <t>Nivea Handcreme</t>
  </si>
  <si>
    <t>Mini Rausch Schampoo</t>
  </si>
  <si>
    <t>NSMO</t>
  </si>
  <si>
    <t>Massage oil</t>
  </si>
  <si>
    <t>Linda Tampon super</t>
  </si>
  <si>
    <t>Linda Tampon normal</t>
  </si>
  <si>
    <t>Lavozon spray sonnencreme</t>
  </si>
  <si>
    <t>Labello</t>
  </si>
  <si>
    <t>hydro/blau</t>
  </si>
  <si>
    <t>Kik après pic roll</t>
  </si>
  <si>
    <t>I am, mini shampoo for woman</t>
  </si>
  <si>
    <t>I am, mini 2in1 Showergel for men</t>
  </si>
  <si>
    <t>PHLHC</t>
  </si>
  <si>
    <t>Holy Lama Handcreme</t>
  </si>
  <si>
    <t>PHLHB</t>
  </si>
  <si>
    <t>Holy Lama Haarpflege Reiseset</t>
  </si>
  <si>
    <t>PHLFB</t>
  </si>
  <si>
    <t>Holy Lama Gesichtspflegeset</t>
  </si>
  <si>
    <t>PHLBL</t>
  </si>
  <si>
    <t>Holy Lama Bodylotion</t>
  </si>
  <si>
    <t>PHLBB</t>
  </si>
  <si>
    <t>Holy Lama Ayurvedisches Reiseset</t>
  </si>
  <si>
    <t>PHLMB</t>
  </si>
  <si>
    <t>Holy Lama Ayurvedische Körperpflege</t>
  </si>
  <si>
    <t>PHLMO</t>
  </si>
  <si>
    <t>Holy Lama Ayurved. Massageöl</t>
  </si>
  <si>
    <t>PHLSG</t>
  </si>
  <si>
    <t>Holy Lama Ayurved. Duschegel</t>
  </si>
  <si>
    <t>PHLS</t>
  </si>
  <si>
    <t>Holy Lama Ayurvedic soap mini Yogi 2x12  Korb</t>
  </si>
  <si>
    <t>Aktion 2Körbe à12</t>
  </si>
  <si>
    <t>PHLS20</t>
  </si>
  <si>
    <t>Holy Lama Ayurvedic soap rainforest</t>
  </si>
  <si>
    <t xml:space="preserve">neu als Probepackakt. 22219/4Stk. Div. gekauft </t>
  </si>
  <si>
    <t>PHLS23</t>
  </si>
  <si>
    <t>Holy Lama Ayurvedic soap Curcuma</t>
  </si>
  <si>
    <t>PHLS21</t>
  </si>
  <si>
    <t>Holy Lama Ayurvedic soap Yogi</t>
  </si>
  <si>
    <t>PHLS22</t>
  </si>
  <si>
    <t>Holy Lama Ayurvedic soap Kewra</t>
  </si>
  <si>
    <t>PHLB</t>
  </si>
  <si>
    <t>Himalaya Herbals Cocoa butter lip balm</t>
  </si>
  <si>
    <t>NSHO</t>
  </si>
  <si>
    <t>Hair oil</t>
  </si>
  <si>
    <t>Finito Mückenstop</t>
  </si>
  <si>
    <t>Deo Männer</t>
  </si>
  <si>
    <t>Nivea</t>
  </si>
  <si>
    <t>Deo Frauen</t>
  </si>
  <si>
    <t>Nivea Sensitive</t>
  </si>
  <si>
    <t>Deo Mini Nivea Black and white</t>
  </si>
  <si>
    <t>Deo Mini Axe for men</t>
  </si>
  <si>
    <t>Deo Mini I am Diamond</t>
  </si>
  <si>
    <t>Damenbinden normal plus</t>
  </si>
  <si>
    <t>Damenbinden long plus</t>
  </si>
  <si>
    <t>PFL</t>
  </si>
  <si>
    <t>Coop</t>
  </si>
  <si>
    <t>Damenbinden feel free</t>
  </si>
  <si>
    <t>Damenbinden always Ultr night</t>
  </si>
  <si>
    <t>Zahnpasta Candida PH control compat. With Homöopatie</t>
  </si>
  <si>
    <t>Zahnpasta Candida Matcha Yatta</t>
  </si>
  <si>
    <t>Zahnpasta I am natural</t>
  </si>
  <si>
    <t>Zahnbürste Candida ultra soft</t>
  </si>
  <si>
    <t>Zahnbürste Candida soft</t>
  </si>
  <si>
    <t>Zahnbürste Candida medium</t>
  </si>
  <si>
    <t xml:space="preserve">Zahnpasta Dentagard </t>
  </si>
  <si>
    <t>Zahnpasta Candida Cool Herbs</t>
  </si>
  <si>
    <t>NSIN</t>
  </si>
  <si>
    <t>Räucherwerk</t>
  </si>
  <si>
    <t>Big incense with blue sky, mountains&amp;grass pic</t>
  </si>
  <si>
    <t>Body Lotion I am natural</t>
  </si>
  <si>
    <t>NSBC</t>
  </si>
  <si>
    <t>Beauty cream 5+5 in pot and tube</t>
  </si>
  <si>
    <t>Beauty cream &amp; wrinkle cream 5+5 in pot</t>
  </si>
  <si>
    <t>PLE</t>
  </si>
  <si>
    <t>Augenmasken Kissen Lavendel</t>
  </si>
  <si>
    <t>NSAB</t>
  </si>
  <si>
    <t>Aru balm (nose and throat cream from essencial oils)</t>
  </si>
  <si>
    <t>NSAO</t>
  </si>
  <si>
    <t>Artritic oil</t>
  </si>
  <si>
    <t>Antiinsect natural forte</t>
  </si>
  <si>
    <t>Antibrumm night</t>
  </si>
  <si>
    <t>OSPO</t>
  </si>
  <si>
    <t>Poster</t>
  </si>
  <si>
    <t>Poster White Tara</t>
  </si>
  <si>
    <t>A3</t>
  </si>
  <si>
    <t>DMT</t>
  </si>
  <si>
    <t xml:space="preserve">Poster unlaminated </t>
  </si>
  <si>
    <t>Poster Sangye Menla</t>
  </si>
  <si>
    <t>Poster Padmasambhava Gold</t>
  </si>
  <si>
    <t>Poster Milarepa Gold</t>
  </si>
  <si>
    <t>Poster Green Tara</t>
  </si>
  <si>
    <t>POSFO</t>
  </si>
  <si>
    <t>Poster Foto Refuge tree</t>
  </si>
  <si>
    <t>Poster Dalai Lama Portrait</t>
  </si>
  <si>
    <t>Poster Chenresig 1000 arms</t>
  </si>
  <si>
    <t>Miniposter Yeshe Tsogyel standing nude</t>
  </si>
  <si>
    <t>fast A4</t>
  </si>
  <si>
    <t>Karton (bie Poster)</t>
  </si>
  <si>
    <t>DMTL</t>
  </si>
  <si>
    <t>Laminated posters medium</t>
  </si>
  <si>
    <t>DBTL</t>
  </si>
  <si>
    <t>Laminated posters big</t>
  </si>
  <si>
    <t>Laminated Poster very  big</t>
  </si>
  <si>
    <t>NRGI</t>
  </si>
  <si>
    <t>Räucherstäbli</t>
  </si>
  <si>
    <t>Roll incense 7 types x 5pcs each</t>
  </si>
  <si>
    <t>Einkauf Tatiana Dez 16</t>
  </si>
  <si>
    <t>NRIM</t>
  </si>
  <si>
    <t>Ripa Monastery Incense medium quality</t>
  </si>
  <si>
    <t>NRIH</t>
  </si>
  <si>
    <t>Ripa Monastery Incense high quality</t>
  </si>
  <si>
    <t>Schadhafte Ware reduziert</t>
  </si>
  <si>
    <t>SPOI</t>
  </si>
  <si>
    <t>Räucherstäbli Sorig Pure Vision Offering</t>
  </si>
  <si>
    <t>SPHI</t>
  </si>
  <si>
    <t>Räucherstäbli Sorig Pure Vision Healing</t>
  </si>
  <si>
    <t>NDHO</t>
  </si>
  <si>
    <t>Räucherstäbli Nepali Dhoop</t>
  </si>
  <si>
    <t>LCHI</t>
  </si>
  <si>
    <t xml:space="preserve">Räucherstäbli Lama Chodpa </t>
  </si>
  <si>
    <t>Meditation und Cleaning Env.</t>
  </si>
  <si>
    <t>Aktionspreis 2.- 150 to RIC without payment</t>
  </si>
  <si>
    <t>PADI</t>
  </si>
  <si>
    <t>Räucherstäbli  Padmini</t>
  </si>
  <si>
    <t>PTIB</t>
  </si>
  <si>
    <t>Räucherstäbchen Tibet Sandelholz</t>
  </si>
  <si>
    <t>PTIN</t>
  </si>
  <si>
    <t>Räucherstäbchen Tibet OM diverse Düfte</t>
  </si>
  <si>
    <t>Räucherstäbchen Tibet Divers without Sandal</t>
  </si>
  <si>
    <t>NKGI</t>
  </si>
  <si>
    <t>King Gesar Ripa Incense</t>
  </si>
  <si>
    <t>PKOH</t>
  </si>
  <si>
    <t>Japanische Räucherstäbli</t>
  </si>
  <si>
    <t>NGPI</t>
  </si>
  <si>
    <t>Insence Tranquility</t>
  </si>
  <si>
    <t>nice gift package</t>
  </si>
  <si>
    <t>Insence Passion</t>
  </si>
  <si>
    <t>KWI</t>
  </si>
  <si>
    <t>Incense manuf. By Karma Trinley Wangdu</t>
  </si>
  <si>
    <t>NGBI</t>
  </si>
  <si>
    <t xml:space="preserve">Incense Green tara bodhi leaf </t>
  </si>
  <si>
    <t>Incense Energy</t>
  </si>
  <si>
    <t>Incense Dream</t>
  </si>
  <si>
    <t>NBI</t>
  </si>
  <si>
    <t>Incense Buthan Zambala</t>
  </si>
  <si>
    <t>Incense Buthan Manjushri</t>
  </si>
  <si>
    <t>Incense Buthan Mahakala</t>
  </si>
  <si>
    <t>NBHI</t>
  </si>
  <si>
    <t>Incense Buthan high quality</t>
  </si>
  <si>
    <t>Incense Buthan High qual 2</t>
  </si>
  <si>
    <t>NDS5</t>
  </si>
  <si>
    <t>Hand made dhoop set (5 types in hand made box)</t>
  </si>
  <si>
    <t>NDS4</t>
  </si>
  <si>
    <t>Hand made dhoop set (4 types in hand made box)</t>
  </si>
  <si>
    <t>Different kind of good quality buthanese Incense</t>
  </si>
  <si>
    <t>BRWSK</t>
  </si>
  <si>
    <t>HS-480</t>
  </si>
  <si>
    <t>Sieben-Kräuter Dhoop</t>
  </si>
  <si>
    <t>www.berk.de</t>
  </si>
  <si>
    <t>BRWS</t>
  </si>
  <si>
    <t>HS-401</t>
  </si>
  <si>
    <t>Schamanische Räuchermischung</t>
  </si>
  <si>
    <t>1 à 12 Dosen</t>
  </si>
  <si>
    <t>BRWSD</t>
  </si>
  <si>
    <t>HS-470</t>
  </si>
  <si>
    <t>Sang Dhoop</t>
  </si>
  <si>
    <t>HS-582</t>
  </si>
  <si>
    <t>Sage</t>
  </si>
  <si>
    <t>1 VE =5</t>
  </si>
  <si>
    <t>Verk. Pro Stk</t>
  </si>
  <si>
    <t>BRWRH</t>
  </si>
  <si>
    <t>HS-581</t>
  </si>
  <si>
    <t>Rosenblüten</t>
  </si>
  <si>
    <t>HS-405</t>
  </si>
  <si>
    <t>Reine Harze</t>
  </si>
  <si>
    <t>PRCH</t>
  </si>
  <si>
    <t>Räucherwerk Bud. Gottheiten im Nepalipapiersäckli</t>
  </si>
  <si>
    <t>neu bitte einzeln auffüren</t>
  </si>
  <si>
    <t>PRCH60</t>
  </si>
  <si>
    <t>Tibetan Incense powder White Tara</t>
  </si>
  <si>
    <t>PAYM</t>
  </si>
  <si>
    <t>Räucherwerk Ayurveda Masala stress relief</t>
  </si>
  <si>
    <t>Räucherwerk Ayurveda Masala Rose</t>
  </si>
  <si>
    <t>Räucherwerk Ayurveda Masala Nag Champa</t>
  </si>
  <si>
    <t>BRS</t>
  </si>
  <si>
    <t>HS-230</t>
  </si>
  <si>
    <t>Räuchersand</t>
  </si>
  <si>
    <t>1 VE = 5Stk 3,25CHF</t>
  </si>
  <si>
    <t>PRS</t>
  </si>
  <si>
    <t>Phönix Mani Bahdra</t>
  </si>
  <si>
    <t>geschenkt von Firma</t>
  </si>
  <si>
    <t>PGTK</t>
  </si>
  <si>
    <t>Räucherkohle (Box zu 10 Rollen 33mm)</t>
  </si>
  <si>
    <t>BRGR</t>
  </si>
  <si>
    <t>Räucherwerk Gefässe</t>
  </si>
  <si>
    <t>KH-513</t>
  </si>
  <si>
    <t>Räuchergefäss Messing rotbraun</t>
  </si>
  <si>
    <t>BRWP</t>
  </si>
  <si>
    <t>HS-578</t>
  </si>
  <si>
    <t>Patchouli</t>
  </si>
  <si>
    <t>PPSH</t>
  </si>
  <si>
    <t>Palo Santo heiliges Holzstäbchen 40gr</t>
  </si>
  <si>
    <t>PPSG</t>
  </si>
  <si>
    <t>Palo Santo Granulat 20gr</t>
  </si>
  <si>
    <t>früher 40g gekauft heute 20, selber abgefüllt</t>
  </si>
  <si>
    <t>abgefüllt aus 150gr.</t>
  </si>
  <si>
    <t>Palo santo Granulat 150gr</t>
  </si>
  <si>
    <t>plus2 gebraucht für Säckli à 20g</t>
  </si>
  <si>
    <t>BRWO</t>
  </si>
  <si>
    <t>HS-261</t>
  </si>
  <si>
    <t>Olibanum</t>
  </si>
  <si>
    <t>reine Harze</t>
  </si>
  <si>
    <t>BRGS</t>
  </si>
  <si>
    <t>KH-509-L</t>
  </si>
  <si>
    <t>Netzräuchergefäss schwarz/gold</t>
  </si>
  <si>
    <t>BWM</t>
  </si>
  <si>
    <t>HS-260</t>
  </si>
  <si>
    <t>Myrrhe first choice</t>
  </si>
  <si>
    <t>PIBLC</t>
  </si>
  <si>
    <t>Incence burner Lotus copper colour</t>
  </si>
  <si>
    <t>7.8 x 6.9 x 6.9 cm</t>
  </si>
  <si>
    <t>PIBLG</t>
  </si>
  <si>
    <t>Incence burner Lotus golden colour</t>
  </si>
  <si>
    <t>PIBB</t>
  </si>
  <si>
    <t>Incense burner brass</t>
  </si>
  <si>
    <t>schwarz Messing</t>
  </si>
  <si>
    <t>Siehe auch Berk</t>
  </si>
  <si>
    <t>PIWB</t>
  </si>
  <si>
    <t>W9476/4</t>
  </si>
  <si>
    <t>Incense burner&amp;storagebox Dragons</t>
  </si>
  <si>
    <t>BKKI</t>
  </si>
  <si>
    <t>HS-302</t>
  </si>
  <si>
    <t>Kinkaku Japan Räucherstäbli</t>
  </si>
  <si>
    <t>1 VE = 10Stk, 24,65CHF</t>
  </si>
  <si>
    <t>BHKI</t>
  </si>
  <si>
    <t>HS-86</t>
  </si>
  <si>
    <t>Hooyei Koh Japan.Räucherstäbli</t>
  </si>
  <si>
    <t>1 VE =10</t>
  </si>
  <si>
    <t>BRWHW</t>
  </si>
  <si>
    <t>HS-452</t>
  </si>
  <si>
    <t>Hochgebirgswachholder</t>
  </si>
  <si>
    <t>BRWHZ</t>
  </si>
  <si>
    <t>HS-462</t>
  </si>
  <si>
    <t>Himalaya Zeder</t>
  </si>
  <si>
    <t>im Sachet</t>
  </si>
  <si>
    <t>HS-406</t>
  </si>
  <si>
    <t>Harzmischungen</t>
  </si>
  <si>
    <t>1 à 6 Dosen</t>
  </si>
  <si>
    <t>PHWW</t>
  </si>
  <si>
    <t>Harz Weihrauch Increasing wealth 60gr</t>
  </si>
  <si>
    <t>PHWF</t>
  </si>
  <si>
    <t>Harz Weihrauch Frankincense 60gr</t>
  </si>
  <si>
    <t>PHWEM</t>
  </si>
  <si>
    <t>Harz Weihrauch Egyptian musk 130gr</t>
  </si>
  <si>
    <t>PHWD</t>
  </si>
  <si>
    <t>Harz Weihrauch Drachenblut 130gr</t>
  </si>
  <si>
    <t>BRWGA</t>
  </si>
  <si>
    <t>HS-249</t>
  </si>
  <si>
    <t>Gummi Arabicum</t>
  </si>
  <si>
    <t>BRWGU</t>
  </si>
  <si>
    <t>HS-563</t>
  </si>
  <si>
    <t>Guggul</t>
  </si>
  <si>
    <t xml:space="preserve">1 VE =5 </t>
  </si>
  <si>
    <t>BRWE</t>
  </si>
  <si>
    <t>HS-559</t>
  </si>
  <si>
    <t>Eichenrinde</t>
  </si>
  <si>
    <t>BRWD</t>
  </si>
  <si>
    <t>HS-225</t>
  </si>
  <si>
    <t>Dammar</t>
  </si>
  <si>
    <t>BRWC</t>
  </si>
  <si>
    <t>HS-253</t>
  </si>
  <si>
    <t>Copal Kongo</t>
  </si>
  <si>
    <t>BRGC</t>
  </si>
  <si>
    <t>KH-586</t>
  </si>
  <si>
    <t>Chinesisches Räuchergefäss Cai</t>
  </si>
  <si>
    <t>Keramik</t>
  </si>
  <si>
    <t>BRWA</t>
  </si>
  <si>
    <t>HS-551</t>
  </si>
  <si>
    <t>Amber</t>
  </si>
  <si>
    <t xml:space="preserve">1 VE =5, </t>
  </si>
  <si>
    <t>BKI</t>
  </si>
  <si>
    <t>HS-164</t>
  </si>
  <si>
    <t>Kiho-Japan Räucherstäbchen 8x100</t>
  </si>
  <si>
    <t xml:space="preserve">Geschenkbox mit 8 Rollen </t>
  </si>
  <si>
    <t>PRHB</t>
  </si>
  <si>
    <t>Weihrauchkegegelhalter Blumen des Lebens</t>
  </si>
  <si>
    <t>PRG8</t>
  </si>
  <si>
    <t xml:space="preserve">Weihrauchfass Tibetisch 8 Prosperität Symbole </t>
  </si>
  <si>
    <t>10 x 11</t>
  </si>
  <si>
    <t>OSTND</t>
  </si>
  <si>
    <t>Truckli geflechtet für Nepali Dhoop</t>
  </si>
  <si>
    <t>PRH8</t>
  </si>
  <si>
    <r>
      <rPr>
        <sz val="14"/>
        <color rgb="FF000000"/>
        <rFont val="Calibri"/>
        <family val="2"/>
        <charset val="1"/>
      </rPr>
      <t>Räucherstäbchen</t>
    </r>
    <r>
      <rPr>
        <sz val="14"/>
        <rFont val="Calibri"/>
        <family val="2"/>
        <charset val="1"/>
      </rPr>
      <t>kästchen</t>
    </r>
    <r>
      <rPr>
        <sz val="14"/>
        <color rgb="FF000000"/>
        <rFont val="Calibri"/>
        <family val="2"/>
        <charset val="1"/>
      </rPr>
      <t xml:space="preserve"> 8 Glückssymbole</t>
    </r>
  </si>
  <si>
    <t>PTRH</t>
  </si>
  <si>
    <t>Räucherstäbchenhalter Lotus Holz</t>
  </si>
  <si>
    <t>9 cm</t>
  </si>
  <si>
    <t>PRHH</t>
  </si>
  <si>
    <t>Räucherstab Halter 9cm</t>
  </si>
  <si>
    <t>BRWT</t>
  </si>
  <si>
    <t>Räucherschale schwarz</t>
  </si>
  <si>
    <t>Geschenk</t>
  </si>
  <si>
    <t>PRGM</t>
  </si>
  <si>
    <t>Räuchergefäss Maroque</t>
  </si>
  <si>
    <t>PFS</t>
  </si>
  <si>
    <t>feuerfeste schale 17cm</t>
  </si>
  <si>
    <t>PDSL</t>
  </si>
  <si>
    <t>Raumbeduftung</t>
  </si>
  <si>
    <t>Duftstein Lotus weiss or blue</t>
  </si>
  <si>
    <t>PDL</t>
  </si>
  <si>
    <t>Duftlampe Speckstein</t>
  </si>
  <si>
    <t>TSOB</t>
  </si>
  <si>
    <t>Ritual Objects</t>
  </si>
  <si>
    <t>Wooden Offering bowls (7pcs)</t>
  </si>
  <si>
    <t>NTAIB</t>
  </si>
  <si>
    <t>Travelling altar gift box with Incense</t>
  </si>
  <si>
    <t>Tatiana</t>
  </si>
  <si>
    <t>OCCVO</t>
  </si>
  <si>
    <t>Valerie Olleon sponsored</t>
  </si>
  <si>
    <t>Travelling altar le livre des autels Tibétains</t>
  </si>
  <si>
    <t>PZIM</t>
  </si>
  <si>
    <t>Tingsha OMPMH 7.7cm</t>
  </si>
  <si>
    <t>Zimbel</t>
  </si>
  <si>
    <t>NTING</t>
  </si>
  <si>
    <t>Tingsha 8 Symb.</t>
  </si>
  <si>
    <t>Zimbel Tatjana17</t>
  </si>
  <si>
    <t>5 best. 7 geliefert und verrechnet!</t>
  </si>
  <si>
    <t>Tingsha 8 Glückssymbole 220g 8cm</t>
  </si>
  <si>
    <t>Tingsha 8 Glückssymbole 190g 6cm</t>
  </si>
  <si>
    <t>PT32</t>
  </si>
  <si>
    <t>Tempeldecken Brokat Tibet Doppeldorje</t>
  </si>
  <si>
    <t>33 x 33</t>
  </si>
  <si>
    <t>PTD33</t>
  </si>
  <si>
    <t>42  x 42</t>
  </si>
  <si>
    <t>NSERK</t>
  </si>
  <si>
    <t xml:space="preserve">Serkyem Offering Set 2P </t>
  </si>
  <si>
    <t>Kupfer graviert</t>
  </si>
  <si>
    <t>PPC</t>
  </si>
  <si>
    <t>Ritualschale m Weissmetal 7cm</t>
  </si>
  <si>
    <t>POTL</t>
  </si>
  <si>
    <t>Opferteller Lotus 8 Glückssymbole 17.5cm</t>
  </si>
  <si>
    <t>POT8</t>
  </si>
  <si>
    <t>Opferteller 8 Glückssymbole 17.5cm</t>
  </si>
  <si>
    <t>TOSKG</t>
  </si>
  <si>
    <t>Opferschalen Kupfer und Gold</t>
  </si>
  <si>
    <t>TOSEK</t>
  </si>
  <si>
    <t>Opferschalen einfach kupfer</t>
  </si>
  <si>
    <t>8cm</t>
  </si>
  <si>
    <t>POS</t>
  </si>
  <si>
    <t>Opferschalen 8 Glückssymbole 8.5cm</t>
  </si>
  <si>
    <t>TIOB</t>
  </si>
  <si>
    <t>Offeringboxes tibet. Wood painted</t>
  </si>
  <si>
    <t>Holz multicolor bemalen</t>
  </si>
  <si>
    <t>leicht beschädigt: Preisredukt 40 statt 50</t>
  </si>
  <si>
    <t>NOBS</t>
  </si>
  <si>
    <t>Offering bowls 7P.</t>
  </si>
  <si>
    <t>versilbert /on foot</t>
  </si>
  <si>
    <t>Tatjana17</t>
  </si>
  <si>
    <t>NOBCF</t>
  </si>
  <si>
    <t>Offering bowls 7p.</t>
  </si>
  <si>
    <t>small size/on foot</t>
  </si>
  <si>
    <t>copper graviert</t>
  </si>
  <si>
    <t>NOBSG</t>
  </si>
  <si>
    <t>medium/on foot</t>
  </si>
  <si>
    <t>silver and gold plated</t>
  </si>
  <si>
    <t>NOBC</t>
  </si>
  <si>
    <t>offering bowls</t>
  </si>
  <si>
    <t xml:space="preserve">copper / messing </t>
  </si>
  <si>
    <t>PWM</t>
  </si>
  <si>
    <t>Muschel, weiss für Opfergang 6cm</t>
  </si>
  <si>
    <t>Mandalas zur Ansammlung</t>
  </si>
  <si>
    <t>rot und vergoldet</t>
  </si>
  <si>
    <t>PMO</t>
  </si>
  <si>
    <t>Mandala Opferset Cloisonné</t>
  </si>
  <si>
    <t>NMAN</t>
  </si>
  <si>
    <t xml:space="preserve">Mandala Offering Set </t>
  </si>
  <si>
    <t>silver</t>
  </si>
  <si>
    <t>91.74</t>
  </si>
  <si>
    <t>PRMD</t>
  </si>
  <si>
    <t>Klang-Muschel m doppel-Dorje 18cm</t>
  </si>
  <si>
    <t>PRSH23</t>
  </si>
  <si>
    <t xml:space="preserve">Ritual shell endless knot Puja </t>
  </si>
  <si>
    <t>18 cm</t>
  </si>
  <si>
    <t>TINB</t>
  </si>
  <si>
    <t>Incenseburner kupfer</t>
  </si>
  <si>
    <t>Kupfer-Messing</t>
  </si>
  <si>
    <t>TIBO</t>
  </si>
  <si>
    <t>Incensebox viereckig mit Buddha bronze</t>
  </si>
  <si>
    <t>rechteckig</t>
  </si>
  <si>
    <t>TINR</t>
  </si>
  <si>
    <t>Incensebox Rolle Bronze</t>
  </si>
  <si>
    <t>rund lang</t>
  </si>
  <si>
    <t>Kupfer-Bronze</t>
  </si>
  <si>
    <t>TVBS</t>
  </si>
  <si>
    <t>Glocke und Vajra mit Hülle (Vajra and Bell small)</t>
  </si>
  <si>
    <t>Glocke und Vajra mit Hülle</t>
  </si>
  <si>
    <t>PGDH</t>
  </si>
  <si>
    <t>Glocke &amp; Dorje vergoldet 12.5cm</t>
  </si>
  <si>
    <t>TGM</t>
  </si>
  <si>
    <t>Gebetsmühlen alt</t>
  </si>
  <si>
    <t>Gebetsmühle silbrig</t>
  </si>
  <si>
    <t>Plastik</t>
  </si>
  <si>
    <t>Gebetsmühle</t>
  </si>
  <si>
    <t>Holz/Metall</t>
  </si>
  <si>
    <t>PDS</t>
  </si>
  <si>
    <t>DORJE für Schutz 13cm</t>
  </si>
  <si>
    <t>NBL</t>
  </si>
  <si>
    <t>Butterlampe</t>
  </si>
  <si>
    <t>Kupfer Messing graviert</t>
  </si>
  <si>
    <t>PBTL</t>
  </si>
  <si>
    <t>Schmuck</t>
  </si>
  <si>
    <t>Tree of Life Armband</t>
  </si>
  <si>
    <t>OCCAG</t>
  </si>
  <si>
    <t>Silber-Armband mit echten Steinen</t>
  </si>
  <si>
    <t>OSSST</t>
  </si>
  <si>
    <t>Schmuck im Samt-Täschli</t>
  </si>
  <si>
    <t>RSRIN</t>
  </si>
  <si>
    <t>Kedar Peace and Happiness</t>
  </si>
  <si>
    <t>Ripa Symbol Ring</t>
  </si>
  <si>
    <t>silber</t>
  </si>
  <si>
    <t>RSOHR</t>
  </si>
  <si>
    <t>Ripa Symbol Ohrringe</t>
  </si>
  <si>
    <t>RSKET</t>
  </si>
  <si>
    <t>Ripa symbol Kette</t>
  </si>
  <si>
    <t xml:space="preserve">silber </t>
  </si>
  <si>
    <t>RSARM</t>
  </si>
  <si>
    <t>Ripa Symbol Armreif</t>
  </si>
  <si>
    <t>Radiation star pendant 7chakras silver</t>
  </si>
  <si>
    <t>3.3 cm</t>
  </si>
  <si>
    <t>GPS</t>
  </si>
  <si>
    <t>Privat Spende GG</t>
  </si>
  <si>
    <t>Ohrstecker: Gold, Green Saphir, Brilliants</t>
  </si>
  <si>
    <t>NPS</t>
  </si>
  <si>
    <t>Privat Spende NB</t>
  </si>
  <si>
    <t>Ohrstecker: Glasperlen und Hämatit</t>
  </si>
  <si>
    <t>OSOH</t>
  </si>
  <si>
    <t>Ohrringe</t>
  </si>
  <si>
    <t>grün und silber</t>
  </si>
  <si>
    <t>PBLA</t>
  </si>
  <si>
    <t>Ohringe Blume des Lebens Silber 925</t>
  </si>
  <si>
    <t>4.5 cm</t>
  </si>
  <si>
    <t>PBLAS</t>
  </si>
  <si>
    <t>Ohringe Blume des Lebens Messing versilbert</t>
  </si>
  <si>
    <t>PBLAG</t>
  </si>
  <si>
    <t>Ohringe Blume des Lebens Messing vergoldet</t>
  </si>
  <si>
    <t>Ohrhänger Silber mit kleinem Türkis</t>
  </si>
  <si>
    <t>Ohrhänger Bernstein</t>
  </si>
  <si>
    <t>BMA</t>
  </si>
  <si>
    <t>A-127</t>
  </si>
  <si>
    <t>Magnetarmband Engelsflügel</t>
  </si>
  <si>
    <t>Labradorit am Lederband</t>
  </si>
  <si>
    <t>OSKAB</t>
  </si>
  <si>
    <t>Kettenanhänger buddhistische Symbole</t>
  </si>
  <si>
    <t>Kette Roh-Bernstein</t>
  </si>
  <si>
    <t>Kette Hämatit</t>
  </si>
  <si>
    <t>OSJAB</t>
  </si>
  <si>
    <t>Jade Buddhas</t>
  </si>
  <si>
    <t>Jade</t>
  </si>
  <si>
    <t>OHK</t>
  </si>
  <si>
    <t>Halsketten Orissa</t>
  </si>
  <si>
    <t>PHKG</t>
  </si>
  <si>
    <t>Halskette Gau Anhänger Weisse Tara silber</t>
  </si>
  <si>
    <t>Halskette Gau Anhänger ChenrezigDIVERSE FARBE</t>
  </si>
  <si>
    <t>NEAR</t>
  </si>
  <si>
    <t xml:space="preserve">Earrings </t>
  </si>
  <si>
    <t>silver and semi precious stones</t>
  </si>
  <si>
    <t>PCKA</t>
  </si>
  <si>
    <t>Chakra Rock Crystal Pendant</t>
  </si>
  <si>
    <t>PCTA</t>
  </si>
  <si>
    <t>Chakra Tourmaline pendant 7chakras silver</t>
  </si>
  <si>
    <t>10 g; 5 cm</t>
  </si>
  <si>
    <t>OSBRO</t>
  </si>
  <si>
    <t>Broche buddhistisches Symbole</t>
  </si>
  <si>
    <t>BLOHR</t>
  </si>
  <si>
    <t>BodhiLeaf Ohrringe</t>
  </si>
  <si>
    <t>BOBB</t>
  </si>
  <si>
    <t>Bodhiblatt Broche</t>
  </si>
  <si>
    <t>Kupfer</t>
  </si>
  <si>
    <t>BLKET</t>
  </si>
  <si>
    <t>Bodhi Leaf Kette</t>
  </si>
  <si>
    <t>BBLR</t>
  </si>
  <si>
    <t>R-227</t>
  </si>
  <si>
    <t>Blume des Lebens Ring</t>
  </si>
  <si>
    <t>925 Sterling Silber</t>
  </si>
  <si>
    <t>BBLKA</t>
  </si>
  <si>
    <t>P-208</t>
  </si>
  <si>
    <t>Blume des Lebens Kugel Anhänger</t>
  </si>
  <si>
    <t>BBLA</t>
  </si>
  <si>
    <t>P-225-L</t>
  </si>
  <si>
    <t>Blume des Lebens Anhänger</t>
  </si>
  <si>
    <t>vers m. 19 Swarovski Elements Edelstahl</t>
  </si>
  <si>
    <t>PTAR</t>
  </si>
  <si>
    <t>Armreifen 8 Glückssymbole 1cm breit</t>
  </si>
  <si>
    <t>POHA</t>
  </si>
  <si>
    <t>Anhänger Orgone Herzform multifarben</t>
  </si>
  <si>
    <t>PAAH</t>
  </si>
  <si>
    <t>Anhänger Herz Amethyst20mm</t>
  </si>
  <si>
    <t>PAN</t>
  </si>
  <si>
    <t>Anhänger endloser Knoten, 3cm diverse Farben</t>
  </si>
  <si>
    <t>Anhänger Dütsi Silver, Malachit</t>
  </si>
  <si>
    <t>Anhänger Dütsi Silberfarbig</t>
  </si>
  <si>
    <t>Anhänger Buddhas Augen 3cm diverse Farben</t>
  </si>
  <si>
    <t>Anhänger Blume des Lebens messing silberfarben</t>
  </si>
  <si>
    <t>Anhänger Blume des Lebens messing goldfarben</t>
  </si>
  <si>
    <t>Anhänger Blume des Lebens 925 Silber</t>
  </si>
  <si>
    <t>2,40 cm</t>
  </si>
  <si>
    <t>PAHA</t>
  </si>
  <si>
    <t>Anhänger Amethyst  Herz bebohrt</t>
  </si>
  <si>
    <t>PORG</t>
  </si>
  <si>
    <t>Anhänger  Orgone Blume des Lebens</t>
  </si>
  <si>
    <t>NWES</t>
  </si>
  <si>
    <t>Shawls</t>
  </si>
  <si>
    <t>Wool shawl embroidery</t>
  </si>
  <si>
    <t>Gregory/Tatiana</t>
  </si>
  <si>
    <t>PMXL</t>
  </si>
  <si>
    <t>Wollschal gross</t>
  </si>
  <si>
    <t>NWPS</t>
  </si>
  <si>
    <t>Waterpaschmina Schal Nepal</t>
  </si>
  <si>
    <t>1 farbe pro Seite/glänzend</t>
  </si>
  <si>
    <t>VDSS</t>
  </si>
  <si>
    <t>VDPCS</t>
  </si>
  <si>
    <t>VDCSA</t>
  </si>
  <si>
    <t>PMSH</t>
  </si>
  <si>
    <t>Umschlagtuch Baumwolle/Acryl für Meditation</t>
  </si>
  <si>
    <t>identisch mit Nepali wool shawl</t>
  </si>
  <si>
    <t>Preis angeglichen</t>
  </si>
  <si>
    <t>NWS</t>
  </si>
  <si>
    <t xml:space="preserve">Tibetan Shawls wool shawl </t>
  </si>
  <si>
    <t>EWSK</t>
  </si>
  <si>
    <t>Schal Paschmina-Seide eternal woman klein</t>
  </si>
  <si>
    <t>Seide auf Pachmina 2farbig</t>
  </si>
  <si>
    <t>EWSG</t>
  </si>
  <si>
    <t>Schal Paschmina-Seide eternal woman gross</t>
  </si>
  <si>
    <t>NWTS</t>
  </si>
  <si>
    <t xml:space="preserve">Nepali wool shawl </t>
  </si>
  <si>
    <t>identisch mit Phön. Umschl.Tuch</t>
  </si>
  <si>
    <t>NCSH</t>
  </si>
  <si>
    <t>Cashmere shawls plain (uni)</t>
  </si>
  <si>
    <t>NCSWM</t>
  </si>
  <si>
    <t>Cashmere Schals Nepal thin w. woven motive</t>
  </si>
  <si>
    <t>Paschmina mit Muster im Gewebe</t>
  </si>
  <si>
    <t>CSVD</t>
  </si>
  <si>
    <t>Paschmina 4e Qualität</t>
  </si>
  <si>
    <t>Paschmina 1e Qualität</t>
  </si>
  <si>
    <t>NCST</t>
  </si>
  <si>
    <t>Cashmere Schal Nepal thik</t>
  </si>
  <si>
    <t>Uni</t>
  </si>
  <si>
    <t>NECSH</t>
  </si>
  <si>
    <t>Cashmere hand made Flower embroideries</t>
  </si>
  <si>
    <t>NCE1</t>
  </si>
  <si>
    <t>NCE2</t>
  </si>
  <si>
    <t>SN-011</t>
  </si>
  <si>
    <t xml:space="preserve">shawls </t>
  </si>
  <si>
    <t>silk shawls</t>
  </si>
  <si>
    <t>SN-008</t>
  </si>
  <si>
    <t>SN-005</t>
  </si>
  <si>
    <t>OSTR8</t>
  </si>
  <si>
    <t>Skulpturen/Bilder</t>
  </si>
  <si>
    <t>Skulptur Türrahmen 8 Glückssymbole</t>
  </si>
  <si>
    <t>OSMHP</t>
  </si>
  <si>
    <t>Mini Holzpodest für Ministatuen</t>
  </si>
  <si>
    <t>Holz lackiert</t>
  </si>
  <si>
    <t>OSMCS</t>
  </si>
  <si>
    <t>Micro Bronzeskulpturen</t>
  </si>
  <si>
    <t>diverse Buddhas/Dzambhala</t>
  </si>
  <si>
    <t>bronzeguss</t>
  </si>
  <si>
    <t>OSMMG</t>
  </si>
  <si>
    <t>Medizin Buddha Gipsskulptur</t>
  </si>
  <si>
    <t xml:space="preserve">bamalt dunkelblau </t>
  </si>
  <si>
    <t>(3 sind ganz leicht beschädigt)</t>
  </si>
  <si>
    <t>OSBG</t>
  </si>
  <si>
    <t>Buddhaskulptur aus Gips</t>
  </si>
  <si>
    <t>OSBBH</t>
  </si>
  <si>
    <t>Buddhabild auf Holz</t>
  </si>
  <si>
    <t>klein rund</t>
  </si>
  <si>
    <t>gross rund</t>
  </si>
  <si>
    <t>OSTSA</t>
  </si>
  <si>
    <t>Amythayus und Tara mini Gipsskulptur-Tsatsa</t>
  </si>
  <si>
    <t>gold/bronze bemalt</t>
  </si>
  <si>
    <t>PWT</t>
  </si>
  <si>
    <t>Statuen</t>
  </si>
  <si>
    <t>Weisse Tara Statue 15cm weiss</t>
  </si>
  <si>
    <t>NBS</t>
  </si>
  <si>
    <t>Vajrasattva statue gold plated 8" high qual.</t>
  </si>
  <si>
    <t>NVYM</t>
  </si>
  <si>
    <t>Vajra Yogini medium quality</t>
  </si>
  <si>
    <t>NVYH</t>
  </si>
  <si>
    <t>Vajra Yogini higher quality</t>
  </si>
  <si>
    <t>Padmasambhava Statue small size</t>
  </si>
  <si>
    <t>Medizin Buddha</t>
  </si>
  <si>
    <t>21 cm</t>
  </si>
  <si>
    <t>Tibetisch</t>
  </si>
  <si>
    <t>GNS</t>
  </si>
  <si>
    <t>Kleine Nepali Statuen Bronze</t>
  </si>
  <si>
    <t>PHRO</t>
  </si>
  <si>
    <t>Handschmeichler Herz rosenquarz</t>
  </si>
  <si>
    <t>4 x 4 cm</t>
  </si>
  <si>
    <t>PGT</t>
  </si>
  <si>
    <t>Grüne Tara 15cm weiss</t>
  </si>
  <si>
    <t>Green Tara gold plated 8" high quality</t>
  </si>
  <si>
    <t>PDZ</t>
  </si>
  <si>
    <t>Dzambala Statue 12cm 12cm</t>
  </si>
  <si>
    <t>PBSH</t>
  </si>
  <si>
    <t>Buddhastatue Shakyamuni Mudra 8.5cm</t>
  </si>
  <si>
    <t>Buddhastatue Mdizin 9cm</t>
  </si>
  <si>
    <t>PBHS</t>
  </si>
  <si>
    <t>Buddhastatue Harz Vayrocana 15.5cm</t>
  </si>
  <si>
    <t>Buddhastatue Harz mit Dorje 13cm</t>
  </si>
  <si>
    <t>Buddhastatue Harz mit Amrita Gefäss 16cm</t>
  </si>
  <si>
    <t>Buddhastatue Harz Bhumi 8.5cm</t>
  </si>
  <si>
    <t>PSH</t>
  </si>
  <si>
    <t>Buddha Statue klein 15cm weiss</t>
  </si>
  <si>
    <t>Buddha statue gold plated 8" high quality</t>
  </si>
  <si>
    <t>Buddha Shakyamuni</t>
  </si>
  <si>
    <t>PH10</t>
  </si>
  <si>
    <t>Steine</t>
  </si>
  <si>
    <t>Weisse Herzen Organzatäschen</t>
  </si>
  <si>
    <t>MAGR</t>
  </si>
  <si>
    <t>Dominique Donnation</t>
  </si>
  <si>
    <t>Säckli mit Mandala Offering-Steinen (grössere Steine)</t>
  </si>
  <si>
    <t>SAMOS</t>
  </si>
  <si>
    <t>Säckli mit kleinen Mandala Offering-Steinen</t>
  </si>
  <si>
    <t>PMST</t>
  </si>
  <si>
    <t>Mani Steine mix</t>
  </si>
  <si>
    <t>NMST</t>
  </si>
  <si>
    <t>mani carved stones</t>
  </si>
  <si>
    <t>OSKK</t>
  </si>
  <si>
    <t>Kristallkugel</t>
  </si>
  <si>
    <t>Bergkristall 2 Schichten</t>
  </si>
  <si>
    <t>SASH</t>
  </si>
  <si>
    <t>Herz-Stein medium Rauchquarz</t>
  </si>
  <si>
    <t>Herz-Stein Lapis</t>
  </si>
  <si>
    <t>Herz-Stein klein divers</t>
  </si>
  <si>
    <t>Herz-Stein flach divers</t>
  </si>
  <si>
    <t>Herz-Stein divers kein weiss</t>
  </si>
  <si>
    <t xml:space="preserve">Herz-Stein divers </t>
  </si>
  <si>
    <t>Herz-Stein Bergkristall</t>
  </si>
  <si>
    <t>PHSE</t>
  </si>
  <si>
    <t>Handschmeichler Herz Selenit 4x4.5cm</t>
  </si>
  <si>
    <t>PHOP</t>
  </si>
  <si>
    <t>Handschmeichler Herz Opalin 2.5x2.5cm</t>
  </si>
  <si>
    <t>PHKA</t>
  </si>
  <si>
    <t>Handschmeichler Herz Karneol 30mm</t>
  </si>
  <si>
    <t>PHAV</t>
  </si>
  <si>
    <t>Handschmeichler Herz Aventurin 30mm</t>
  </si>
  <si>
    <t>PHAM</t>
  </si>
  <si>
    <t>Handschmeichler Herz Amethyst 30mm</t>
  </si>
  <si>
    <t>DDGB</t>
  </si>
  <si>
    <t>Bernstein gross</t>
  </si>
  <si>
    <t>Bernstein klein</t>
  </si>
  <si>
    <t>DDGLZ</t>
  </si>
  <si>
    <t>Lapislazuli gross</t>
  </si>
  <si>
    <t>Lapislazuli mittelgross</t>
  </si>
  <si>
    <t>Lapislazuli mittelklein</t>
  </si>
  <si>
    <t>Lapislazuli klein</t>
  </si>
  <si>
    <t>DDGRQ</t>
  </si>
  <si>
    <t>Rosa Quarz roh</t>
  </si>
  <si>
    <t>rosa durchscheinend</t>
  </si>
  <si>
    <t>Halbedelsteine</t>
  </si>
  <si>
    <t>Total AP 1kg /9€</t>
  </si>
  <si>
    <t>DDGL</t>
  </si>
  <si>
    <t>Labradorit special Quality gross</t>
  </si>
  <si>
    <t>schwarz/blau schimmernd</t>
  </si>
  <si>
    <t>Labradorit special Quality klein</t>
  </si>
  <si>
    <t>Total AP 1kg 37€</t>
  </si>
  <si>
    <t>DDGR</t>
  </si>
  <si>
    <t xml:space="preserve"> Rhodonite gross</t>
  </si>
  <si>
    <t>rosa schwarz</t>
  </si>
  <si>
    <t xml:space="preserve"> Rhodonite klein</t>
  </si>
  <si>
    <t>Total AP 22€ 500g</t>
  </si>
  <si>
    <t>SAHM</t>
  </si>
  <si>
    <t>Handschmeichler</t>
  </si>
  <si>
    <t>diverse</t>
  </si>
  <si>
    <t>PCH7S</t>
  </si>
  <si>
    <t>Chakra 7 stone set round</t>
  </si>
  <si>
    <t>3.5 cm</t>
  </si>
  <si>
    <t>OSAP</t>
  </si>
  <si>
    <t>Achat Pyramide</t>
  </si>
  <si>
    <t>LOHES</t>
  </si>
  <si>
    <t>Teachings</t>
  </si>
  <si>
    <t>The eight Herukas ES</t>
  </si>
  <si>
    <t>TEHE</t>
  </si>
  <si>
    <t>The eight Herukas E</t>
  </si>
  <si>
    <t>Narmakaya Yeshe Tsogyal ES</t>
  </si>
  <si>
    <t>Narmakaya Yeshe Tsogyal E</t>
  </si>
  <si>
    <t>NKSFR</t>
  </si>
  <si>
    <t>Narak Kön Shak FR</t>
  </si>
  <si>
    <t>NKSES</t>
  </si>
  <si>
    <t>Narak Kön Shak ES</t>
  </si>
  <si>
    <t>NKSE</t>
  </si>
  <si>
    <t>Narak Kön Shak E</t>
  </si>
  <si>
    <t>MEBUF</t>
  </si>
  <si>
    <t>Le Bouddha de Medecine FR</t>
  </si>
  <si>
    <t>MEBUE</t>
  </si>
  <si>
    <t>Le Bouddha de Medecine E</t>
  </si>
  <si>
    <t>DTYTES</t>
  </si>
  <si>
    <t>Drüpcho Taksham  ES</t>
  </si>
  <si>
    <t>DTYTE</t>
  </si>
  <si>
    <t>Drüpcho Taksham  E</t>
  </si>
  <si>
    <t>NSTT</t>
  </si>
  <si>
    <t>Tee</t>
  </si>
  <si>
    <t>Tripa tea</t>
  </si>
  <si>
    <t>NSRT</t>
  </si>
  <si>
    <t>Raab ga tea</t>
  </si>
  <si>
    <t>NGT</t>
  </si>
  <si>
    <t>Nepali Gardens Magoo</t>
  </si>
  <si>
    <t>Nepali GardensTee Vegan mit Elan</t>
  </si>
  <si>
    <t>Herr Preisig &lt;info@magooo.ch&gt;</t>
  </si>
  <si>
    <t>Nepali Gardens Tee Sencha</t>
  </si>
  <si>
    <t>Nepali Gardens Tee MW/IW/LL/WW/KW/HB</t>
  </si>
  <si>
    <t>Nepali Gardens Tee Moringa Power</t>
  </si>
  <si>
    <t>Nepali Gardens Tee Kam/F&amp;S/IG</t>
  </si>
  <si>
    <t>Nepali Gardens Tee Hormoni</t>
  </si>
  <si>
    <t>Nepali Gardens Tee AP/LK/3AJ/SY</t>
  </si>
  <si>
    <t>NSMT</t>
  </si>
  <si>
    <t>Men soom tea</t>
  </si>
  <si>
    <t>NSLT</t>
  </si>
  <si>
    <t>Loong tea</t>
  </si>
  <si>
    <t>NSHT</t>
  </si>
  <si>
    <t>Headache tea</t>
  </si>
  <si>
    <t>NSBT</t>
  </si>
  <si>
    <t>Bae can tea</t>
  </si>
  <si>
    <t>Thankas</t>
  </si>
  <si>
    <t>Yeshe Tsogyel standing naked</t>
  </si>
  <si>
    <t>Wheel of Life</t>
  </si>
  <si>
    <t>Mandala</t>
  </si>
  <si>
    <t>Maitreya Thangka</t>
  </si>
  <si>
    <t xml:space="preserve">green Tara </t>
  </si>
  <si>
    <t>eventuell anderswo im Inventar</t>
  </si>
  <si>
    <t>Shakyamuni</t>
  </si>
  <si>
    <t>Chenresig</t>
  </si>
  <si>
    <t>TGF</t>
  </si>
  <si>
    <t>Tischgebet</t>
  </si>
  <si>
    <t>Tischgebet Franz. A5</t>
  </si>
  <si>
    <t>Karton matt</t>
  </si>
  <si>
    <t>Tischgebet Franz A6</t>
  </si>
  <si>
    <t>plastifiziert</t>
  </si>
  <si>
    <t>spanish</t>
  </si>
  <si>
    <t>french</t>
  </si>
  <si>
    <t>PTRT</t>
  </si>
  <si>
    <t>Thanka Reproduktion green Tara</t>
  </si>
  <si>
    <t>PTRM</t>
  </si>
  <si>
    <t>Thanka Reproduktion Medizin Buddha</t>
  </si>
  <si>
    <t>SASAG</t>
  </si>
  <si>
    <t>Stein Armband</t>
  </si>
  <si>
    <t>grosse Perlen</t>
  </si>
  <si>
    <t xml:space="preserve">Leopardenjaspis matt und jaspis rost  poliert </t>
  </si>
  <si>
    <t>SASAK</t>
  </si>
  <si>
    <t>kleine Perlen</t>
  </si>
  <si>
    <t xml:space="preserve">grène Jaspis poliert </t>
  </si>
  <si>
    <t>KOM</t>
  </si>
  <si>
    <t>Rebell Buddha</t>
  </si>
  <si>
    <t>Dzogchen Pönlop Rinpoche</t>
  </si>
  <si>
    <t>SAPA</t>
  </si>
  <si>
    <t xml:space="preserve">Stone Age </t>
  </si>
  <si>
    <t>Perlen Armband</t>
  </si>
  <si>
    <t>Süsswasserperlen und Glas</t>
  </si>
  <si>
    <t>SAHS</t>
  </si>
  <si>
    <t>Herz-Stein Mokait</t>
  </si>
  <si>
    <t>SADZI</t>
  </si>
  <si>
    <t>Dzi Bead Wave Halskette</t>
  </si>
  <si>
    <t>Achat schwarz matt</t>
  </si>
  <si>
    <t>PLOBL</t>
  </si>
  <si>
    <t>Blume des Lebens Laterne Orientalisch</t>
  </si>
  <si>
    <t>andere Laterne ist mit 32 angeschrieben.</t>
  </si>
  <si>
    <t>Arm-Mala Leopardenjaspis matt</t>
  </si>
  <si>
    <t>grosse perlen</t>
  </si>
  <si>
    <t>Arm-Mala Koralle</t>
  </si>
  <si>
    <t>Arm-Mala Jaspis rostfarbig poliert</t>
  </si>
  <si>
    <t>Arm-Mala Dendrit Marmor matt</t>
  </si>
  <si>
    <t>Date</t>
  </si>
  <si>
    <t>Article</t>
  </si>
  <si>
    <t>CHF</t>
  </si>
  <si>
    <t>€uro</t>
  </si>
  <si>
    <t xml:space="preserve">card </t>
  </si>
  <si>
    <t>to rec</t>
  </si>
  <si>
    <t>inv.</t>
  </si>
  <si>
    <t>-</t>
  </si>
  <si>
    <t>Saldo</t>
  </si>
  <si>
    <t>x</t>
  </si>
  <si>
    <t>Tasche Jeans</t>
  </si>
  <si>
    <t>Shiné Meditation Deutsch</t>
  </si>
  <si>
    <t>PCMG</t>
  </si>
  <si>
    <t>Lotusblume</t>
  </si>
  <si>
    <t>Zahnbürste</t>
  </si>
  <si>
    <t>IPK</t>
  </si>
  <si>
    <t>Karten 3 Stk à 2,-</t>
  </si>
  <si>
    <t>Räucherstäbchen</t>
  </si>
  <si>
    <t>Total</t>
  </si>
  <si>
    <t>An Antje</t>
  </si>
  <si>
    <t>Stock</t>
  </si>
  <si>
    <t>OSSTS</t>
  </si>
  <si>
    <t>Kinder T-Shirts 2x M à 5.- Ausverkauf</t>
  </si>
  <si>
    <t>Mala Zähler 2 x à 4.-</t>
  </si>
  <si>
    <t>Seiden Schal Vastra Devi</t>
  </si>
  <si>
    <t>Räucherstäbchen Doop Vanilla</t>
  </si>
  <si>
    <t>Aru Balm 2x à 4.-</t>
  </si>
  <si>
    <t>SSBB</t>
  </si>
  <si>
    <t>Blume des Lebens Flasche</t>
  </si>
  <si>
    <t>Padmini Räucherstäbchen 5 x à 3.-</t>
  </si>
  <si>
    <t>Brokat Beutel</t>
  </si>
  <si>
    <t>Bea Kann Tea</t>
  </si>
  <si>
    <t>Sorig Anti Wrinkel cream</t>
  </si>
  <si>
    <t>Lama Chopa Räucherstäbli</t>
  </si>
  <si>
    <t>T-Shirt</t>
  </si>
  <si>
    <t>Sorig Offering Sang</t>
  </si>
  <si>
    <t>SPOH</t>
  </si>
  <si>
    <t>Sorig Healing Sang</t>
  </si>
  <si>
    <t>Aru Balm 3 x à 4.-</t>
  </si>
  <si>
    <t xml:space="preserve">Mala Zähler  </t>
  </si>
  <si>
    <t>Mala Zähler, 2 à 4.-</t>
  </si>
  <si>
    <t>PK8L</t>
  </si>
  <si>
    <t>Wandhänger 8 auspicious symb.</t>
  </si>
  <si>
    <t>Räucherstäbli Ripa norm</t>
  </si>
  <si>
    <t>Ngi</t>
  </si>
  <si>
    <t>Räuchersegen Buddha</t>
  </si>
  <si>
    <t>Ohrringe Ripa</t>
  </si>
  <si>
    <t>Räucherstäbli Sandelwood</t>
  </si>
  <si>
    <t>T-Shirt Ausverk.</t>
  </si>
  <si>
    <t>Blume des Lebens Kerze reduzierter Preis</t>
  </si>
  <si>
    <t>Blume des Lebens Sticker</t>
  </si>
  <si>
    <t>Anhänger Lebensknoten</t>
  </si>
  <si>
    <t>Sorig Massage öl</t>
  </si>
  <si>
    <t>Karten und Stickers</t>
  </si>
  <si>
    <t>Prayer flags klein</t>
  </si>
  <si>
    <t>Prayer flags mittel</t>
  </si>
  <si>
    <t>Tasche Ausverkauf</t>
  </si>
  <si>
    <t>NMPP</t>
  </si>
  <si>
    <t>kleine Tasche</t>
  </si>
  <si>
    <t>Karten 2à 1.50</t>
  </si>
  <si>
    <t>Sticker 2 x à 3.-</t>
  </si>
  <si>
    <t>Sticker 3 x à 3.-</t>
  </si>
  <si>
    <t>Räucherstäbli Green Tara</t>
  </si>
  <si>
    <t>Gefunden in Kartonschachtel</t>
  </si>
  <si>
    <t>Nepali Garden Immer gut Tee</t>
  </si>
  <si>
    <t>Armschmuck</t>
  </si>
  <si>
    <t>Tranquility incense</t>
  </si>
  <si>
    <t>PSKET</t>
  </si>
  <si>
    <t>Ripa Halskette</t>
  </si>
  <si>
    <t>Shiné Manual Franz.</t>
  </si>
  <si>
    <t>Einkauf für Ripa Café und Kiosk</t>
  </si>
  <si>
    <t>Offering bowls</t>
  </si>
  <si>
    <t>brocade Pouche</t>
  </si>
  <si>
    <t>Textholder</t>
  </si>
  <si>
    <t>Weybu</t>
  </si>
  <si>
    <t>Weisheit für schwierige Zeiten</t>
  </si>
  <si>
    <t>CDR</t>
  </si>
  <si>
    <t>Teaching Matthieu Ricchard</t>
  </si>
  <si>
    <t>Ausverkaufsbox 4 x à 5.-</t>
  </si>
  <si>
    <t>Ausverkaufsbox 1 x à 5.-</t>
  </si>
  <si>
    <t>PTCT</t>
  </si>
  <si>
    <t>Altartuch</t>
  </si>
  <si>
    <t>CD Vipassana</t>
  </si>
  <si>
    <t>??</t>
  </si>
  <si>
    <t>Pas pour le bonheur</t>
  </si>
  <si>
    <t>OSCHI</t>
  </si>
  <si>
    <t>Räucherstäbli 2x à 3.-</t>
  </si>
  <si>
    <t>NO</t>
  </si>
  <si>
    <t>X</t>
  </si>
  <si>
    <t>Médecine tibétaine</t>
  </si>
  <si>
    <t>Tasche</t>
  </si>
  <si>
    <t>Schamanisches Räuchern</t>
  </si>
  <si>
    <t>Bracelet</t>
  </si>
  <si>
    <t>Schamanische Räuchern</t>
  </si>
  <si>
    <t>Mala Zähler</t>
  </si>
  <si>
    <t>Matthieu Richard</t>
  </si>
  <si>
    <t>Medaillon Buddhas Augen</t>
  </si>
  <si>
    <t>Refuge tree</t>
  </si>
  <si>
    <t>Taschen 2 x à 28</t>
  </si>
  <si>
    <t>Dharma Chakra</t>
  </si>
  <si>
    <t xml:space="preserve">Prayer flags </t>
  </si>
  <si>
    <t>Altar Karten</t>
  </si>
  <si>
    <t>Kommiss</t>
  </si>
  <si>
    <t>Es geht nicht um Glück</t>
  </si>
  <si>
    <t>Atem Yoga</t>
  </si>
  <si>
    <t>Rinpoche Teaching</t>
  </si>
  <si>
    <t>Karten 10 x à 1,50</t>
  </si>
  <si>
    <t>Nepali Garden Tee ?</t>
  </si>
  <si>
    <t>Shiné Franz</t>
  </si>
  <si>
    <t>Notitzbücher 2 x 15.-</t>
  </si>
  <si>
    <t>Die drei Juwelen</t>
  </si>
  <si>
    <t>DM???</t>
  </si>
  <si>
    <t>Zeit Mantra Wisd</t>
  </si>
  <si>
    <t>Jap Räucherst.</t>
  </si>
  <si>
    <t>Räucherst.</t>
  </si>
  <si>
    <t>Prayer Flags klein 2x 3.-</t>
  </si>
  <si>
    <t xml:space="preserve">Prayer Flags </t>
  </si>
  <si>
    <t xml:space="preserve">Cartes 2 x à 2.- </t>
  </si>
  <si>
    <t>RMA?</t>
  </si>
  <si>
    <t>Ngöndro 3</t>
  </si>
  <si>
    <t>Feng Shui</t>
  </si>
  <si>
    <t>The Guru drinks Bourbon</t>
  </si>
  <si>
    <t>GLOS??</t>
  </si>
  <si>
    <t>Oel</t>
  </si>
  <si>
    <t>Incense</t>
  </si>
  <si>
    <t>Buch</t>
  </si>
  <si>
    <t>Notitzbuch</t>
  </si>
  <si>
    <t>Kerze</t>
  </si>
  <si>
    <t>Steinherz</t>
  </si>
  <si>
    <t>Mala Täschchen</t>
  </si>
  <si>
    <t>Mala bracelet</t>
  </si>
  <si>
    <t xml:space="preserve">Spende </t>
  </si>
  <si>
    <t>Incense 2 x à 7.-</t>
  </si>
  <si>
    <t>Kette Ripa</t>
  </si>
  <si>
    <t>Tib. Médicine</t>
  </si>
  <si>
    <t>Gourou Rinpoché</t>
  </si>
  <si>
    <t>Insence</t>
  </si>
  <si>
    <t>Insence 2x à 5.-</t>
  </si>
  <si>
    <t>Wandbehang</t>
  </si>
  <si>
    <t>PMWO 25.-?</t>
  </si>
  <si>
    <t>Mala klein</t>
  </si>
  <si>
    <t>Notizbuch</t>
  </si>
  <si>
    <t>Bluse mit Blumen</t>
  </si>
  <si>
    <t>Mala pouche 2x à 4.-</t>
  </si>
  <si>
    <t>Kinkaku Räucherstäbli</t>
  </si>
  <si>
    <t>Ngöndro1</t>
  </si>
  <si>
    <t>Ngöndro2</t>
  </si>
  <si>
    <t>Ngöndro3</t>
  </si>
  <si>
    <t>Karte Sangye Menla</t>
  </si>
  <si>
    <t>Heft</t>
  </si>
  <si>
    <t xml:space="preserve">Kaffee und Kuchen </t>
  </si>
  <si>
    <t xml:space="preserve">Mala pouche  </t>
  </si>
  <si>
    <t>Prayer Flag 2x à 4.-</t>
  </si>
  <si>
    <t>Stein</t>
  </si>
  <si>
    <t>Karte Gouru Rinpoche</t>
  </si>
  <si>
    <t>Palo Santo Holz</t>
  </si>
  <si>
    <t>Prayer Flag</t>
  </si>
  <si>
    <t>Steine 3 x à 3.-</t>
  </si>
  <si>
    <t>Kerze 3er Set Ocean</t>
  </si>
  <si>
    <t>Tara Buch von Bokar Rinpoche</t>
  </si>
  <si>
    <t xml:space="preserve">? </t>
  </si>
  <si>
    <t>Gold plated Buddha Rest payment</t>
  </si>
  <si>
    <t>Giclé Tara verte</t>
  </si>
  <si>
    <t>DKOH</t>
  </si>
  <si>
    <t>RCD</t>
  </si>
  <si>
    <t>GJR</t>
  </si>
  <si>
    <t>LTR</t>
  </si>
  <si>
    <t>Nanose</t>
  </si>
  <si>
    <t>Med. Chants</t>
  </si>
  <si>
    <t>Maharishi</t>
  </si>
  <si>
    <t>Milarepa</t>
  </si>
  <si>
    <t>Texthülle</t>
  </si>
  <si>
    <t>PBB2</t>
  </si>
  <si>
    <t>Täschchen</t>
  </si>
  <si>
    <t>Blessings</t>
  </si>
  <si>
    <t>NKSKH</t>
  </si>
  <si>
    <t>OSPDK</t>
  </si>
  <si>
    <t>Banner</t>
  </si>
  <si>
    <t>DHWD</t>
  </si>
  <si>
    <t>Kohle 2x à 1.-</t>
  </si>
  <si>
    <t>Ngöndro 1 Francais</t>
  </si>
  <si>
    <t>Ngöndro 2 Francais</t>
  </si>
  <si>
    <t xml:space="preserve">RMA </t>
  </si>
  <si>
    <t>Ngöndro 3 Francais</t>
  </si>
  <si>
    <t>Bouddha rebelle</t>
  </si>
  <si>
    <t>Mala pouche brocade</t>
  </si>
  <si>
    <t>Adapter</t>
  </si>
  <si>
    <t>La Méditation, Bokar Rinpoche</t>
  </si>
  <si>
    <t>15.-</t>
  </si>
  <si>
    <t>kl Altar Büchlein</t>
  </si>
  <si>
    <t>kl Mala</t>
  </si>
  <si>
    <t>NSWK</t>
  </si>
  <si>
    <t>gr Mala</t>
  </si>
  <si>
    <t>NMPH</t>
  </si>
  <si>
    <t>Mala pouche</t>
  </si>
  <si>
    <t>Karte</t>
  </si>
  <si>
    <t>CD?</t>
  </si>
  <si>
    <t>Ngöndro Puja</t>
  </si>
  <si>
    <t>Tibet. Bluse</t>
  </si>
  <si>
    <t>Kuchen, 3x 2,50</t>
  </si>
  <si>
    <t>Chai und Kuchen</t>
  </si>
  <si>
    <t>Chai</t>
  </si>
  <si>
    <t>Räucherstäbli Lama Chopa</t>
  </si>
  <si>
    <t>Räucherkohle Box a 10 Rollen</t>
  </si>
  <si>
    <t>NSBO</t>
  </si>
  <si>
    <t>Sorig Crème</t>
  </si>
  <si>
    <t>Karten 5x 1.-</t>
  </si>
  <si>
    <t>Kathag 3x à 7.-</t>
  </si>
  <si>
    <t>Karte Yeshe Tsogyal</t>
  </si>
  <si>
    <t>Foto Protectors 2 x 2.-</t>
  </si>
  <si>
    <t>Kerzenlöscher 2x à 10.-</t>
  </si>
  <si>
    <t>Kerzenlöscher</t>
  </si>
  <si>
    <t>Kuchen</t>
  </si>
  <si>
    <t>GR10M</t>
  </si>
  <si>
    <t>Foto Masters</t>
  </si>
  <si>
    <t>Ciclo conferenc. El Poder de la visualisacion</t>
  </si>
  <si>
    <t>Ciclo conferenc. Karma y suenos</t>
  </si>
  <si>
    <t>Ciclo conferenc. La Disciplina</t>
  </si>
  <si>
    <t xml:space="preserve">Kuchen </t>
  </si>
  <si>
    <t>Ngöndro 2</t>
  </si>
  <si>
    <t>protège text simple</t>
  </si>
  <si>
    <t>Porte Texte</t>
  </si>
  <si>
    <t>Ngöndros 1</t>
  </si>
  <si>
    <t xml:space="preserve">Kaffe </t>
  </si>
  <si>
    <t>Chai 2x</t>
  </si>
  <si>
    <t>Sticker Om mani peme Hung</t>
  </si>
  <si>
    <t>Räuchergefäss</t>
  </si>
  <si>
    <t>Zwischentotal</t>
  </si>
  <si>
    <t>Effektiver Barbestand in Kasse</t>
  </si>
  <si>
    <t>Abzüglich Karten Bezahlungen (Abzug von Barkasse)</t>
  </si>
  <si>
    <t xml:space="preserve">Fehlbeträge </t>
  </si>
  <si>
    <t>Fehleinträge € / CHF und Kartenabzug € entspricht nicht 1/1 Eintrag€</t>
  </si>
  <si>
    <t>Textholder broc.</t>
  </si>
  <si>
    <t>4 Thankas à 7.- taken for GJR 28.- total</t>
  </si>
  <si>
    <t>no paym.</t>
  </si>
  <si>
    <t>Buch, Le Chemin de la grande perfection</t>
  </si>
  <si>
    <t>OSTMA</t>
  </si>
  <si>
    <t>Bluse</t>
  </si>
  <si>
    <t>PRAB</t>
  </si>
  <si>
    <t>Insence Teller</t>
  </si>
  <si>
    <t xml:space="preserve">Ngöndro 1 </t>
  </si>
  <si>
    <t>Belvita Welche???</t>
  </si>
  <si>
    <t>PAIM</t>
  </si>
  <si>
    <t>Insence 2x 3.-</t>
  </si>
  <si>
    <t>Sticker</t>
  </si>
  <si>
    <t>Foto?</t>
  </si>
  <si>
    <t xml:space="preserve">GJR klein </t>
  </si>
  <si>
    <t>Maharishi Veda</t>
  </si>
  <si>
    <t>SHAS</t>
  </si>
  <si>
    <t>Herzstein</t>
  </si>
  <si>
    <t>BRKFS017</t>
  </si>
  <si>
    <t>Regenbogen Kristall</t>
  </si>
  <si>
    <t>BRKFS02</t>
  </si>
  <si>
    <t>BRKFS03</t>
  </si>
  <si>
    <t>POSFO9</t>
  </si>
  <si>
    <t>Foto GJR Gross</t>
  </si>
  <si>
    <t>Karte Protector</t>
  </si>
  <si>
    <t>Geldwechsel</t>
  </si>
  <si>
    <t xml:space="preserve">Kohle  </t>
  </si>
  <si>
    <t>Kohle</t>
  </si>
  <si>
    <t>Body Boon</t>
  </si>
  <si>
    <t>Ngöndro</t>
  </si>
  <si>
    <t>Seife</t>
  </si>
  <si>
    <t>BRWR</t>
  </si>
  <si>
    <t>Karte Protector 6x à2.-</t>
  </si>
  <si>
    <t>Karte Protector 2x 2.-</t>
  </si>
  <si>
    <t>Räucherstäbchenhalter</t>
  </si>
  <si>
    <t>Tara Insence</t>
  </si>
  <si>
    <t>NGT?</t>
  </si>
  <si>
    <t>Nepali Gardens Tea</t>
  </si>
  <si>
    <t>Prayer flag</t>
  </si>
  <si>
    <t>BRKF022</t>
  </si>
  <si>
    <t>Stoff säcklein</t>
  </si>
  <si>
    <t>Der Angst ein Lächeln schenken Trungpa</t>
  </si>
  <si>
    <t>NTSH</t>
  </si>
  <si>
    <t>Yak-Wolldecke</t>
  </si>
  <si>
    <t>Protektor Karte</t>
  </si>
  <si>
    <t>Golden Pavillon Insence</t>
  </si>
  <si>
    <t>Insence holder</t>
  </si>
  <si>
    <t>Perlmutt Mala</t>
  </si>
  <si>
    <t>PKK</t>
  </si>
  <si>
    <t>Kristall</t>
  </si>
  <si>
    <t>Kohle 2 x 1.-</t>
  </si>
  <si>
    <t>Pulver Insence Med. Buddha</t>
  </si>
  <si>
    <t>Kaffee</t>
  </si>
  <si>
    <t>Kerzen farbig</t>
  </si>
  <si>
    <t>Insence Golden Tara</t>
  </si>
  <si>
    <t>Insence Zambala</t>
  </si>
  <si>
    <t>Medicine Buddha</t>
  </si>
  <si>
    <t>prayer before meals</t>
  </si>
  <si>
    <t>NAZZS</t>
  </si>
  <si>
    <t>Bild</t>
  </si>
  <si>
    <t>GR3s</t>
  </si>
  <si>
    <t>Mala zähler</t>
  </si>
  <si>
    <t xml:space="preserve">PHSE </t>
  </si>
  <si>
    <t>Stein Herz</t>
  </si>
  <si>
    <t>Dose</t>
  </si>
  <si>
    <t>! Einer defekt</t>
  </si>
  <si>
    <t>PKLOP</t>
  </si>
  <si>
    <t>Kristall Pyramide</t>
  </si>
  <si>
    <t>Blume des Lebens</t>
  </si>
  <si>
    <t>Sweet Chili Chips</t>
  </si>
  <si>
    <t>Karten Protectors 2x 2.-</t>
  </si>
  <si>
    <t>Prayer Flags</t>
  </si>
  <si>
    <t>Prayer Flags 2x 3.-</t>
  </si>
  <si>
    <t>PTFT</t>
  </si>
  <si>
    <t>SASA</t>
  </si>
  <si>
    <t>Stein Herz 2x</t>
  </si>
  <si>
    <t>Stein Herz 1x</t>
  </si>
  <si>
    <t>Puja-Mappe</t>
  </si>
  <si>
    <t>Ausverkaufskiste Tasche</t>
  </si>
  <si>
    <t xml:space="preserve">Offering bowls </t>
  </si>
  <si>
    <t>Buch Tara, Bokar Rinpoche</t>
  </si>
  <si>
    <t>Couverts 3 Stk</t>
  </si>
  <si>
    <t>Karten 3x 2</t>
  </si>
  <si>
    <t>Seiden Paschmina</t>
  </si>
  <si>
    <t>Zahnbürst</t>
  </si>
  <si>
    <t>NMBO</t>
  </si>
  <si>
    <t>kl Buch blanco</t>
  </si>
  <si>
    <t>Kleine Dose</t>
  </si>
  <si>
    <t>Incence Buddha 3 x 4.-</t>
  </si>
  <si>
    <t>Schal</t>
  </si>
  <si>
    <t>Karte Protectors</t>
  </si>
  <si>
    <t>SBHI</t>
  </si>
  <si>
    <t>SBDI</t>
  </si>
  <si>
    <t>brocade Pouche 2x 4</t>
  </si>
  <si>
    <t>Tasche Baumwolle mit Blattdruck (Geschenk Ripa)</t>
  </si>
  <si>
    <t>Ji 13M</t>
  </si>
  <si>
    <t>Foto GJR</t>
  </si>
  <si>
    <t>Karten Tischgebet 2x 3.-</t>
  </si>
  <si>
    <t>Einkauf Damenbinden</t>
  </si>
  <si>
    <t>Sorig Pure Vision offering insence</t>
  </si>
  <si>
    <t>SPHO</t>
  </si>
  <si>
    <t>Sorig Pure Vision healing insence</t>
  </si>
  <si>
    <t>JM16</t>
  </si>
  <si>
    <t>Karte Protecteur 4 x 2.-</t>
  </si>
  <si>
    <t>???</t>
  </si>
  <si>
    <t>Produkt Donnation</t>
  </si>
  <si>
    <t>Kartenbezahlungen Abzug von Cash Kasse</t>
  </si>
  <si>
    <t>Fehleinträge CHF/€ und Kartenabzug € entspricht nicht 1/1 Eintrag€</t>
  </si>
  <si>
    <t>451.20</t>
  </si>
  <si>
    <t>Nepali Book</t>
  </si>
  <si>
    <t>Enveloppes 4x 0,60 plus Spende</t>
  </si>
  <si>
    <t>incense 2x 5.-</t>
  </si>
  <si>
    <t>enveloppes</t>
  </si>
  <si>
    <t>Prayer Flags Packung à 5 Stk. Spez Preis</t>
  </si>
  <si>
    <t>Blume des Lebens porte bougie</t>
  </si>
  <si>
    <t>Protektor Karte 4 x 2.-</t>
  </si>
  <si>
    <t>Karte Sangye Menla 2x 1,5</t>
  </si>
  <si>
    <t>Karte S.M rouge 2x 1,5</t>
  </si>
  <si>
    <t>Karte Mahakala</t>
  </si>
  <si>
    <t>Ohrschmuck</t>
  </si>
  <si>
    <t>DHTC</t>
  </si>
  <si>
    <t xml:space="preserve">Brocade Pouche </t>
  </si>
  <si>
    <t>Buch Gourou Rinpoche</t>
  </si>
  <si>
    <t>PATC</t>
  </si>
  <si>
    <t>Tasche brokat gross</t>
  </si>
  <si>
    <t>BRKFS009</t>
  </si>
  <si>
    <t>Räucherstäbchen 2x 6</t>
  </si>
  <si>
    <t>K</t>
  </si>
  <si>
    <t>Candida Zahnbürste</t>
  </si>
  <si>
    <t>Brocade pouche</t>
  </si>
  <si>
    <t>Chai Aktion</t>
  </si>
  <si>
    <t>Klangschalen Kissen blau</t>
  </si>
  <si>
    <t>Klangschalen Schlegel Holz</t>
  </si>
  <si>
    <t>PKS</t>
  </si>
  <si>
    <t>Klangschale mit Buddha</t>
  </si>
  <si>
    <t>Nepali book</t>
  </si>
  <si>
    <t>Sonam Palkyi</t>
  </si>
  <si>
    <t>Tischgebete offrande repas</t>
  </si>
  <si>
    <t>NSKB</t>
  </si>
  <si>
    <t>Sorig Aru Balsam</t>
  </si>
  <si>
    <t>Nepali Garden Kaminfeuer</t>
  </si>
  <si>
    <t>Nepali Garden Leichter Leben</t>
  </si>
  <si>
    <t>Yogi Soap 2x 3.-</t>
  </si>
  <si>
    <t>Enveloppe</t>
  </si>
  <si>
    <t>Drupchö Y.T</t>
  </si>
  <si>
    <t>Karte Padmasambhava</t>
  </si>
  <si>
    <t>enveloppe</t>
  </si>
  <si>
    <t>Coca Cola</t>
  </si>
  <si>
    <t>Karten div. 3x 1,5</t>
  </si>
  <si>
    <t>Lama Chopa Insence 4x 5.-</t>
  </si>
  <si>
    <t>2 enveloppes</t>
  </si>
  <si>
    <t>Armband</t>
  </si>
  <si>
    <t>Karte Hung</t>
  </si>
  <si>
    <t>Karte chum.</t>
  </si>
  <si>
    <t>Karte Shakyamuni</t>
  </si>
  <si>
    <t>Insence gift Pack</t>
  </si>
  <si>
    <t>SPDI</t>
  </si>
  <si>
    <t>Karte Padmasambhave 2x 1,5</t>
  </si>
  <si>
    <t xml:space="preserve">Nepali Card Padmasambhava </t>
  </si>
  <si>
    <t>envelope</t>
  </si>
  <si>
    <t>GJR Foto mittel</t>
  </si>
  <si>
    <t>Salzkristall Lampe</t>
  </si>
  <si>
    <t>BPTL</t>
  </si>
  <si>
    <t>borte bijoux 2x à 7.-</t>
  </si>
  <si>
    <t>Enveloppes</t>
  </si>
  <si>
    <t>Karte Vajrasattva</t>
  </si>
  <si>
    <t>Tanka Medicine Buddha</t>
  </si>
  <si>
    <t>Öl 3x 7.-</t>
  </si>
  <si>
    <t>Insence 3 x 5.-</t>
  </si>
  <si>
    <t>Text Sangye Menla</t>
  </si>
  <si>
    <t>Atem Yoga, 3x 6.-</t>
  </si>
  <si>
    <t>Karten Bezahlungen (Z.T. notiert)</t>
  </si>
  <si>
    <t>Karten abzug € entspricht nicht 1/1 Eintrag€</t>
  </si>
  <si>
    <t xml:space="preserve">Fehlbeträge: </t>
  </si>
  <si>
    <t>PTPTF</t>
  </si>
  <si>
    <t>Gebetsfahnen 2x à 6.-</t>
  </si>
  <si>
    <t>Incense 2 x à 5.-</t>
  </si>
  <si>
    <t xml:space="preserve">Incense  </t>
  </si>
  <si>
    <t>Le Gout du Thé</t>
  </si>
  <si>
    <t>Protector cards 2 x 2 offered to ukrain graphists</t>
  </si>
  <si>
    <t>8.-</t>
  </si>
  <si>
    <t>Set Colored candels</t>
  </si>
  <si>
    <t>El sabor del dharma</t>
  </si>
  <si>
    <t>Schlüsselanhaänger</t>
  </si>
  <si>
    <t>Herz Stein</t>
  </si>
  <si>
    <t>Sorig Arthritis Öl</t>
  </si>
  <si>
    <t>Belvita</t>
  </si>
  <si>
    <t>Sweet Chili</t>
  </si>
  <si>
    <t>Stofftäschchen</t>
  </si>
  <si>
    <t>Gourou Rinpoché Livre</t>
  </si>
  <si>
    <t>Regenbogenkristall Kugel</t>
  </si>
  <si>
    <t>Postkarte Sangye Menla</t>
  </si>
  <si>
    <t>Postkarte Gesar und Guru Rinpoche je 1,50</t>
  </si>
  <si>
    <t>Karte Weisse Tara 2 x 1,5</t>
  </si>
  <si>
    <t>Karte Mandala 4 mal à 1.-</t>
  </si>
  <si>
    <t>Branchli</t>
  </si>
  <si>
    <t>Ring aus der Ausverkaufskiste</t>
  </si>
  <si>
    <t>Mala braclet</t>
  </si>
  <si>
    <t>La Méthode bouddhiste de guérison</t>
  </si>
  <si>
    <t>Long life Räucherstäbchen</t>
  </si>
  <si>
    <t>PRMS</t>
  </si>
  <si>
    <t>Lotus Kerzenhalter rot</t>
  </si>
  <si>
    <t>Räucherstäbchen Manjushri</t>
  </si>
  <si>
    <t>Karte white Tara</t>
  </si>
  <si>
    <t>Schmuckbeutel</t>
  </si>
  <si>
    <t xml:space="preserve">Schmuckbeutel schmutzig </t>
  </si>
  <si>
    <t>Aufkleber</t>
  </si>
  <si>
    <t>Karte Sangye Menla 2x 1,50</t>
  </si>
  <si>
    <t xml:space="preserve">Regenbogenkristall  </t>
  </si>
  <si>
    <t>NBTB</t>
  </si>
  <si>
    <t>Texthalter</t>
  </si>
  <si>
    <t>2 Karten à 1,50</t>
  </si>
  <si>
    <t>2 window stickers à 5.-</t>
  </si>
  <si>
    <t>Regenbogenkristall</t>
  </si>
  <si>
    <t>Schokolade</t>
  </si>
  <si>
    <t>NBM</t>
  </si>
  <si>
    <t>Differenz teureres Bracelet</t>
  </si>
  <si>
    <t>BRKFS01</t>
  </si>
  <si>
    <t>Räucherstäbchen Buthanese high quality</t>
  </si>
  <si>
    <t xml:space="preserve">Karte Sangye Menla  </t>
  </si>
  <si>
    <t>Rigzin Shikpo: wende dich niemals ab</t>
  </si>
  <si>
    <t>Meditationskissen grau</t>
  </si>
  <si>
    <t>Komm</t>
  </si>
  <si>
    <t>Dzongsar Yamyang Khyentse: The Buddha drinks Bourbon</t>
  </si>
  <si>
    <t>Verrückte Weisheit Chogyam Trungpa</t>
  </si>
  <si>
    <t>MTMSP</t>
  </si>
  <si>
    <t>Bracelet cristall gold</t>
  </si>
  <si>
    <t>PMMO</t>
  </si>
  <si>
    <t xml:space="preserve">Bracelet  </t>
  </si>
  <si>
    <t>Karte A5</t>
  </si>
  <si>
    <t>Yogi Soap</t>
  </si>
  <si>
    <t>Mala grün</t>
  </si>
  <si>
    <t>Texthalter gelb</t>
  </si>
  <si>
    <t>Stein grün</t>
  </si>
  <si>
    <t>Stein braun</t>
  </si>
  <si>
    <t>2 x Ying Yang Dose à 4.-</t>
  </si>
  <si>
    <t>Herz Stein Jade</t>
  </si>
  <si>
    <t>Stein Schwarz</t>
  </si>
  <si>
    <t>Sangye Menla CD</t>
  </si>
  <si>
    <t>Der Angst ein Lächeln schenken Chogyam Trungpa 2x à 18,50</t>
  </si>
  <si>
    <t>Texthalter Holz</t>
  </si>
  <si>
    <t>Chip Keyring</t>
  </si>
  <si>
    <t>Inate Brilliance of Devotion</t>
  </si>
  <si>
    <t>ZRK</t>
  </si>
  <si>
    <t>Kristall-Anhänger Jaspis</t>
  </si>
  <si>
    <t>Kleine Statue</t>
  </si>
  <si>
    <t>Donnation Ohrringe</t>
  </si>
  <si>
    <t>NICCI</t>
  </si>
  <si>
    <t>Gesar Räucherstäbchen</t>
  </si>
  <si>
    <t>Ausverkaufskiste Portmonnaie</t>
  </si>
  <si>
    <t>3 Steine à 3,.</t>
  </si>
  <si>
    <t>Ausverkaufskiste Mütze</t>
  </si>
  <si>
    <t>Shiné Deutsch</t>
  </si>
  <si>
    <t xml:space="preserve">Donnation  </t>
  </si>
  <si>
    <t>Kathag neu</t>
  </si>
  <si>
    <t>Total Eintragungen inkl Stock</t>
  </si>
  <si>
    <t>Abzüglich Total Kartenverkäufe gemäss Quittungen (Eintr. Per x 211.-??)</t>
  </si>
  <si>
    <t>Sollbestand Kasse mit Stock gemäss Einträgen</t>
  </si>
  <si>
    <t>Effektiver Kassenbestand mit Stock / Fehlende Eintragungen!</t>
  </si>
  <si>
    <t>Fehlbeträge zuwenig CHF/zuviel€ in der Cashkasse</t>
  </si>
  <si>
    <t>Tagesumsatz: Total Eintragungen abzügl. Stock vom 6.5.17</t>
  </si>
  <si>
    <t>Abzüglich Abgabe an Antje</t>
  </si>
  <si>
    <t>Neuer Stock (Effektiver cash Best. - Abgabe an Antje)</t>
  </si>
  <si>
    <t>Beutel 4x à 3.-</t>
  </si>
  <si>
    <t>Earrings</t>
  </si>
  <si>
    <t>El sabor del Dharma 2x à 22.-</t>
  </si>
  <si>
    <t>Lotus bougie</t>
  </si>
  <si>
    <t>Petit Mala</t>
  </si>
  <si>
    <t>Einkäufe Rückerstattung von Antje</t>
  </si>
  <si>
    <t>Donnate what you like Schüssel</t>
  </si>
  <si>
    <t>Prayer Flags 3 x à 7.-</t>
  </si>
  <si>
    <t>Palo Santo gross</t>
  </si>
  <si>
    <t>Insence 1 Passion and 1 Tranquility à 9.-</t>
  </si>
  <si>
    <t>Prayer flags 8 auspicious symb</t>
  </si>
  <si>
    <t>Prayer flags</t>
  </si>
  <si>
    <t xml:space="preserve">PLE </t>
  </si>
  <si>
    <t>Lavendelbeutel</t>
  </si>
  <si>
    <t>Schmuckstück Anhänger</t>
  </si>
  <si>
    <t>Frank incense</t>
  </si>
  <si>
    <t>Incense 2x à 6.-</t>
  </si>
  <si>
    <t>Kerzen orange 2x à 7.-</t>
  </si>
  <si>
    <t>Prayer Flags 2x à 10.-</t>
  </si>
  <si>
    <t>Med. Buddha Prayer Flags</t>
  </si>
  <si>
    <t>Gesar Incense</t>
  </si>
  <si>
    <t>Jaspis Herz</t>
  </si>
  <si>
    <t>WTSH</t>
  </si>
  <si>
    <t>Wollschal synth Nepal</t>
  </si>
  <si>
    <t>Incense Sandelwood</t>
  </si>
  <si>
    <t>TOTAL Eintragungen inkl. Stock</t>
  </si>
  <si>
    <t>Abzüglich Total Kartenverkäufe gemäss Eintragungen</t>
  </si>
  <si>
    <t xml:space="preserve">Effektiver Kassenbestand mit Stock </t>
  </si>
  <si>
    <t>Umsatz. Effektiver Kassenbestand - Stock</t>
  </si>
  <si>
    <t>Wollschal synth</t>
  </si>
  <si>
    <t>Crystall Mala</t>
  </si>
  <si>
    <t>Mala Bracelet Holz</t>
  </si>
  <si>
    <t>Chakra Kerzen 7 farbig 3x à 7.-</t>
  </si>
  <si>
    <t>Nepali Garden Insence 3 x 10.-</t>
  </si>
  <si>
    <t>BUCH WEY</t>
  </si>
  <si>
    <t>Der Angst ein Lächeln schenken</t>
  </si>
  <si>
    <t>Kerzen 3 farbig</t>
  </si>
  <si>
    <t>NPGL</t>
  </si>
  <si>
    <t>Karten 4x à 3</t>
  </si>
  <si>
    <t>Incense Halter</t>
  </si>
  <si>
    <t>Singing bowl double vajra</t>
  </si>
  <si>
    <t>Totenbuch der Tibeter</t>
  </si>
  <si>
    <t>Postcard</t>
  </si>
  <si>
    <t>Soul bottle</t>
  </si>
  <si>
    <t>Shiné deutsch</t>
  </si>
  <si>
    <t>Atem Yoga deutsch</t>
  </si>
  <si>
    <t>Wandhänger</t>
  </si>
  <si>
    <t>Räucherkohle</t>
  </si>
  <si>
    <t>Wasser</t>
  </si>
  <si>
    <t>Wollschal</t>
  </si>
  <si>
    <t>Grüne Tara Weyermann</t>
  </si>
  <si>
    <t>Schal Vastra Devi</t>
  </si>
  <si>
    <t>PSS?</t>
  </si>
  <si>
    <t>BRKF035</t>
  </si>
  <si>
    <t>Herz Form Regenbogenkristall</t>
  </si>
  <si>
    <t>Gebetsfahnen 5er Pack</t>
  </si>
  <si>
    <t>Herz Stein braun</t>
  </si>
  <si>
    <t>Decke bestickt beige</t>
  </si>
  <si>
    <t>Decke bestickt grün türkis</t>
  </si>
  <si>
    <t>EC</t>
  </si>
  <si>
    <t>Abzüglich Total Karten Einkäufe</t>
  </si>
  <si>
    <t>Sollbestand Kasse mit Stock</t>
  </si>
  <si>
    <t>Effektiver Kassenbestand mit Stock</t>
  </si>
  <si>
    <t>Fehlbetrag (zu wenig Geld in der Kasse)</t>
  </si>
  <si>
    <t>Umsatz Effektiver Kassenbestand abzüglich Stock</t>
  </si>
  <si>
    <t>Buddhabild</t>
  </si>
  <si>
    <t>Magnet-Armband</t>
  </si>
  <si>
    <t>Orgon Anhänger</t>
  </si>
  <si>
    <t>Incense Ripa Aktionspreis</t>
  </si>
  <si>
    <t>Incense Nepali Dhoop</t>
  </si>
  <si>
    <t>Zweifel Chips</t>
  </si>
  <si>
    <t>Zimbeln</t>
  </si>
  <si>
    <t>Fehlbetrag (Donation)</t>
  </si>
  <si>
    <t>Umsatz:</t>
  </si>
  <si>
    <t>Abgabe an Antje und Stock-Reduktion</t>
  </si>
  <si>
    <t>Mala Aventurin</t>
  </si>
  <si>
    <t>Donnation</t>
  </si>
  <si>
    <t>Shiné manual engl</t>
  </si>
  <si>
    <t>Discipline</t>
  </si>
  <si>
    <t>Karma and dreams</t>
  </si>
  <si>
    <t>Dunkles Branchli 2 à 1.-</t>
  </si>
  <si>
    <t>Helles Branchli 2 à 1.-</t>
  </si>
  <si>
    <t>Stofftasche mit Tibetflagge</t>
  </si>
  <si>
    <t>Ins. Lama Chodpa 3x 2.-</t>
  </si>
  <si>
    <t xml:space="preserve">Sorig Nasenbalsam </t>
  </si>
  <si>
    <t>MenSoom Tee</t>
  </si>
  <si>
    <t>Loong Tea</t>
  </si>
  <si>
    <t>Sorig Beauty wrinkl cream</t>
  </si>
  <si>
    <t>Sorig Massage oil</t>
  </si>
  <si>
    <t>Arthritis oil</t>
  </si>
  <si>
    <t>Med. Buddha Card</t>
  </si>
  <si>
    <t>Wey</t>
  </si>
  <si>
    <t>Tantrisches Heilen und Tibetische Medizin</t>
  </si>
  <si>
    <t>Prayer flags 2x 7.-</t>
  </si>
  <si>
    <t>Nepali Wool shawl</t>
  </si>
  <si>
    <t>Balsamico Chips</t>
  </si>
  <si>
    <t>Hosen</t>
  </si>
  <si>
    <t>Holy Lama Seife 2 x 3</t>
  </si>
  <si>
    <t>Lama Chodpa Akt.</t>
  </si>
  <si>
    <t>Nepali Paper</t>
  </si>
  <si>
    <t>Ins.Lama Chodpa Akt</t>
  </si>
  <si>
    <t>Ripa Incense Akt</t>
  </si>
  <si>
    <t>Jeans Tasche</t>
  </si>
  <si>
    <t>Ripa Atem Yoga Manual</t>
  </si>
  <si>
    <t>Shiné manual deutsch</t>
  </si>
  <si>
    <t>Inner Peace</t>
  </si>
  <si>
    <t>Schmuck Anhänger</t>
  </si>
  <si>
    <t>Donnation Schale</t>
  </si>
  <si>
    <t>Incense Ayurveda</t>
  </si>
  <si>
    <t xml:space="preserve">Total Eintragungen inklusive Stock </t>
  </si>
  <si>
    <t>Abzüglich Kartenzahlungen</t>
  </si>
  <si>
    <t>Differenzbetrag Soll und effekt. Kassenbest Fehlende Eintragungen!</t>
  </si>
  <si>
    <t>Umsatz: Effektifer Kassenbestand + Kartenbez-Stock</t>
  </si>
  <si>
    <t xml:space="preserve">Abgabe an Antje </t>
  </si>
  <si>
    <t>Siebenkräuterdhoop</t>
  </si>
  <si>
    <t>Nepal Räuchermischung</t>
  </si>
  <si>
    <t>Incense Heruka</t>
  </si>
  <si>
    <t>Incense white Tara</t>
  </si>
  <si>
    <t>Incense Chenrezi</t>
  </si>
  <si>
    <t>BRWHIS</t>
  </si>
  <si>
    <t>Hochgebirgswacholder</t>
  </si>
  <si>
    <t>CD Innate Brillance of devotion</t>
  </si>
  <si>
    <t>Massageöl Sorig</t>
  </si>
  <si>
    <t>Incense Kurukulle</t>
  </si>
  <si>
    <t>Incense Vajraphani</t>
  </si>
  <si>
    <t>Malazähler</t>
  </si>
  <si>
    <t>NTH8</t>
  </si>
  <si>
    <t>Prayer flags 8 Glückssymb.</t>
  </si>
  <si>
    <t>DVD His Holines the 41st Shakya Trizin</t>
  </si>
  <si>
    <t>Kathag ord. White</t>
  </si>
  <si>
    <t>Emotionale Befreiung</t>
  </si>
  <si>
    <t>Tushita Karte</t>
  </si>
  <si>
    <t>Kathag ord. White x 7</t>
  </si>
  <si>
    <t>Kathag 2 + Spende</t>
  </si>
  <si>
    <t>Kathag + Spende</t>
  </si>
  <si>
    <t>Kathag plus Spende</t>
  </si>
  <si>
    <t>RMS</t>
  </si>
  <si>
    <t>Ripa Shiné Manual spanisch</t>
  </si>
  <si>
    <t>Ripa Shiné Manual englisch</t>
  </si>
  <si>
    <t>Grüne Tara Poster</t>
  </si>
  <si>
    <t>Tibetan Incarnation CD</t>
  </si>
  <si>
    <t>????</t>
  </si>
  <si>
    <t>Innate Brillance</t>
  </si>
  <si>
    <t>Manistein</t>
  </si>
  <si>
    <t>Jeder Lotos hat ein Herz</t>
  </si>
  <si>
    <t>Buddha Rebell</t>
  </si>
  <si>
    <t>Mahamudra  und Vipassana</t>
  </si>
  <si>
    <t>Tausendarmiger Avalokiteshwara 2x</t>
  </si>
  <si>
    <t>Le Gout du Thé GJR</t>
  </si>
  <si>
    <t>Mala Pouche</t>
  </si>
  <si>
    <t>Incense Pure Vision Healing</t>
  </si>
  <si>
    <t>Kathag x 3</t>
  </si>
  <si>
    <t>Nepali Garden Tee</t>
  </si>
  <si>
    <t>Brokatkissen für Meditationsbänkli</t>
  </si>
  <si>
    <t>PSS</t>
  </si>
  <si>
    <t>Palo Santo klein</t>
  </si>
  <si>
    <t>Kohle 1 Rolle</t>
  </si>
  <si>
    <t>Med. Budda Insence pouder</t>
  </si>
  <si>
    <t>Pema Chödrön</t>
  </si>
  <si>
    <t>Chatral Rinpoche</t>
  </si>
  <si>
    <t>DVDMM</t>
  </si>
  <si>
    <t>Ripa Ladrang Rigon Thubten</t>
  </si>
  <si>
    <t>Lederbuch klein</t>
  </si>
  <si>
    <t>Holy Lama Seife</t>
  </si>
  <si>
    <t>Olivenöl</t>
  </si>
  <si>
    <t>Sorig Arthritis öl</t>
  </si>
  <si>
    <t>Münz im Schrank gefunden</t>
  </si>
  <si>
    <t>Abzüglich Kartenzahlungen gemäss Tickets im Shop</t>
  </si>
  <si>
    <t>Abzüglich Kartenzahlungen im Office bei AS</t>
  </si>
  <si>
    <t>Differenzbetrag Soll und effekt. Kassenbest. Positiv (Fehlende Eintragungen?)</t>
  </si>
  <si>
    <t>400 inkl 28.50 for Ripa Café</t>
  </si>
  <si>
    <t>PKCL</t>
  </si>
  <si>
    <t>Kathag red + 2 Donnation</t>
  </si>
  <si>
    <t>Tibetan Incens</t>
  </si>
  <si>
    <t>NRIN</t>
  </si>
  <si>
    <t>Rosenquarz Herz</t>
  </si>
  <si>
    <t>Opal Herz</t>
  </si>
  <si>
    <t>Gefunden am Boden</t>
  </si>
  <si>
    <t>OSST</t>
  </si>
  <si>
    <t>Teelicht</t>
  </si>
  <si>
    <t>FOTO</t>
  </si>
  <si>
    <t>Yeshe Tsogyal</t>
  </si>
  <si>
    <t>Hohei-Koh Räucherstäbli</t>
  </si>
  <si>
    <t>Buddha Räucherwerk</t>
  </si>
  <si>
    <t>Brokattasche</t>
  </si>
  <si>
    <t>PKSKA</t>
  </si>
  <si>
    <t>Kristallglas Klangschale</t>
  </si>
  <si>
    <t>Ripa Incense Akt. 2x</t>
  </si>
  <si>
    <t>Tibetan Amber Incense</t>
  </si>
  <si>
    <t>Tibetan Frank Incense</t>
  </si>
  <si>
    <t>Tibetan Sp. Incense</t>
  </si>
  <si>
    <t>Tibetan Red Sandelwood Incense</t>
  </si>
  <si>
    <t>Egyptian Musk</t>
  </si>
  <si>
    <t>Tibetische Klangschale</t>
  </si>
  <si>
    <t>Differenzbetrag Soll und effekt. Kassenbest. CHF Negat. € Posit. Fehleintrag.</t>
  </si>
  <si>
    <t>2 Glacées à 1,70 Ankaufspreis für Staff</t>
  </si>
  <si>
    <t>Arizona Green Tea classic</t>
  </si>
  <si>
    <t>Prayerflags</t>
  </si>
  <si>
    <t>Arizona Pomegranate</t>
  </si>
  <si>
    <t>Chaya</t>
  </si>
  <si>
    <t>2 Glacées à 3</t>
  </si>
  <si>
    <t>17.6.</t>
  </si>
  <si>
    <t>Laser Buddha</t>
  </si>
  <si>
    <t>PKLP</t>
  </si>
  <si>
    <t>Laser Buddha Pyramide</t>
  </si>
  <si>
    <t>Feng Shui Fensterschmuck</t>
  </si>
  <si>
    <t>Chakra Banner</t>
  </si>
  <si>
    <t>Das Tibetische Buch vom Leben und Sterben Sogyal Rinpoche</t>
  </si>
  <si>
    <t>Handmala</t>
  </si>
  <si>
    <t>2x Prayerflags à 4.-</t>
  </si>
  <si>
    <t>Einsicht durch Meditation /J. Goldstein</t>
  </si>
  <si>
    <t>Glacé Ankaufspreis für Staff</t>
  </si>
  <si>
    <t>Abgabe an Antje für Shop</t>
  </si>
  <si>
    <t>Abgabe an Antje für KK</t>
  </si>
  <si>
    <t>Neuer Stock (Effektiver cash Best. - Abgaben an Antje)</t>
  </si>
  <si>
    <t>Ice cream</t>
  </si>
  <si>
    <t>Ripa Refuge Tree 2x 3.-</t>
  </si>
  <si>
    <t>Tara die Befreierin</t>
  </si>
  <si>
    <t>5 Eis zum Ankaufspreis von 1.70</t>
  </si>
  <si>
    <t>Dorje Drollö Plastik Thanka</t>
  </si>
  <si>
    <t>Glacé</t>
  </si>
  <si>
    <t>RMAJ</t>
  </si>
  <si>
    <t>Majoran</t>
  </si>
  <si>
    <t>Dakinis warm breath</t>
  </si>
  <si>
    <t>3 x Branchli</t>
  </si>
  <si>
    <t>kk</t>
  </si>
  <si>
    <t>2x Kinderglacé</t>
  </si>
  <si>
    <t>1x kinderglacé</t>
  </si>
  <si>
    <t>4x Kinderglacé</t>
  </si>
  <si>
    <t>Tibetan herbal tea</t>
  </si>
  <si>
    <t>4x Bauernhofglacé</t>
  </si>
  <si>
    <t>1x Kinderglacé und 1x Bauernhofglacé</t>
  </si>
  <si>
    <t>3x Kinderglacé</t>
  </si>
  <si>
    <t>1x Kinderglacé</t>
  </si>
  <si>
    <t>5x Kinderglacé</t>
  </si>
  <si>
    <t>1 Kinderglacé</t>
  </si>
  <si>
    <t>2 Kinderglacé</t>
  </si>
  <si>
    <t>1 Glacé Kübeli</t>
  </si>
  <si>
    <t>3 Kinderglacé</t>
  </si>
  <si>
    <t>Holzgefäss für Tsampa an Losar, Aktionspreis (40 statt 50) da leicht beschädigt</t>
  </si>
  <si>
    <t>Chupa Schürze</t>
  </si>
  <si>
    <t>Valser</t>
  </si>
  <si>
    <t>Chakra Kerze</t>
  </si>
  <si>
    <t>Total Shop-Eintragungen</t>
  </si>
  <si>
    <t>Total Kaffee und Kiosk Eintragungen</t>
  </si>
  <si>
    <t>217.39</t>
  </si>
  <si>
    <t xml:space="preserve">Zahnbürste à 4- </t>
  </si>
  <si>
    <t>Zahnpasta à 4.-</t>
  </si>
  <si>
    <t>Mückenstop à 11.-</t>
  </si>
  <si>
    <t>Ripa Incense Akt.</t>
  </si>
  <si>
    <t>Gonae-Selwae Menja</t>
  </si>
  <si>
    <t>BRWM</t>
  </si>
  <si>
    <t>Räucherwerk Myrrhe</t>
  </si>
  <si>
    <t>Spiegel Herz</t>
  </si>
  <si>
    <t>Collier Muschel Koralle</t>
  </si>
  <si>
    <t>RM</t>
  </si>
  <si>
    <t>Shiné manual french</t>
  </si>
  <si>
    <t>Giclé Buddha Amitayus</t>
  </si>
  <si>
    <t>Mala pouche small</t>
  </si>
  <si>
    <t>Khatag white spec.</t>
  </si>
  <si>
    <t>Klangschalenkissen blau mittel-gross</t>
  </si>
  <si>
    <t>Padmasambhava Ph. Cornu</t>
  </si>
  <si>
    <t>La médecine tibétaine</t>
  </si>
  <si>
    <t>CD Tibetan Incantations</t>
  </si>
  <si>
    <t>Ins Herz des Lebens, Jetsunma</t>
  </si>
  <si>
    <t>Padmini Dhoop sticks 4x 3</t>
  </si>
  <si>
    <t>Bouncing forward</t>
  </si>
  <si>
    <t>NAMS</t>
  </si>
  <si>
    <t>Braclet Tiger eye</t>
  </si>
  <si>
    <t>TNTE</t>
  </si>
  <si>
    <t>Mala Tiger eye</t>
  </si>
  <si>
    <t>Filz Mala Tasche</t>
  </si>
  <si>
    <t>Braclet with silver fish</t>
  </si>
  <si>
    <t>Karten 1x 1,50 1x 2.-</t>
  </si>
  <si>
    <t>Pas pour le bonheure, Dzongsar Kyentse R.</t>
  </si>
  <si>
    <t>Notizheft A5</t>
  </si>
  <si>
    <t>Mückenstop</t>
  </si>
  <si>
    <t>Incense Green Tara</t>
  </si>
  <si>
    <t>PRHM</t>
  </si>
  <si>
    <t>Incense Halter Lotus</t>
  </si>
  <si>
    <t>Karten (Mandala Yéshe Tsogyal) 2x 1,5</t>
  </si>
  <si>
    <t>Treasures, Juniper Ridge</t>
  </si>
  <si>
    <t>Deo Nivea, pure and natural</t>
  </si>
  <si>
    <t>Karten Protectors 2x</t>
  </si>
  <si>
    <t>Brokat Textpouche</t>
  </si>
  <si>
    <t>Guru Rinpoche Poster</t>
  </si>
  <si>
    <t>Zahnpasta</t>
  </si>
  <si>
    <t>Foto</t>
  </si>
  <si>
    <t>2x Foto Rinpoches à 3.-</t>
  </si>
  <si>
    <t>Holy Lama Soap 2x 3.-</t>
  </si>
  <si>
    <t>2x Protector cards à 2,5</t>
  </si>
  <si>
    <t>Die geheimen Dakini Lehren</t>
  </si>
  <si>
    <t>Niguma</t>
  </si>
  <si>
    <t>White Lotus</t>
  </si>
  <si>
    <t xml:space="preserve">Incense Rigon Tashi Choeling </t>
  </si>
  <si>
    <t>HAAS</t>
  </si>
  <si>
    <t>Dakini Power</t>
  </si>
  <si>
    <t>Hut</t>
  </si>
  <si>
    <t>HAAs</t>
  </si>
  <si>
    <t>Kom</t>
  </si>
  <si>
    <t>Furchtlose Töchter</t>
  </si>
  <si>
    <t>Stark wie ein Phoenix</t>
  </si>
  <si>
    <t>Buddhas Furchtlose Töchter</t>
  </si>
  <si>
    <t>Chips</t>
  </si>
  <si>
    <t>Chips 2x</t>
  </si>
  <si>
    <t>Maiswaffeln</t>
  </si>
  <si>
    <t>Studentenfutter</t>
  </si>
  <si>
    <t>Reiswaffeln Balsamico</t>
  </si>
  <si>
    <t>Kuchen 2x</t>
  </si>
  <si>
    <t>Amazon grean Tea 2x</t>
  </si>
  <si>
    <t>Total HAAS</t>
  </si>
  <si>
    <t>Total Kommission</t>
  </si>
  <si>
    <t>DEPOT</t>
  </si>
  <si>
    <t>Verkaufspreis</t>
  </si>
  <si>
    <t>Ankaufspreis</t>
  </si>
  <si>
    <t>neu gekauft ab Januar 2015</t>
  </si>
  <si>
    <t>Anzahl per Dezember 2015</t>
  </si>
  <si>
    <t>Betrag</t>
  </si>
  <si>
    <t>Anzahl per Januar 2017</t>
  </si>
  <si>
    <t>ANKWERT PER1.17</t>
  </si>
  <si>
    <t>Notizen</t>
  </si>
  <si>
    <t>DEPOT DVD</t>
  </si>
  <si>
    <t>Alan G</t>
  </si>
  <si>
    <t>DVD Rigon Thubten Mindrolling Vihara</t>
  </si>
  <si>
    <t>nicht mehr Depot? Dann neu einordnen</t>
  </si>
  <si>
    <t>DVD Rigon Tashi Choeling Monastery</t>
  </si>
  <si>
    <t>DEPOT Shawls</t>
  </si>
  <si>
    <t>Ahimsa</t>
  </si>
  <si>
    <t>Peace Silk Schas</t>
  </si>
  <si>
    <t>Edelstein Wasser-Buddhas in Dose</t>
  </si>
  <si>
    <t>zurückgegeben</t>
  </si>
  <si>
    <t xml:space="preserve">Meditationskissen Samten Moon </t>
  </si>
  <si>
    <t>Meditationskissen Samten Sun</t>
  </si>
  <si>
    <t>neu gekauft ab 01.16</t>
  </si>
  <si>
    <t>Neu gekauft ab Februar 2017</t>
  </si>
  <si>
    <t>Ank.spreis</t>
  </si>
  <si>
    <t>Verk.preis</t>
  </si>
  <si>
    <t>BUCH Komission 10.4.2017</t>
  </si>
  <si>
    <t>Die Worte meines Perfekten Lehrers</t>
  </si>
  <si>
    <t>muss gekauft werden</t>
  </si>
  <si>
    <t>Dzongsar Jamyang Kyentse</t>
  </si>
  <si>
    <t>Bucher</t>
  </si>
  <si>
    <t>Das tibetische Buch vom Leben und Sterben</t>
  </si>
  <si>
    <t>Sogyal Rinpoche</t>
  </si>
  <si>
    <t>Chögyam Trungpa</t>
  </si>
  <si>
    <t>Buch Kommission 29.6.17</t>
  </si>
  <si>
    <t>Weyerman</t>
  </si>
  <si>
    <t>Stark wie ein Phönix</t>
  </si>
  <si>
    <t>Michaela Haas</t>
  </si>
  <si>
    <t>Büchertisch 21.7.-23.7.</t>
  </si>
  <si>
    <t>Buddhas furchtlose Töchter</t>
  </si>
  <si>
    <t>Datum</t>
  </si>
  <si>
    <t>Neubest.</t>
  </si>
  <si>
    <t>Euro AP/Stk</t>
  </si>
  <si>
    <t>Euro Aptot.</t>
  </si>
  <si>
    <t>Kurs</t>
  </si>
  <si>
    <t>CHFAP/Stk</t>
  </si>
  <si>
    <t>CHFAP/TOT</t>
  </si>
  <si>
    <t>web shop</t>
  </si>
  <si>
    <t>login</t>
  </si>
  <si>
    <t>PW</t>
  </si>
  <si>
    <t>Kiho Japan Räucherstäbchen 8x100</t>
  </si>
  <si>
    <t xml:space="preserve">Box mit 8 Rollen </t>
  </si>
  <si>
    <t>Holz Geschenkbox</t>
  </si>
  <si>
    <t>office@landguet.ch</t>
  </si>
  <si>
    <t>D88156</t>
  </si>
  <si>
    <t>Gutschrift auf nächste Bestellung: 14.80€</t>
  </si>
  <si>
    <t>Myrrhe</t>
  </si>
  <si>
    <t>Die Entfaltung der Blume des Lebens /Jeanne Ruland</t>
  </si>
  <si>
    <t>Die Blume des Lebens in dir/Andreas Beutel</t>
  </si>
  <si>
    <t xml:space="preserve"> m</t>
  </si>
  <si>
    <t>Stearinkerze weiss Blume des Lebens</t>
  </si>
  <si>
    <t>Soul bottle Blume des Lebens 0.6 l</t>
  </si>
  <si>
    <t>0.6 l</t>
  </si>
  <si>
    <t>Handschmeichler Herz opalin</t>
  </si>
  <si>
    <t xml:space="preserve">Mala Bodhibaumsamen 21 Perlen </t>
  </si>
  <si>
    <t>15 mm</t>
  </si>
  <si>
    <t>Holzmala mit Dekobeads und Silberdorje</t>
  </si>
  <si>
    <t>6 mm</t>
  </si>
  <si>
    <t>Inner peace 1</t>
  </si>
  <si>
    <t>Inner peace 2</t>
  </si>
  <si>
    <t>Ritual object</t>
  </si>
  <si>
    <t>Opferschalen 8 glücksverheissende Symbole Set rot</t>
  </si>
  <si>
    <t>8.5 cm</t>
  </si>
  <si>
    <t>Chakra Lotuslicht violett blau Goldrand</t>
  </si>
  <si>
    <t>Chakra Lotuslicht rosa orange Goldrand</t>
  </si>
  <si>
    <t xml:space="preserve">Chakra Lotuslicht grün rosa Goldrand </t>
  </si>
  <si>
    <t xml:space="preserve">Chakra Lotuslicht </t>
  </si>
  <si>
    <t>Khatag</t>
  </si>
  <si>
    <t>Tibetische Katha Orange</t>
  </si>
  <si>
    <t>out of stock</t>
  </si>
  <si>
    <t>Kissen für Klangschale  blau mit Blumenmotiv</t>
  </si>
  <si>
    <t>14 x 14 cm</t>
  </si>
  <si>
    <t>Kissen für Klangschale blau</t>
  </si>
  <si>
    <t>Buthanesicshe Katha weiss Glückssymbol</t>
  </si>
  <si>
    <t xml:space="preserve">Regenbogen Kristalle Tropfen AAA </t>
  </si>
  <si>
    <t xml:space="preserve">Regenbogen Kristall Kugel </t>
  </si>
  <si>
    <t>3.00</t>
  </si>
  <si>
    <t xml:space="preserve">Weihrauchfass Tibetisceh 8 Prosperität Symbole </t>
  </si>
  <si>
    <t>Kristall Laser Vajrasattva Buddha AA 5 x 8</t>
  </si>
  <si>
    <t>5 x 8 cm</t>
  </si>
  <si>
    <t xml:space="preserve">Chakra banner </t>
  </si>
  <si>
    <t>Buthaniesische Katha gelb</t>
  </si>
  <si>
    <t>140 x 30</t>
  </si>
  <si>
    <t>PBLg</t>
  </si>
  <si>
    <t xml:space="preserve">Kerzenhalter Blume des Lebens </t>
  </si>
  <si>
    <t>6 x 5 cm</t>
  </si>
  <si>
    <t>Orgone Herzanhänger multifarben</t>
  </si>
  <si>
    <t>Orgone Anhänger Blume des Lebens Citri1n</t>
  </si>
  <si>
    <t>Orgone Anhänger Blume des Lebens Amethyst &amp; Bergkristall</t>
  </si>
  <si>
    <t>neu / out of stocl</t>
  </si>
  <si>
    <t>Licht Orientalisch Blume des Lebens</t>
  </si>
  <si>
    <t xml:space="preserve">Baum des Lebens </t>
  </si>
  <si>
    <t xml:space="preserve">Tingsha Qualität Zimblen 8 Glücksymbole </t>
  </si>
  <si>
    <t>210 gr</t>
  </si>
  <si>
    <t>6.5 cm</t>
  </si>
  <si>
    <t xml:space="preserve">Holy Lama Natura Haarpflege-Reiseset </t>
  </si>
  <si>
    <t>110 g</t>
  </si>
  <si>
    <t xml:space="preserve">Vorlageplatte Energie Gold klein </t>
  </si>
  <si>
    <t>Vorlagenplatte Energie Gold gross</t>
  </si>
  <si>
    <t xml:space="preserve">Holy Lama Natura Gesichtspflegeset Geschenkset </t>
  </si>
  <si>
    <t>Cloth Tibetan Clouds and endless knotts gelb</t>
  </si>
  <si>
    <t>Kristall Lotus mittel</t>
  </si>
  <si>
    <t>NE0220/13</t>
  </si>
  <si>
    <t>Klangschale Medizin Buddha</t>
  </si>
  <si>
    <t>400 - 600 gr</t>
  </si>
  <si>
    <t>The Lamp of Liberation</t>
  </si>
  <si>
    <t>nur gebraucht erhältlich z.Zeit</t>
  </si>
  <si>
    <t>nicht bestellt/nur gebraucht erhältlich</t>
  </si>
  <si>
    <t>Torch Lighting the way to liberation</t>
  </si>
  <si>
    <t>Dudjom Rimpoche</t>
  </si>
  <si>
    <t>CHF         38.00</t>
  </si>
  <si>
    <t>Amazon FR</t>
  </si>
  <si>
    <t>Padamasambhava:  la magie de l'eveil</t>
  </si>
  <si>
    <t>Philippe Cornu</t>
  </si>
  <si>
    <t>White Lotus / Jamgon Miphan</t>
  </si>
  <si>
    <t>CHF         20.00</t>
  </si>
  <si>
    <t>The mirror of mindfulness</t>
  </si>
  <si>
    <t>Tsele Natsik Rangdrol</t>
  </si>
  <si>
    <t>ich muss abklären ob ich das bestelt habe</t>
  </si>
  <si>
    <t>The Lotos born</t>
  </si>
  <si>
    <t>Der Lotusgeborene im Land des Schnees</t>
  </si>
  <si>
    <t>La vie et le monde de Dilgo Khyentse</t>
  </si>
  <si>
    <t>Dilgo Khyentse</t>
  </si>
  <si>
    <t>nicht angekommen</t>
  </si>
  <si>
    <t>L'ésprit du Tibet</t>
  </si>
  <si>
    <t>Matthieu Ricchard</t>
  </si>
  <si>
    <t>stattdessen. Kontrolliere Rechnung!!!</t>
  </si>
  <si>
    <t>Leuchtender Mond / Biographie D. Kh.</t>
  </si>
  <si>
    <t>Das Herzjuwel des Erleuchteten</t>
  </si>
  <si>
    <t>Patrul Rinpoche/Dilgo Khyentse</t>
  </si>
  <si>
    <t>The wise  heart</t>
  </si>
  <si>
    <t>Jack Kornfield</t>
  </si>
  <si>
    <t>Das weise Herz</t>
  </si>
  <si>
    <t>Das innere Licht entdecken</t>
  </si>
  <si>
    <t>What makes you not a buddhist</t>
  </si>
  <si>
    <t>Dzongskar Jamyang Khyenstse</t>
  </si>
  <si>
    <t>nun beide erhalten</t>
  </si>
  <si>
    <t>Le livre Tibetain de la vie et la mort</t>
  </si>
  <si>
    <t>2 Stk. Auf der Rechnung</t>
  </si>
  <si>
    <t>La voie au-dela de la nuages: Un bouddhisme pour notre temps</t>
  </si>
  <si>
    <t>1 Stk. Auf Rechnung</t>
  </si>
  <si>
    <t>Bardo: Au delà de la folie</t>
  </si>
  <si>
    <t>Chögyam Trunpa Rinpoche</t>
  </si>
  <si>
    <t>Arbeit, Sex, Geld</t>
  </si>
  <si>
    <t>Das Jetzt im Strom der Zeit</t>
  </si>
  <si>
    <t>Le sourire du courage</t>
  </si>
  <si>
    <t>Le grand chemin de la perfection</t>
  </si>
  <si>
    <t>Patrul Rinpoche</t>
  </si>
  <si>
    <t>Das edle Herz</t>
  </si>
  <si>
    <t>Karmapa HH 17th</t>
  </si>
  <si>
    <t>Treasures from Juniper Bridge</t>
  </si>
  <si>
    <t>Guru Padmasambhava</t>
  </si>
  <si>
    <t>Dakinis warm breath: The female principle in Tib</t>
  </si>
  <si>
    <t>Judith Simmer Brown</t>
  </si>
  <si>
    <t>Ins Herz des Lebens</t>
  </si>
  <si>
    <t>Tenzin Palmo</t>
  </si>
  <si>
    <t>Lebendige Lehren für unsere Zeit</t>
  </si>
  <si>
    <t>BOOK+AA175A174:AA17A174:AB175</t>
  </si>
  <si>
    <t>Niguma, Lady of illusion</t>
  </si>
  <si>
    <t>Sarah Harding</t>
  </si>
  <si>
    <t xml:space="preserve">Wehalb sie kein Buddhist sind </t>
  </si>
  <si>
    <t>Ponlop Rinpoche</t>
  </si>
  <si>
    <t>Coeur ouvert esprit clair</t>
  </si>
  <si>
    <t>Thubten Chödron</t>
  </si>
  <si>
    <t>Tsonkang</t>
  </si>
  <si>
    <t>Tara - Die Befreierin</t>
  </si>
  <si>
    <t>La Vie de Milarepa</t>
  </si>
  <si>
    <t>Bouncing Forward</t>
  </si>
  <si>
    <t>Michaela Haas PhD</t>
  </si>
  <si>
    <t>nun alle hier</t>
  </si>
  <si>
    <t>Au coeur de la tourmente, la pleine conscience </t>
  </si>
  <si>
    <t>Jon Kabat-Zinn</t>
  </si>
  <si>
    <t>Où tu vas, tu es</t>
  </si>
  <si>
    <t>Le Chemin est le but</t>
  </si>
  <si>
    <r>
      <rPr>
        <sz val="14"/>
        <rFont val="Calibri"/>
        <family val="2"/>
        <charset val="1"/>
      </rPr>
      <t>De la confusion à la clarté</t>
    </r>
    <r>
      <rPr>
        <b/>
        <sz val="14"/>
        <rFont val="Arial"/>
        <charset val="1"/>
      </rPr>
      <t> </t>
    </r>
  </si>
  <si>
    <t>Mingyur Rinpoche</t>
  </si>
  <si>
    <r>
      <rPr>
        <sz val="14"/>
        <rFont val="Calibri"/>
        <family val="2"/>
        <charset val="1"/>
      </rPr>
      <t>L'art de la méditation</t>
    </r>
    <r>
      <rPr>
        <b/>
        <sz val="14"/>
        <rFont val="Arial"/>
        <charset val="1"/>
      </rPr>
      <t> </t>
    </r>
  </si>
  <si>
    <t>Matthieu Ricard</t>
  </si>
  <si>
    <t>BD</t>
  </si>
  <si>
    <t>Como Saber Si No Eres Budista? (What Makes You Not a Buddhist)</t>
  </si>
  <si>
    <t>Tu Tambien Puedes Ser Budista : Descubre las Claves del Budismo</t>
  </si>
  <si>
    <t xml:space="preserve"> CHF 13.40</t>
  </si>
  <si>
    <t>Rescate emocional : cómo trabajar con tus emociones para liberarte del sufrimiento</t>
  </si>
  <si>
    <t>La Alegria De Vivir / The Joy Of Living: El Secreto Y La Ciencia De La Felicidad</t>
  </si>
  <si>
    <t>Transformar La Confusion En Claridad : Una Guia de Las Practicas Fundacionales del Budismo Tibetano</t>
  </si>
  <si>
    <t>White Lotus /</t>
  </si>
  <si>
    <t>Anexplanation of the Seven Line paryer</t>
  </si>
  <si>
    <t xml:space="preserve"> CHF 13.36</t>
  </si>
  <si>
    <t>Not for happiness</t>
  </si>
  <si>
    <t xml:space="preserve"> CHF 14.31</t>
  </si>
  <si>
    <t>Full Catastrophe Living, Revised Edition : How to cope with stress, pain and illness using mindfulness meditation</t>
  </si>
  <si>
    <t>Jon Kabat Zinn</t>
  </si>
  <si>
    <t>Mindfulness for Beginners : Reclaiming the Present Moment-and Your Life</t>
  </si>
  <si>
    <t>The warm breath: The female principle in Tib</t>
  </si>
  <si>
    <t xml:space="preserve"> CHF 29.48</t>
  </si>
  <si>
    <t>Insight Dialogue : The Interpersonal Path to Freedom</t>
  </si>
  <si>
    <t>Gregory Kramer</t>
  </si>
  <si>
    <t>Tatjana</t>
  </si>
  <si>
    <t>versilbert</t>
  </si>
  <si>
    <t>40&amp;11</t>
  </si>
  <si>
    <t>very smal</t>
  </si>
  <si>
    <t>www.phoeniximport.com</t>
  </si>
  <si>
    <t>riclandguetshop</t>
  </si>
  <si>
    <t>Lotuslicht Baum Metall</t>
  </si>
  <si>
    <t>PTBCB</t>
  </si>
  <si>
    <t>Tibetan book cover brocade yellow</t>
  </si>
  <si>
    <t>nicht verrechnet</t>
  </si>
  <si>
    <t>Thanka Reproduktion Medicine Buddha</t>
  </si>
  <si>
    <t>grüne Tara angekommen med. Budha fakturiert</t>
  </si>
  <si>
    <t>Singing bowl Om gift-set black</t>
  </si>
  <si>
    <t>MBOOK</t>
  </si>
  <si>
    <t>B15</t>
  </si>
  <si>
    <t>Men tsee Khang</t>
  </si>
  <si>
    <t>The subsequents Tantra: From the four Tantras of Tibetan medicine</t>
  </si>
  <si>
    <t>B17</t>
  </si>
  <si>
    <t>Encyclopädia of myriad herbs Vol 1</t>
  </si>
  <si>
    <t>B19</t>
  </si>
  <si>
    <t>Encyclopädia of myriad herbs Vol 2</t>
  </si>
  <si>
    <t>B18</t>
  </si>
  <si>
    <t>Cultivation &amp; Conservations of Endangered Medicinal Plants</t>
  </si>
  <si>
    <t>B1</t>
  </si>
  <si>
    <t>Tibetan Medical Dietery</t>
  </si>
  <si>
    <t>B4</t>
  </si>
  <si>
    <t>Fundamental Book of Tibetan medicine</t>
  </si>
  <si>
    <t>BLM1</t>
  </si>
  <si>
    <t>Sience of Compasion</t>
  </si>
  <si>
    <t>BML2</t>
  </si>
  <si>
    <t>Change your Brain by transforming your mind</t>
  </si>
  <si>
    <t>Richard Davidson</t>
  </si>
  <si>
    <t>BML5</t>
  </si>
  <si>
    <t>Body Mind and Life Conference</t>
  </si>
  <si>
    <t>BML4</t>
  </si>
  <si>
    <t>Mental Illness recovery</t>
  </si>
  <si>
    <t>BML3</t>
  </si>
  <si>
    <t>Depression in the west</t>
  </si>
  <si>
    <t>SSB</t>
  </si>
  <si>
    <t>Pflegeprodukte</t>
  </si>
  <si>
    <t>Sorig Ma-Men Rabjor Namgyal (Soothing balm)</t>
  </si>
  <si>
    <t>SBMO</t>
  </si>
  <si>
    <t>Sorig Baby Massage Oil</t>
  </si>
  <si>
    <t>SHC</t>
  </si>
  <si>
    <t>Sorig Tajuk Dawoe (Hair cream)</t>
  </si>
  <si>
    <t>SBC</t>
  </si>
  <si>
    <t>Sorig Shasoe Pae-kar (Beauty cream Jar)</t>
  </si>
  <si>
    <t>SMO</t>
  </si>
  <si>
    <t>Sorig Juk nuum-agar-Dhethear Massage Oil</t>
  </si>
  <si>
    <t>SAWC</t>
  </si>
  <si>
    <t>Sorig Nyerdak Gamoli (Anti Wrinkle Cream Jar)</t>
  </si>
  <si>
    <t>SSH</t>
  </si>
  <si>
    <t>Sorig Tachu-Daegu Shampoo Medium</t>
  </si>
  <si>
    <t>SAO</t>
  </si>
  <si>
    <t>0116</t>
  </si>
  <si>
    <r>
      <rPr>
        <b/>
        <sz val="12"/>
        <color rgb="FF356D4B"/>
        <rFont val="Arial"/>
        <family val="2"/>
        <charset val="1"/>
      </rPr>
      <t>SORIG Druum Bue Juknuum (Arthritis Oil)</t>
    </r>
    <r>
      <rPr>
        <sz val="8"/>
        <color rgb="FF161616"/>
        <rFont val="Verdana"/>
        <family val="2"/>
        <charset val="1"/>
      </rPr>
      <t> </t>
    </r>
  </si>
  <si>
    <t>SAB</t>
  </si>
  <si>
    <t>SORIG Aru Balm</t>
  </si>
  <si>
    <t>SLL</t>
  </si>
  <si>
    <r>
      <rPr>
        <b/>
        <sz val="12"/>
        <color rgb="FF356D4B"/>
        <rFont val="Arial"/>
        <family val="2"/>
        <charset val="1"/>
      </rPr>
      <t>SORIG Loong Lotion</t>
    </r>
    <r>
      <rPr>
        <sz val="8"/>
        <color rgb="FF161616"/>
        <rFont val="Verdana"/>
        <family val="2"/>
        <charset val="1"/>
      </rPr>
      <t> </t>
    </r>
  </si>
  <si>
    <t>STL</t>
  </si>
  <si>
    <r>
      <rPr>
        <b/>
        <sz val="12"/>
        <color rgb="FF356D4B"/>
        <rFont val="Arial"/>
        <family val="2"/>
        <charset val="1"/>
      </rPr>
      <t>SORIG Tripa Lotion</t>
    </r>
    <r>
      <rPr>
        <sz val="8"/>
        <color rgb="FF161616"/>
        <rFont val="Verdana"/>
        <family val="2"/>
        <charset val="1"/>
      </rPr>
      <t> </t>
    </r>
  </si>
  <si>
    <t>SBL</t>
  </si>
  <si>
    <r>
      <rPr>
        <b/>
        <sz val="12"/>
        <color rgb="FF356D4B"/>
        <rFont val="Arial"/>
        <family val="2"/>
        <charset val="1"/>
      </rPr>
      <t>SORIG Bae-Kan Lotion</t>
    </r>
    <r>
      <rPr>
        <sz val="8"/>
        <color rgb="FF161616"/>
        <rFont val="Verdana"/>
        <family val="2"/>
        <charset val="1"/>
      </rPr>
      <t> </t>
    </r>
  </si>
  <si>
    <t>STT</t>
  </si>
  <si>
    <t>Sorig Tripa Tea</t>
  </si>
  <si>
    <t>SLT</t>
  </si>
  <si>
    <t>Sorig Loong Tea</t>
  </si>
  <si>
    <t>SREJ</t>
  </si>
  <si>
    <t>Nahrungserg.</t>
  </si>
  <si>
    <t>SORIG Gaay-Pa-Sowae-Chulen(Elixir of Rejuvenation)</t>
  </si>
  <si>
    <t>SSLIM</t>
  </si>
  <si>
    <r>
      <rPr>
        <b/>
        <sz val="12"/>
        <color rgb="FF356D4B"/>
        <rFont val="Arial"/>
        <family val="2"/>
        <charset val="1"/>
      </rPr>
      <t>SORIG Kaem-Meen-Da-shun(For Slimness)</t>
    </r>
    <r>
      <rPr>
        <sz val="8"/>
        <color rgb="FF161616"/>
        <rFont val="Verdana"/>
        <family val="2"/>
        <charset val="1"/>
      </rPr>
      <t> </t>
    </r>
  </si>
  <si>
    <t>SSP</t>
  </si>
  <si>
    <r>
      <rPr>
        <b/>
        <sz val="12"/>
        <color rgb="FF356D4B"/>
        <rFont val="Arial"/>
        <family val="2"/>
        <charset val="1"/>
      </rPr>
      <t>SORIG Meen-Na (Spice)</t>
    </r>
    <r>
      <rPr>
        <sz val="8"/>
        <color rgb="FF161616"/>
        <rFont val="Verdana"/>
        <family val="2"/>
        <charset val="1"/>
      </rPr>
      <t> </t>
    </r>
  </si>
  <si>
    <t>SIST</t>
  </si>
  <si>
    <t>Räucher Gefässe</t>
  </si>
  <si>
    <t>S-2</t>
  </si>
  <si>
    <r>
      <rPr>
        <b/>
        <sz val="12"/>
        <color rgb="FF356D4B"/>
        <rFont val="Arial"/>
        <family val="2"/>
        <charset val="1"/>
      </rPr>
      <t>INCENSE STAND</t>
    </r>
    <r>
      <rPr>
        <sz val="8"/>
        <color rgb="FF161616"/>
        <rFont val="Verdana"/>
        <family val="2"/>
        <charset val="1"/>
      </rPr>
      <t> </t>
    </r>
  </si>
  <si>
    <t>SHI</t>
  </si>
  <si>
    <t>Räucherwaren</t>
  </si>
  <si>
    <r>
      <rPr>
        <b/>
        <sz val="12"/>
        <color rgb="FF356D4B"/>
        <rFont val="Arial"/>
        <family val="2"/>
        <charset val="1"/>
      </rPr>
      <t>SORIG Healing Incense</t>
    </r>
    <r>
      <rPr>
        <sz val="8"/>
        <color rgb="FF161616"/>
        <rFont val="Verdana"/>
        <family val="2"/>
        <charset val="1"/>
      </rPr>
      <t> </t>
    </r>
  </si>
  <si>
    <t>SPP</t>
  </si>
  <si>
    <r>
      <rPr>
        <b/>
        <sz val="12"/>
        <color rgb="FF356D4B"/>
        <rFont val="Arial"/>
        <family val="2"/>
        <charset val="1"/>
      </rPr>
      <t>SORIG Men-Chey/ Puja Powder</t>
    </r>
    <r>
      <rPr>
        <sz val="8"/>
        <color rgb="FF161616"/>
        <rFont val="Verdana"/>
        <family val="2"/>
        <charset val="1"/>
      </rPr>
      <t> </t>
    </r>
  </si>
  <si>
    <t>Subtotal</t>
  </si>
  <si>
    <t>div.</t>
  </si>
  <si>
    <t>grosse seidige Kathags weiss</t>
  </si>
  <si>
    <t>250 x 54 cm</t>
  </si>
  <si>
    <t>grosse seidige Kathags gelb</t>
  </si>
  <si>
    <t>prayer flags silk</t>
  </si>
  <si>
    <t>Mandala silver</t>
  </si>
  <si>
    <t>Mandala gold / brown</t>
  </si>
  <si>
    <t>Sensident Zahncreme</t>
  </si>
  <si>
    <t>Ji 3 m</t>
  </si>
  <si>
    <t>Ji 9s</t>
  </si>
  <si>
    <t>Ji 9 m</t>
  </si>
  <si>
    <t>Ji 10 s</t>
  </si>
  <si>
    <t>Ji 10 m</t>
  </si>
  <si>
    <t>JI 13 m</t>
  </si>
  <si>
    <t>JI 15m</t>
  </si>
  <si>
    <t>Ji 18 s</t>
  </si>
  <si>
    <t>Ji 18 m</t>
  </si>
  <si>
    <t>Ji 19 m</t>
  </si>
  <si>
    <t>Ji 20 s</t>
  </si>
  <si>
    <t>Ji 20 m</t>
  </si>
  <si>
    <t>Lu 3m</t>
  </si>
  <si>
    <t xml:space="preserve">Gr 1s </t>
  </si>
  <si>
    <t>RT 1G Messen bei mir</t>
  </si>
  <si>
    <t>NA 13 M</t>
  </si>
  <si>
    <t>NA 21 M</t>
  </si>
  <si>
    <t>NA 20 M</t>
  </si>
  <si>
    <t>NA 20 S</t>
  </si>
  <si>
    <t>NA 21 S</t>
  </si>
  <si>
    <t>NA 22 S</t>
  </si>
  <si>
    <t>PLGKH</t>
  </si>
  <si>
    <t>Set of atmospheric lighting lotus glass</t>
  </si>
  <si>
    <t>Einzelverkauf</t>
  </si>
  <si>
    <t>PRSA</t>
  </si>
  <si>
    <t>Feng-Shui Flower of life hanger</t>
  </si>
  <si>
    <t>PFSVP</t>
  </si>
  <si>
    <t>Ritual</t>
  </si>
  <si>
    <t>Holy Lama Natural Yogi Soap 12x in palm leaf</t>
  </si>
  <si>
    <t>20 g</t>
  </si>
  <si>
    <t>Holy Lama Ayurvedic soap 4tray pack</t>
  </si>
  <si>
    <t>100 g</t>
  </si>
  <si>
    <t>HE1945</t>
  </si>
  <si>
    <t xml:space="preserve">Crystal Laser Buddha pyramid </t>
  </si>
  <si>
    <t>4.7 cm x 4.7 cm</t>
  </si>
  <si>
    <t>NE0271</t>
  </si>
  <si>
    <t>Singing bowl rubbing stick with suede red</t>
  </si>
  <si>
    <t>90 g; 19 cm</t>
  </si>
  <si>
    <t>NE0271/4</t>
  </si>
  <si>
    <t>Singing bowl rubbing stick with suede black</t>
  </si>
  <si>
    <t>NE0271/5</t>
  </si>
  <si>
    <t>Singing bowl rubbing stick with suede carmel</t>
  </si>
  <si>
    <t>NE0284</t>
  </si>
  <si>
    <t>Singing bowl rubbing stick black suede</t>
  </si>
  <si>
    <t>200 g; 20 x 4 cm</t>
  </si>
  <si>
    <t>Feng Shui Crystal Sphere Clear AAA</t>
  </si>
  <si>
    <t>0,78</t>
  </si>
  <si>
    <t>1353/2</t>
  </si>
  <si>
    <t>Charcoal Tablets Golden Templ</t>
  </si>
  <si>
    <t>für RIC</t>
  </si>
  <si>
    <t>NBPS</t>
  </si>
  <si>
    <t>brocade shoulder purse</t>
  </si>
  <si>
    <t>Schlüsselanhänger Perlen-Vajra</t>
  </si>
  <si>
    <t>Glasperlen</t>
  </si>
  <si>
    <t>NGI</t>
  </si>
  <si>
    <t>neu aufgelistet</t>
  </si>
  <si>
    <t>NG Räucherstäbli</t>
  </si>
  <si>
    <t>NG Räucherstäbli mix</t>
  </si>
  <si>
    <t>brokat Schmuck/Mala Täschlein</t>
  </si>
  <si>
    <t>diverse farben Brokat</t>
  </si>
  <si>
    <t>PMPC</t>
  </si>
  <si>
    <t>Malatasche tibetan clouds</t>
  </si>
  <si>
    <t>Stoff Schmuck/Mala Täschlein</t>
  </si>
  <si>
    <t>diverse farben cotton/samt</t>
  </si>
  <si>
    <t>Blume des Lebens Aufklebe set BL</t>
  </si>
  <si>
    <t>Blume des Lebens Folie Ablösbar BL</t>
  </si>
  <si>
    <t>PSRB</t>
  </si>
  <si>
    <t>Blume des Lebens Schiefer Relief 10cm</t>
  </si>
  <si>
    <t>WBL22</t>
  </si>
  <si>
    <t>Blume des Lebens Holz 22cm BL</t>
  </si>
  <si>
    <t>WBL9</t>
  </si>
  <si>
    <t>Blume des Lebens Holz 9cm BL</t>
  </si>
  <si>
    <t>Buddhahand</t>
  </si>
  <si>
    <t>Fensterbilder 18cm</t>
  </si>
  <si>
    <t>Halbkugel Glas BL</t>
  </si>
  <si>
    <t>PKLB</t>
  </si>
  <si>
    <t xml:space="preserve">Kristall Laser Buddha rechteckig </t>
  </si>
  <si>
    <t>Specksteinschale BL</t>
  </si>
  <si>
    <t>PTG2</t>
  </si>
  <si>
    <t>Tischgong mit Holzrahmen 25x22cm</t>
  </si>
  <si>
    <t>PTLK</t>
  </si>
  <si>
    <t>Baum des Lebens Regenbogen Kristalltropfen</t>
  </si>
  <si>
    <t>Wandteppich Brokat doppelvajra</t>
  </si>
  <si>
    <t>PWS</t>
  </si>
  <si>
    <t>Windspiel m 6 Klangstäben 8x8x45</t>
  </si>
  <si>
    <t>PWH</t>
  </si>
  <si>
    <t>WindspielHerz Amethyst 59x7cm</t>
  </si>
  <si>
    <t>Kristal laser Vajrasattva 5x8cm</t>
  </si>
  <si>
    <t>PTG1</t>
  </si>
  <si>
    <t>Regenbogen Kristall Kegel perlmutt 4.2x5.3cm</t>
  </si>
  <si>
    <t>aussortiert</t>
  </si>
  <si>
    <t>Regenbogen Kristall panorama permutt 3.7X5cm</t>
  </si>
  <si>
    <t>Regenbogen Kristallkugel perlmutt 4cm</t>
  </si>
  <si>
    <t>Regenbogen Kristallkugel perlmutt 5cm</t>
  </si>
  <si>
    <t>Ausverkaufskiste</t>
  </si>
  <si>
    <t>Regenbogen Kristallkugel perlmutt dnkl 4cm</t>
  </si>
  <si>
    <t>Regenbogen Kristallkugel perlmutt dnkl 5cm</t>
  </si>
  <si>
    <t>Regenbogen Kristallkugel 4cm</t>
  </si>
  <si>
    <t>Regenbogen Kristallkugel 2cm</t>
  </si>
  <si>
    <t>2cm</t>
  </si>
  <si>
    <t>Regenbogen Kristallkreis perlmutt dunkel 4.5cm</t>
  </si>
  <si>
    <t>Kristall Lotus 5cm</t>
  </si>
  <si>
    <t>Kristall Lotus 9cm</t>
  </si>
  <si>
    <t>Blume des Lebens Fensterbild div. Farben</t>
  </si>
  <si>
    <t>WCK</t>
  </si>
  <si>
    <t>Suncatchers</t>
  </si>
  <si>
    <t>Banner 41X22cm diverse motive</t>
  </si>
  <si>
    <t>Blume des Lebens Acryl 6cm BL</t>
  </si>
  <si>
    <t>Weyerm. Statt Berk</t>
  </si>
  <si>
    <t>Blume des Lebens Acryl 9cm BL</t>
  </si>
  <si>
    <t>PBF</t>
  </si>
  <si>
    <t>Blume des Lebens Fengshui Hänger 20cm</t>
  </si>
  <si>
    <t>WBL14</t>
  </si>
  <si>
    <t>Blume des Lebens Holz 14cm</t>
  </si>
  <si>
    <t>WBL28</t>
  </si>
  <si>
    <t>Blume des Lebens Holz 28cm BL</t>
  </si>
  <si>
    <t>WBL6</t>
  </si>
  <si>
    <t>Blume des Lebens Holz 6cm BL</t>
  </si>
  <si>
    <t>Kleber Chenresig</t>
  </si>
  <si>
    <t>DVD Bri</t>
  </si>
  <si>
    <t xml:space="preserve">Nepali Bilderrahmen mit Foto </t>
  </si>
  <si>
    <t>quadrat</t>
  </si>
  <si>
    <t>Badge S.E Namkar Drimed Rinpoche</t>
  </si>
  <si>
    <t>Fotos Kloster</t>
  </si>
  <si>
    <t>Fotos Album</t>
  </si>
  <si>
    <t>Fotoalbum im Brokatstoff</t>
  </si>
  <si>
    <t>Brokat</t>
  </si>
  <si>
    <t>PGF8</t>
  </si>
  <si>
    <t>Gebetsfahne 8 Glückssymbol 3.5x3.75cm</t>
  </si>
  <si>
    <t>Berk günstiger</t>
  </si>
  <si>
    <t xml:space="preserve">Gross </t>
  </si>
  <si>
    <t>Mittel</t>
  </si>
  <si>
    <t>Tib. Gebetsfahne 24x21x270cm</t>
  </si>
  <si>
    <t>Schlüsselanhänger BL</t>
  </si>
  <si>
    <t>bleibt mit neuem Preis</t>
  </si>
  <si>
    <t>Blume des Lebens Soulbottle</t>
  </si>
  <si>
    <t>bleibt im Sortiment neuer Preis</t>
  </si>
  <si>
    <t>Tibetan Cloud Tischdecke Brokat rot 100x100cm</t>
  </si>
  <si>
    <t xml:space="preserve">Tibetan Cloud Tischdecke Brokat gelb 100x100cm </t>
  </si>
  <si>
    <t>Batterien</t>
  </si>
  <si>
    <t>C/Baby 1.5V</t>
  </si>
  <si>
    <t>Voltomat, 2er Pack</t>
  </si>
  <si>
    <t>PVD7</t>
  </si>
  <si>
    <t>Chakra votive Duftkerzen SET 7 4.5X4cm</t>
  </si>
  <si>
    <t>Lifestyle Stearinkerze MINDFULNESS</t>
  </si>
  <si>
    <t>PSKR</t>
  </si>
  <si>
    <t>Regenbogen Stearinkerze Duft neutral im Glas</t>
  </si>
  <si>
    <t>Tib. Katha weiss 240x54cm</t>
  </si>
  <si>
    <t>PTKW</t>
  </si>
  <si>
    <t>Katags white klassisch</t>
  </si>
  <si>
    <t>Katha 8 Glückssymboleen rot</t>
  </si>
  <si>
    <t>Buthanesische Katag weiss 140x30</t>
  </si>
  <si>
    <t>PDKO</t>
  </si>
  <si>
    <t>Drachen Katag orange</t>
  </si>
  <si>
    <t>Tibetische Katag weiss extragross seidig</t>
  </si>
  <si>
    <t>PKSKB</t>
  </si>
  <si>
    <t>Klangschale Kristall B-Ton 25cm+Tasche</t>
  </si>
  <si>
    <t>Klangschale MP</t>
  </si>
  <si>
    <t>7 Metalls</t>
  </si>
  <si>
    <t>Tara Klangschale 16cm 1kg</t>
  </si>
  <si>
    <t>PKSCH</t>
  </si>
  <si>
    <t>Klangschale Chakren 375-450g 15cm</t>
  </si>
  <si>
    <t>PKSC</t>
  </si>
  <si>
    <t>Klangschale Chö-pa 250-300g 10.5cm</t>
  </si>
  <si>
    <t>Klangschale Kristall A-Ton 35cm+Tasche</t>
  </si>
  <si>
    <t>PKSMB</t>
  </si>
  <si>
    <t>Klangschale Medicin Buddha 400-600g 13cm</t>
  </si>
  <si>
    <t>Klangschale mit Buddha relief 12cm 500gr</t>
  </si>
  <si>
    <t>PKSGS</t>
  </si>
  <si>
    <t>Klangschale OHM Geschenkset rot 180g 8cm</t>
  </si>
  <si>
    <t>Klangschale OM 13cm 550gr</t>
  </si>
  <si>
    <t>Klangschale OM 9cm 250gr</t>
  </si>
  <si>
    <t>PKSM</t>
  </si>
  <si>
    <t>Klangschale Samadhi 750-875g 20cm</t>
  </si>
  <si>
    <t>Klangschale Tibet handgraviert 400-550g 12,5cm</t>
  </si>
  <si>
    <t>PKSTH</t>
  </si>
  <si>
    <t>Klangschale Tibet handgraviert 550-700g 14cm</t>
  </si>
  <si>
    <t>Klangschlale Tara 400-600g 13cm</t>
  </si>
  <si>
    <t>Sticks für Klangschalen</t>
  </si>
  <si>
    <t>Holz und Leder</t>
  </si>
  <si>
    <t>leichte Baumwolle div. Farben</t>
  </si>
  <si>
    <t>roter Stoff</t>
  </si>
  <si>
    <t>Seidenjacke grün</t>
  </si>
  <si>
    <t>grüne Seide, doppelschichtig</t>
  </si>
  <si>
    <t>royal blue</t>
  </si>
  <si>
    <t>Vastra Devi Half Chupa high qual</t>
  </si>
  <si>
    <t>PMP</t>
  </si>
  <si>
    <t>Mala Perlen und roter oder grüner Onyx</t>
  </si>
  <si>
    <t>PMRS</t>
  </si>
  <si>
    <t>Mala Rack samen dunkel</t>
  </si>
  <si>
    <t>PMRU</t>
  </si>
  <si>
    <t>Mala Rudraksha  8mm</t>
  </si>
  <si>
    <t>NDMWB</t>
  </si>
  <si>
    <t>mala white bone</t>
  </si>
  <si>
    <t>SN-003</t>
  </si>
  <si>
    <t>Ruby Mala small stones</t>
  </si>
  <si>
    <t>THMMS</t>
  </si>
  <si>
    <t>Mixed Stone Bracelet Mala</t>
  </si>
  <si>
    <t>TMMS</t>
  </si>
  <si>
    <t>Mixed Stone Mala</t>
  </si>
  <si>
    <t>TMRQ</t>
  </si>
  <si>
    <t>Rose Quartz Mala</t>
  </si>
  <si>
    <t>TMR</t>
  </si>
  <si>
    <t>Rosewood Mala</t>
  </si>
  <si>
    <t>TMRP</t>
  </si>
  <si>
    <t>Rudraksch &amp; Pearl Mala</t>
  </si>
  <si>
    <t>TMRA</t>
  </si>
  <si>
    <t>Russian Amber Mala</t>
  </si>
  <si>
    <t>TMS</t>
  </si>
  <si>
    <t>Sandelwood Mala</t>
  </si>
  <si>
    <t>TMSS</t>
  </si>
  <si>
    <t>Sandstone Mala</t>
  </si>
  <si>
    <t>TMSW</t>
  </si>
  <si>
    <t>Shesham Wood Mala</t>
  </si>
  <si>
    <t>Holzmala decobeads sibler Dorje 6mm</t>
  </si>
  <si>
    <t>PMHS</t>
  </si>
  <si>
    <t>Holzmala decobeads8mm</t>
  </si>
  <si>
    <t>SN-002</t>
  </si>
  <si>
    <t xml:space="preserve">Mala  </t>
  </si>
  <si>
    <t>Ruby Mala large stone</t>
  </si>
  <si>
    <t>Arm-Mala Iris Bergkristall</t>
  </si>
  <si>
    <t>Arm-Mala Leopardenjaspis</t>
  </si>
  <si>
    <t>Arm-MalaRhodonit</t>
  </si>
  <si>
    <t>Arm-MalaSodalit</t>
  </si>
  <si>
    <t>THMC</t>
  </si>
  <si>
    <t>Crystal Bracelet Mala</t>
  </si>
  <si>
    <t>Glass Mani Bracelet Mala</t>
  </si>
  <si>
    <t>mysteriöser Stein schwarz und eine roteperle</t>
  </si>
  <si>
    <t xml:space="preserve">Handmala </t>
  </si>
  <si>
    <t>dunkles Holz</t>
  </si>
  <si>
    <t>PMCJ</t>
  </si>
  <si>
    <t>Mala Clip jewel Lotos messing</t>
  </si>
  <si>
    <t>Mala Zählhilfen mit Blumen versilbert 10cm</t>
  </si>
  <si>
    <t>Juwel</t>
  </si>
  <si>
    <t>Metall gelb oder silbrig</t>
  </si>
  <si>
    <t>lapis</t>
  </si>
  <si>
    <t>amethyste</t>
  </si>
  <si>
    <t>tiger eye</t>
  </si>
  <si>
    <t>Lotus Samen mittel</t>
  </si>
  <si>
    <t>hell gespränkelt</t>
  </si>
  <si>
    <t>ohne Zähler / schöner Knoten</t>
  </si>
  <si>
    <t>Tigeraugen</t>
  </si>
  <si>
    <t>2 Zähler, 1Türkis und Glaskorallen</t>
  </si>
  <si>
    <t>Glaskristall und roter Faden</t>
  </si>
  <si>
    <t>keine Zähler</t>
  </si>
  <si>
    <t>hellbraune gespränkelte Samen</t>
  </si>
  <si>
    <t>PMSS</t>
  </si>
  <si>
    <t>Umschlagtuch mit Streifen</t>
  </si>
  <si>
    <t>Samten MOON</t>
  </si>
  <si>
    <t>Kleine Stützkissen Brokat Nepal</t>
  </si>
  <si>
    <t>bordeux ohne Hülle, sagex Füllung</t>
  </si>
  <si>
    <t>Sitzkissenhülle</t>
  </si>
  <si>
    <t>für kleine Rolle</t>
  </si>
  <si>
    <t xml:space="preserve">orange Baumwolle </t>
  </si>
  <si>
    <t>PMKBL</t>
  </si>
  <si>
    <t>Meditationskissen BLUMEN DES LEBENS</t>
  </si>
  <si>
    <t>PMHB</t>
  </si>
  <si>
    <t>Meditationskissen Halbmond Brokat</t>
  </si>
  <si>
    <t>Meditationskissen Halbmond Chakra</t>
  </si>
  <si>
    <t>Meditationskissen multicolor Blumen 33x16cm</t>
  </si>
  <si>
    <t>Meditationskissen REDUZ. Antrazit</t>
  </si>
  <si>
    <t>Meditationskissen Rosa</t>
  </si>
  <si>
    <t>MeditationskissenLebensblume schw./gold</t>
  </si>
  <si>
    <t>NBBT</t>
  </si>
  <si>
    <t>Brocate-Bamboo Textholder</t>
  </si>
  <si>
    <t>Texthalter Bamboo-Brocade</t>
  </si>
  <si>
    <t>14x33</t>
  </si>
  <si>
    <t>Bambus-Brokat</t>
  </si>
  <si>
    <t>Texthüllen Brokat</t>
  </si>
  <si>
    <t>Brokat diverse Farben</t>
  </si>
  <si>
    <t>extra note books not yet billed</t>
  </si>
  <si>
    <t>Nepali Notizbuch mit Sisal</t>
  </si>
  <si>
    <t>Note Books wire large</t>
  </si>
  <si>
    <t>Note Books wire medium</t>
  </si>
  <si>
    <t>PBBT</t>
  </si>
  <si>
    <t>Notiz buch Grüne Tara 23x18cm</t>
  </si>
  <si>
    <t xml:space="preserve">Dalai Lama und GJR Karten </t>
  </si>
  <si>
    <t>Fotos mit Rahmenkarten</t>
  </si>
  <si>
    <t>Karten Mönchsfotos</t>
  </si>
  <si>
    <t>Carefree Slipeinlagen</t>
  </si>
  <si>
    <t>58 Stk. Packung</t>
  </si>
  <si>
    <t>Damenbinden Cresta Ultra</t>
  </si>
  <si>
    <t>Damenbinden Ultra Plus (Aldi)</t>
  </si>
  <si>
    <t>Damen Dusche Seidig Zart</t>
  </si>
  <si>
    <t>dove</t>
  </si>
  <si>
    <t>HOT Säckli</t>
  </si>
  <si>
    <t>defekt entsorgt</t>
  </si>
  <si>
    <t>pure/gelb</t>
  </si>
  <si>
    <t>PHWE</t>
  </si>
  <si>
    <t>Harz Weihrauch Chakraenergie 130gr</t>
  </si>
  <si>
    <t>Harz Weihrauch Damar 50gr</t>
  </si>
  <si>
    <t>PHWC</t>
  </si>
  <si>
    <t>Harz Weihrauch Gum Copal 60gr</t>
  </si>
  <si>
    <t>PHWMY</t>
  </si>
  <si>
    <t>Harz Weihrauch Myrrhe 130gr</t>
  </si>
  <si>
    <t>PHWO</t>
  </si>
  <si>
    <t>Harz Weihrauch Opoponax 60gr</t>
  </si>
  <si>
    <t>PHWS</t>
  </si>
  <si>
    <t>Harz Weihrauch sal Tree</t>
  </si>
  <si>
    <t>Incense Buthan  White Tara</t>
  </si>
  <si>
    <t>Incense Buthan Chenrezig</t>
  </si>
  <si>
    <t>Incense Buthan Guru Rinpoche</t>
  </si>
  <si>
    <t>Incense ButhanKuru Kulley</t>
  </si>
  <si>
    <t>Incense ButhanSangye Menla</t>
  </si>
  <si>
    <t>PRSH</t>
  </si>
  <si>
    <t>Räucherharze Klarsichtdose  (12x30gr)</t>
  </si>
  <si>
    <t>PRHS</t>
  </si>
  <si>
    <t>Räucherharze Klarsichtdose SET (12x30gr)</t>
  </si>
  <si>
    <t xml:space="preserve">Räucherstäbli Chandana (sandelholz) </t>
  </si>
  <si>
    <t>Räucherstäbli Tibetisch dunkel rot</t>
  </si>
  <si>
    <t>Räucherstäbli Tibetisch rot</t>
  </si>
  <si>
    <t>PWSB</t>
  </si>
  <si>
    <t>Weisser Salbei Bündel klein</t>
  </si>
  <si>
    <t>PRG</t>
  </si>
  <si>
    <t xml:space="preserve">Räuchergefäss messing </t>
  </si>
  <si>
    <t>PRGA</t>
  </si>
  <si>
    <t>Räuchergefäss messing Antikoptic 14cm</t>
  </si>
  <si>
    <t xml:space="preserve">Räuchergefäss messing klein </t>
  </si>
  <si>
    <t>Räucherstäbchenhalter Lotus Holz 6.5cm</t>
  </si>
  <si>
    <t>PDLL</t>
  </si>
  <si>
    <t>Duftlampe Lotus schwarz Speckstein</t>
  </si>
  <si>
    <t>Conch "Ritualschale m Weissmetal" 7cm</t>
  </si>
  <si>
    <t>Incenseburner</t>
  </si>
  <si>
    <t>Opferschalen einfach</t>
  </si>
  <si>
    <t>6-7cm</t>
  </si>
  <si>
    <t>Serkyem</t>
  </si>
  <si>
    <t xml:space="preserve">kupfer und gold </t>
  </si>
  <si>
    <t>Vajra</t>
  </si>
  <si>
    <t>vergoldet (echt Gold)</t>
  </si>
  <si>
    <t>PAT</t>
  </si>
  <si>
    <t>Altartuch Doppelvajra</t>
  </si>
  <si>
    <t>PTW</t>
  </si>
  <si>
    <t>Tempelglocke 6cm</t>
  </si>
  <si>
    <t>Tempelglocke 8cm</t>
  </si>
  <si>
    <t>Tingsha Drachen 237g 6cm</t>
  </si>
  <si>
    <t>Tingsha Drachen 259g 6.7cm</t>
  </si>
  <si>
    <t>Tingsha glatt 164g 6cm</t>
  </si>
  <si>
    <t>Tingsha OMPMH 308G 6.7CM</t>
  </si>
  <si>
    <t>Fingerring BL</t>
  </si>
  <si>
    <t xml:space="preserve">Schmuck im Geschenk-Truckli </t>
  </si>
  <si>
    <t xml:space="preserve">Fingerring </t>
  </si>
  <si>
    <t>silber roter Stein</t>
  </si>
  <si>
    <t>"seiden"-foulard Barcelona</t>
  </si>
  <si>
    <t>aus Barcelona</t>
  </si>
  <si>
    <t xml:space="preserve">Paschmina Schal </t>
  </si>
  <si>
    <t>Paschmina 2e Qualität</t>
  </si>
  <si>
    <t>Paschmina 3e Qualität</t>
  </si>
  <si>
    <t>Skulpturen / Bilder</t>
  </si>
  <si>
    <t>Skulptur Orissa Reiter</t>
  </si>
  <si>
    <t>Mini Stupa</t>
  </si>
  <si>
    <t>Ton</t>
  </si>
  <si>
    <t>Mini-Bilderrahmen doppel</t>
  </si>
  <si>
    <t>metall sculptured, Bild von HHDD &amp;Chenresig</t>
  </si>
  <si>
    <t>PBSE</t>
  </si>
  <si>
    <t>Thai Buddha Erdmudra steingrau 39cm</t>
  </si>
  <si>
    <t>PBSSD</t>
  </si>
  <si>
    <t>Stehender Siddharata (Saga Dawa) weiss</t>
  </si>
  <si>
    <t>PBSS</t>
  </si>
  <si>
    <t>Statue steingrau Buddha mit Kerze 17.5cm</t>
  </si>
  <si>
    <t>Statue steingrau Buddha mit Kerze 27cm</t>
  </si>
  <si>
    <t>Statue steingrau Meditationsbuddha 12cm</t>
  </si>
  <si>
    <t>QuanYin Statue 12cm</t>
  </si>
  <si>
    <t>Handschmeichler Herz Rosenquarz 30mm</t>
  </si>
  <si>
    <t>NG mix F&amp;S /IG</t>
  </si>
  <si>
    <t>NG Tee AP / LK / SY</t>
  </si>
  <si>
    <t>NG Tee Klar und wach</t>
  </si>
  <si>
    <t>NPFO</t>
  </si>
  <si>
    <t>prayer flags 25cm</t>
  </si>
  <si>
    <t>NPFW</t>
  </si>
  <si>
    <t>prayer flags 30cm</t>
  </si>
  <si>
    <t>PSE</t>
  </si>
  <si>
    <t>Serkyem Set</t>
  </si>
  <si>
    <t>NMO</t>
  </si>
  <si>
    <t>mandala offering set</t>
  </si>
  <si>
    <t>Guru R statue gold plated 12" med. quality</t>
  </si>
  <si>
    <t>NDMP</t>
  </si>
  <si>
    <t>mala mother of pearl small</t>
  </si>
  <si>
    <t>95/99</t>
  </si>
  <si>
    <t>Sensident Zahnbürste Doppelpack</t>
  </si>
  <si>
    <t>the essence of the heart sutra</t>
  </si>
  <si>
    <t>Ausv.preis</t>
  </si>
  <si>
    <t>Value that will be part of the stock for long time due to bad investment!!!</t>
  </si>
  <si>
    <t>El Sabor del Dharma</t>
  </si>
  <si>
    <t>Autor: Tom Dummer</t>
  </si>
  <si>
    <t>orderd by fundriser Inaugur.</t>
  </si>
  <si>
    <t>Value that will be part of the stock for long time due to bad investment</t>
  </si>
  <si>
    <t>Items sorted out: most of them from PLs, they will not be ordered in the future</t>
  </si>
  <si>
    <t>Jeans-Taschen mit Brokat</t>
  </si>
  <si>
    <t>Alle Artikel</t>
  </si>
  <si>
    <t>Examples of a gift by PL Louxembourg / purchase price assumed</t>
  </si>
  <si>
    <t xml:space="preserve">gifted items with assumed purchase prices </t>
  </si>
  <si>
    <t>Thankas Art au Luxembourg</t>
  </si>
  <si>
    <t xml:space="preserve">Autor: Ian A. Baker </t>
  </si>
  <si>
    <t>in our view to much ordered by Nathalie we expect difficulties to sale those quantities in normal time.</t>
  </si>
  <si>
    <t>In general we have to much different Malas. We will reduce Mala orders but always should have some good quality Malas.</t>
  </si>
  <si>
    <t>We have to many different Insences: we will not order new Insence before the stock has been reduced markantly. (Total without Lama Chopa Insence)</t>
  </si>
  <si>
    <t>We have enough open insence and will not order more until the stock has reduced markantly</t>
  </si>
  <si>
    <t>Palo Santo Granulat 40gr</t>
  </si>
  <si>
    <t>Räucherstäbchenhalter Lotus Holz 9cm</t>
  </si>
  <si>
    <t>Weichrauchkegegelhalter Blumen des Lebens</t>
  </si>
  <si>
    <t>PRGT</t>
  </si>
  <si>
    <t>Weihrauchgefäss tib. 8 symbole</t>
  </si>
  <si>
    <t>Name</t>
  </si>
  <si>
    <t>size/description</t>
  </si>
  <si>
    <t>color/material</t>
  </si>
  <si>
    <t>Nb.</t>
  </si>
  <si>
    <t>Unit-Price</t>
  </si>
  <si>
    <t>Sold/Vendu</t>
  </si>
  <si>
    <t>Räucherstäbli/Incense</t>
  </si>
  <si>
    <t xml:space="preserve">Lama Chodpa Meditation
</t>
  </si>
  <si>
    <t xml:space="preserve">Lama Chodpa Relaxation
</t>
  </si>
  <si>
    <t xml:space="preserve">Lama Chodpa Clean Environnement
</t>
  </si>
  <si>
    <t xml:space="preserve">Nepali Dhoop
</t>
  </si>
  <si>
    <t xml:space="preserve">box for Nepali Dhoop
</t>
  </si>
  <si>
    <t>small</t>
  </si>
  <si>
    <t xml:space="preserve">box Nepali Dhoop
</t>
  </si>
  <si>
    <t xml:space="preserve">Incense holder Japan Stil
</t>
  </si>
  <si>
    <t xml:space="preserve">Sorig Khang Healing
</t>
  </si>
  <si>
    <t xml:space="preserve"> Sorig Khang Offering
</t>
  </si>
  <si>
    <t xml:space="preserve"> Chandana (sandelholz) 
</t>
  </si>
  <si>
    <t xml:space="preserve">padmini dhoop
</t>
  </si>
  <si>
    <t xml:space="preserve">Grüne Tara
</t>
  </si>
  <si>
    <t xml:space="preserve">Zambala
</t>
  </si>
  <si>
    <t xml:space="preserve">Long Life
</t>
  </si>
  <si>
    <t xml:space="preserve">Medizin Buddha
</t>
  </si>
  <si>
    <t>Malas und Zähler/counters</t>
  </si>
  <si>
    <t>Malas antik Stil
black brown 2 counters on leather</t>
  </si>
  <si>
    <t>/schwarz braun,zwei Zähler auf Leder</t>
  </si>
  <si>
    <t>Malas antik Stil
dark brown 2 counters on red string</t>
  </si>
  <si>
    <t>dunkelbraun,2 Zähler auf rotem Garn</t>
  </si>
  <si>
    <t>Malas
clear brown no counters</t>
  </si>
  <si>
    <t>hellbraun,ohne Zähler</t>
  </si>
  <si>
    <t>Malas 
dark brown no counters</t>
  </si>
  <si>
    <t>dunkelbraun,ohne Zähler</t>
  </si>
  <si>
    <t>Malas
brown no counters</t>
  </si>
  <si>
    <t>braun,ohne Zähler</t>
  </si>
  <si>
    <t>Malas
clar brown w. dots no counters nice knot</t>
  </si>
  <si>
    <t>hell gespränkelt,ohne Zähler / schöner Knoten</t>
  </si>
  <si>
    <t>Malas
clear brown w. dots no counters holy knot</t>
  </si>
  <si>
    <t>hell gespränkelt,ohne Zähler / heiliger Knoten</t>
  </si>
  <si>
    <t>Malas
tigereyes no counters</t>
  </si>
  <si>
    <t>Tigeraugen,ohne Zähler</t>
  </si>
  <si>
    <t>Malas
dark wood 2 counters 1 turquoise and glas coral</t>
  </si>
  <si>
    <t>dunkles Holz,2 Zähler, 1Türkis und Glaskorallen</t>
  </si>
  <si>
    <t>Malas
crystal on red thread no counters</t>
  </si>
  <si>
    <t>Glaskristall und roter Faden,keine Zähler</t>
  </si>
  <si>
    <t>Malas
turquoise no counters</t>
  </si>
  <si>
    <t>Türkisagglomerat,keine Zähler</t>
  </si>
  <si>
    <t>Malas
white bone, coral/turquoise glas</t>
  </si>
  <si>
    <t>heller Knochen,Koralle/Türkis Imitat Perlen</t>
  </si>
  <si>
    <t>Malas
dark wood, 3 turquoises and silver, no counters</t>
  </si>
  <si>
    <t xml:space="preserve">dunkles Holz,3 Türkis und Silber, keine Zähler
</t>
  </si>
  <si>
    <t>Malas brown dotted seeds no counters</t>
  </si>
  <si>
    <t xml:space="preserve">braune gespränkelte Samen,ohne Zähler
</t>
  </si>
  <si>
    <t>Malas 
reddish lotusseeds 3 red perls and holy knot</t>
  </si>
  <si>
    <t xml:space="preserve">mittelklein
</t>
  </si>
  <si>
    <t>kupfer Lotussamen gespränkelt,3 kl. Steine und heil. Knot.</t>
  </si>
  <si>
    <t>Malasclear brown dottted seeds, no counters</t>
  </si>
  <si>
    <t xml:space="preserve">hellbraune gespränkelte Samen,keine Zähler
</t>
  </si>
  <si>
    <t>Malas 
clear brown dotted seeds 2 counters white</t>
  </si>
  <si>
    <t xml:space="preserve">hellbraune gespränkelte Samen,2 Zähler weiss </t>
  </si>
  <si>
    <t>Malas sandelwood</t>
  </si>
  <si>
    <t>gross /big</t>
  </si>
  <si>
    <t xml:space="preserve">Sandelholz ohne Zähler
</t>
  </si>
  <si>
    <t>mittel
medium</t>
  </si>
  <si>
    <t>Sandelholz ohne Zähler</t>
  </si>
  <si>
    <t>klein /small</t>
  </si>
  <si>
    <t>Malas brown wood no counters</t>
  </si>
  <si>
    <t>mittelgross
medium big</t>
  </si>
  <si>
    <t>braunes Holz ohne Zähler</t>
  </si>
  <si>
    <t>mittel/ medium</t>
  </si>
  <si>
    <t xml:space="preserve">braunes Holz ohne Zähler
</t>
  </si>
  <si>
    <t>Handmala Lotusseed clear dotted</t>
  </si>
  <si>
    <t xml:space="preserve">hell gespränkelt
</t>
  </si>
  <si>
    <t>Handmala dark wood</t>
  </si>
  <si>
    <t xml:space="preserve">dunkles Holz
</t>
  </si>
  <si>
    <t>Handmala dark wood and pearls</t>
  </si>
  <si>
    <t>second hand</t>
  </si>
  <si>
    <t xml:space="preserve">dunkles Holz  grosse Perlen &amp;zwischenperlen
</t>
  </si>
  <si>
    <t>Handmala unknown stone</t>
  </si>
  <si>
    <t xml:space="preserve">mysteriöser Stein
</t>
  </si>
  <si>
    <t xml:space="preserve">Mantra counter duo </t>
  </si>
  <si>
    <t xml:space="preserve">helles Holz/ clear wood
</t>
  </si>
  <si>
    <t xml:space="preserve">dunkles Holz/dark wood
</t>
  </si>
  <si>
    <t>klein/small</t>
  </si>
  <si>
    <t xml:space="preserve">Silber/silver
</t>
  </si>
  <si>
    <t>Metall silbrig,multifarbige Zottel
white meta, multicolor strings</t>
  </si>
  <si>
    <t>mittelgross/mediumbig</t>
  </si>
  <si>
    <t>Metall goldig,multifarbige Zottel
golden metal, multicolor strings</t>
  </si>
  <si>
    <t>Metall silbrig,rote Zottel
white metal, red string</t>
  </si>
  <si>
    <t>Silber,multifarbige Zottel
silver, multicolor string</t>
  </si>
  <si>
    <t>Silber, vierfarbige (2x2) Zottel &amp;Steinchen
silver 4 colors (2x2) string and stones</t>
  </si>
  <si>
    <t>Mantracounter single</t>
  </si>
  <si>
    <t>gross/big</t>
  </si>
  <si>
    <t>Silber Blume,rote Zottel
silver flower red string</t>
  </si>
  <si>
    <t>Silber Blume mit Steinchen,multifarbige Zottel
silver flower w. stones, multicolor string</t>
  </si>
  <si>
    <t>Mantrazähler-Klip Dharmawheel</t>
  </si>
  <si>
    <t>silbrig
white metal</t>
  </si>
  <si>
    <t>Mantrazähler-Klip Jewel</t>
  </si>
  <si>
    <t>Metall gelb oder silbrig
metal silver oder gold</t>
  </si>
  <si>
    <t>Mantrazähler-Klip mandala</t>
  </si>
  <si>
    <t>Metall gelb oder silbrig
metal silver or gold</t>
  </si>
  <si>
    <t xml:space="preserve">Arm-Mala </t>
  </si>
  <si>
    <t xml:space="preserve">Lapis
</t>
  </si>
  <si>
    <t xml:space="preserve">Türkis
</t>
  </si>
  <si>
    <t xml:space="preserve">Kristall
</t>
  </si>
  <si>
    <t xml:space="preserve">Serpentin
</t>
  </si>
  <si>
    <t xml:space="preserve">Karneol
</t>
  </si>
  <si>
    <t xml:space="preserve">Amethyst
</t>
  </si>
  <si>
    <t xml:space="preserve">Perle
</t>
  </si>
  <si>
    <t>Arm Mala</t>
  </si>
  <si>
    <t xml:space="preserve">small river stone lady 20-21 pers
</t>
  </si>
  <si>
    <t>Arm mala</t>
  </si>
  <si>
    <t xml:space="preserve">small river stone men 26-27 perls
</t>
  </si>
  <si>
    <t xml:space="preserve">big stones men 20-21 perls
</t>
  </si>
  <si>
    <t>Kissen/Bänke/Tische-Cussions/benches/tables</t>
  </si>
  <si>
    <t>Meditationbenches</t>
  </si>
  <si>
    <t>Holz braun
wood brown</t>
  </si>
  <si>
    <t>Text/Buchtischli/text tables</t>
  </si>
  <si>
    <t>Holz schwarz, geschnitzt
black wood</t>
  </si>
  <si>
    <t>Sitzkissen/cussion</t>
  </si>
  <si>
    <t>rund round</t>
  </si>
  <si>
    <t>Baumwolle grün uni
green cotton</t>
  </si>
  <si>
    <t>Baumwolle gewoben, multicolor
weaven cotton multicolor</t>
  </si>
  <si>
    <t>small roll/kleine Rolle</t>
  </si>
  <si>
    <t>Baumwolle uni, kapok füllung
uni cotton kapok</t>
  </si>
  <si>
    <t>kleine Rolle/small roll</t>
  </si>
  <si>
    <t>bordeux ohne Hülle, sagex Füllung
bordeaux polyester, sagex filling</t>
  </si>
  <si>
    <t>Sitzkissenhülle/covers for rolls</t>
  </si>
  <si>
    <t>orange Baumwolle 
orange cotton</t>
  </si>
  <si>
    <t>blau oder schwarz
black/blue</t>
  </si>
  <si>
    <t>diverse Farben
div. Colors</t>
  </si>
  <si>
    <t>Text-Tischli Nepal faltbar/text tables foldable</t>
  </si>
  <si>
    <t xml:space="preserve">holz lackiert natur od. dunkel
</t>
  </si>
  <si>
    <t>Gebetsfahnen-Prayerflags</t>
  </si>
  <si>
    <t>Gebetsfahnen/ prayerflags</t>
  </si>
  <si>
    <t xml:space="preserve">Gross / BIG
</t>
  </si>
  <si>
    <t>Gebetsfahnen /prayerflags</t>
  </si>
  <si>
    <t>Mittel
medium</t>
  </si>
  <si>
    <t>König Gear Fahnen seidig glänzend
King Gesar Flag silky shiny</t>
  </si>
  <si>
    <t>König Gesar Fahnen matt Taïwan
King Gesar Flag mat from Taïwan</t>
  </si>
  <si>
    <t>Thangkas</t>
  </si>
  <si>
    <t xml:space="preserve">Maitreya
</t>
  </si>
  <si>
    <t xml:space="preserve">Yeshe Tsogyel standing naked
</t>
  </si>
  <si>
    <t xml:space="preserve">Wheel of Life
</t>
  </si>
  <si>
    <t xml:space="preserve">Mandala
</t>
  </si>
  <si>
    <t xml:space="preserve">König Gesar
</t>
  </si>
  <si>
    <t xml:space="preserve">Dakini
</t>
  </si>
  <si>
    <t>PRINT!</t>
  </si>
  <si>
    <t xml:space="preserve">Buddha blanc
</t>
  </si>
  <si>
    <t>Papierartikel-Nepali paper</t>
  </si>
  <si>
    <t xml:space="preserve">Nepali Papeterie box
</t>
  </si>
  <si>
    <t xml:space="preserve">Nepali Papeterie
</t>
  </si>
  <si>
    <t>mit Bambusstäbchen / with bamboo</t>
  </si>
  <si>
    <t>lang/long</t>
  </si>
  <si>
    <t xml:space="preserve">Nepali Papeterie soft-pack
</t>
  </si>
  <si>
    <t>diagonal geschnittene Hülle/ diagonal cut cover</t>
  </si>
  <si>
    <t>mit Bändeli zum verschliessen/with string to close</t>
  </si>
  <si>
    <t xml:space="preserve">Nepali Notizbuch /notebook
</t>
  </si>
  <si>
    <t>mit Bambusstäbchen/evnt. Mit Schnur/ with bamboo or string</t>
  </si>
  <si>
    <t xml:space="preserve">Notizbuch mit Sisal notebook
</t>
  </si>
  <si>
    <t xml:space="preserve">Fotoalbum Indonesien 
</t>
  </si>
  <si>
    <t xml:space="preserve">Notizblätter-Halter/box with small papers
</t>
  </si>
  <si>
    <t xml:space="preserve">Nepali Bilderrahmen / fotoframe
</t>
  </si>
  <si>
    <t xml:space="preserve">Nepali Bilderrahmen /fotoframe
</t>
  </si>
  <si>
    <t>quadrat/square</t>
  </si>
  <si>
    <t>Notizheft
simple notebook</t>
  </si>
  <si>
    <t>violet / ohne Linien - purple no lines</t>
  </si>
  <si>
    <t>blau / mit Linien - blue w. lines</t>
  </si>
  <si>
    <t>violet / ohne Linien-purple no lines</t>
  </si>
  <si>
    <t>blau / mit Linien-blue no lines</t>
  </si>
  <si>
    <t>Schmuck/jewellery</t>
  </si>
  <si>
    <t xml:space="preserve">Halsketten Orissa Necklace
</t>
  </si>
  <si>
    <t xml:space="preserve">Halskette Jaspis necklace
</t>
  </si>
  <si>
    <t>Halbedelsteine/silber - silver and jaspis</t>
  </si>
  <si>
    <t xml:space="preserve">Armkette Jaspis
</t>
  </si>
  <si>
    <t>Halbedelsteine/silber</t>
  </si>
  <si>
    <t>Ohrringe
earrings</t>
  </si>
  <si>
    <t>grün und silber / silver and green glass</t>
  </si>
  <si>
    <t>Kettenanhänger buddhistische Symbole
buddhist necklace hangers</t>
  </si>
  <si>
    <t xml:space="preserve">Broche buddhistisches Symbole
</t>
  </si>
  <si>
    <t>Armreifen
bracelet wood</t>
  </si>
  <si>
    <t>Holz</t>
  </si>
  <si>
    <t>Armreifen Horn
bracelet horn</t>
  </si>
  <si>
    <t>Horn</t>
  </si>
  <si>
    <t>Armreifen
bracelet horn</t>
  </si>
  <si>
    <t>Muschelanhänger
conch necklace</t>
  </si>
  <si>
    <t>Muschel, Türkis, Metall carved</t>
  </si>
  <si>
    <t>Halskette Horn
necklace horn</t>
  </si>
  <si>
    <t>Armreif
bracelet</t>
  </si>
  <si>
    <t>breit /large</t>
  </si>
  <si>
    <t xml:space="preserve">Jade Buddhas
</t>
  </si>
  <si>
    <t>Tibetischer Schmuck im Papier Geschenk-Truckli 
tibetan jewellery in small paper box</t>
  </si>
  <si>
    <t>Tibetischer Schmuck im Samt-Täschli
tibetan jewellery in velours purse</t>
  </si>
  <si>
    <t>Bodhiblatt Broche
Bodhileaf cupper</t>
  </si>
  <si>
    <t>Ripa Symbol Anhänger
Ripa symbol necklace hanger</t>
  </si>
  <si>
    <t>Fingerring 
small ring</t>
  </si>
  <si>
    <t>Schlangenfingerringe
snake ring</t>
  </si>
  <si>
    <t>silber vergoldet</t>
  </si>
  <si>
    <t>Indischer Armreif
indian bracelet</t>
  </si>
  <si>
    <t>farbig/multicolors</t>
  </si>
  <si>
    <t>Ripa symbol Kette neu
Ripa symbol necklace new</t>
  </si>
  <si>
    <t>Ripa Symbol Armreif neu
Ripa symbol bracelet new</t>
  </si>
  <si>
    <t>Ripa Symbol Ohrringe neu
Ripa symbol earrings new</t>
  </si>
  <si>
    <t>Ripa Symbol Ring neu
Ripa symbol ring new</t>
  </si>
  <si>
    <t>BodhiLeaf Ohrringe neu
Bodhileaf earrings new</t>
  </si>
  <si>
    <t>Bodhi Leaf Kette neu
Bodhi leaf necklace new</t>
  </si>
  <si>
    <t>Aufkleber/stickers</t>
  </si>
  <si>
    <t>Om Mani Kleber auf Stoff
Om Mani mantra on cloth sticker</t>
  </si>
  <si>
    <t>1-fach / simple</t>
  </si>
  <si>
    <t xml:space="preserve">5-fach/ 5 times </t>
  </si>
  <si>
    <t xml:space="preserve">Kleber Padmasambhava Sticker
</t>
  </si>
  <si>
    <t xml:space="preserve">Kleber Chenresig Sticker
</t>
  </si>
  <si>
    <t xml:space="preserve">Kleber Kalachakra sticker 
</t>
  </si>
  <si>
    <t xml:space="preserve">Kleber Buddhismus sticker
</t>
  </si>
  <si>
    <t xml:space="preserve">Tibet Fahne Kleber / tibet flag sticker
</t>
  </si>
  <si>
    <t xml:space="preserve">Free Tibet Kleber sticker
</t>
  </si>
  <si>
    <t>Om Mani  Padme Hung Lotus Kleber
sticker</t>
  </si>
  <si>
    <t>Kleber diverse Buddhas
diverse Buddhas stickers</t>
  </si>
  <si>
    <t>rund/round</t>
  </si>
  <si>
    <t>Karten/cards</t>
  </si>
  <si>
    <t>Text mit Buddhabild auf Karton-Diptikon
carton dipticon with Bouddhas and Text</t>
  </si>
  <si>
    <t>karton</t>
  </si>
  <si>
    <t>Postkarten Aquarelle
postcards aquarells</t>
  </si>
  <si>
    <t>Karten Mönchsfotos
cards fotos of monchs</t>
  </si>
  <si>
    <t xml:space="preserve">Mandala Karten (Kalachakra und Chenresig)
</t>
  </si>
  <si>
    <t>Karten mit Umschlag s/w
cards black and white with envelop</t>
  </si>
  <si>
    <t xml:space="preserve">Sangye Menla Karten/cards
</t>
  </si>
  <si>
    <t>blauer Rand / blue border</t>
  </si>
  <si>
    <t>weisser Rand / white border</t>
  </si>
  <si>
    <t xml:space="preserve">Sangye Menla Mantra Karten/cards
</t>
  </si>
  <si>
    <t xml:space="preserve">Yeshe Tsogyel Mandala Karten/cards
</t>
  </si>
  <si>
    <t xml:space="preserve">Padmasambhava Mandala Karten/cards
</t>
  </si>
  <si>
    <t xml:space="preserve">Vajrakilaya mit Mantra Karten cards (2 Sorts)
</t>
  </si>
  <si>
    <t xml:space="preserve">Karte King Gesar card
</t>
  </si>
  <si>
    <t xml:space="preserve">Karte Yeshe Tsogyel standing nude card
</t>
  </si>
  <si>
    <t xml:space="preserve">Karte Padmasambhava sitting simple card
</t>
  </si>
  <si>
    <t xml:space="preserve">Karten König Gesar
</t>
  </si>
  <si>
    <t xml:space="preserve">Karten Dorje Drollö
</t>
  </si>
  <si>
    <t xml:space="preserve">Karten Yeshe Tsogyel standing
</t>
  </si>
  <si>
    <t>roter Rand/red border</t>
  </si>
  <si>
    <t xml:space="preserve">Dalaï Lama Portrait mit Krone
</t>
  </si>
  <si>
    <t>Kalachakra Initiation</t>
  </si>
  <si>
    <t xml:space="preserve">Dalai Lama und GJR Karten 
</t>
  </si>
  <si>
    <t xml:space="preserve">Dalai Lama Portrait card
</t>
  </si>
  <si>
    <t xml:space="preserve">NDR und GJR Fondjouan card
</t>
  </si>
  <si>
    <t>Tara und Padmasambhava Portrait goldig
golden portrait card</t>
  </si>
  <si>
    <t xml:space="preserve">Amythayus Karte
</t>
  </si>
  <si>
    <t>Fotos mit Rahmenkarten
Fotos with white frame card</t>
  </si>
  <si>
    <t>Postkarten diverse budhist. Motive
diverse postcards</t>
  </si>
  <si>
    <t>Saga Dawa 2014 Buddha Karten (Antje)</t>
  </si>
  <si>
    <t>postkarte hinten Adressen</t>
  </si>
  <si>
    <t>Landguet Karten</t>
  </si>
  <si>
    <t>postkarte</t>
  </si>
  <si>
    <t>blue plastified cards/ blaue plastifizierte Karten</t>
  </si>
  <si>
    <t xml:space="preserve">Mantra-Karten
</t>
  </si>
  <si>
    <t xml:space="preserve">Mantra-und Buddha-Karten
</t>
  </si>
  <si>
    <t>plastifiziert/blau-plastified blue</t>
  </si>
  <si>
    <t>zwischen A5 und A6</t>
  </si>
  <si>
    <t>drittel A4 lang</t>
  </si>
  <si>
    <t>viertel A4 lang</t>
  </si>
  <si>
    <t>sechstel A4 lang</t>
  </si>
  <si>
    <t>diverse Kleinformate</t>
  </si>
  <si>
    <t xml:space="preserve">König Gesar Karte
</t>
  </si>
  <si>
    <t xml:space="preserve">4 Buddhas
</t>
  </si>
  <si>
    <t>halbes A4 lang</t>
  </si>
  <si>
    <t>other cards/andere Karten</t>
  </si>
  <si>
    <t>Karten Vajrasattva rot
Vajrasattva card red or white</t>
  </si>
  <si>
    <t xml:space="preserve">Karten Refuge TreeRipa
</t>
  </si>
  <si>
    <t>Karton glänzend</t>
  </si>
  <si>
    <t>Karton</t>
  </si>
  <si>
    <t>Karte Yeshe Tsogyel stehend
card Yeshe Tsogyel standing</t>
  </si>
  <si>
    <t>fast A4 - nearly A4</t>
  </si>
  <si>
    <t xml:space="preserve">Tischgebet / Table prayer
</t>
  </si>
  <si>
    <t xml:space="preserve">Tischgebet / table prayer
</t>
  </si>
  <si>
    <t xml:space="preserve">Dalaï Lama im Rahmen in Frame
</t>
  </si>
  <si>
    <t xml:space="preserve">Fotos (Rinpoches/Buddhas/Thangkas)
</t>
  </si>
  <si>
    <t xml:space="preserve">Fotos (Buddhas/Thangkas/Orissa)
</t>
  </si>
  <si>
    <t xml:space="preserve">Fotos Peggy
</t>
  </si>
  <si>
    <t xml:space="preserve">Badge S.E Namkar Drimed Rinpoche
</t>
  </si>
  <si>
    <t xml:space="preserve">Fotoposters Rinpoches
</t>
  </si>
  <si>
    <t xml:space="preserve">Poster Milarepa Gold
</t>
  </si>
  <si>
    <t xml:space="preserve">Poster Dalai Lama Portrait
</t>
  </si>
  <si>
    <t xml:space="preserve">Poster Sangye Menla
</t>
  </si>
  <si>
    <t xml:space="preserve">Poster Padmasambhava Gold
</t>
  </si>
  <si>
    <t xml:space="preserve">Poster Chenresig 1000 arms
</t>
  </si>
  <si>
    <t xml:space="preserve">Poster Green Tara
</t>
  </si>
  <si>
    <t xml:space="preserve">Poster White Tara
</t>
  </si>
  <si>
    <t>CD/DVD</t>
  </si>
  <si>
    <t xml:space="preserve">CDs Gesang Sonam Palkyi
</t>
  </si>
  <si>
    <t xml:space="preserve">CDs Gesang Tseyang und Sönam
</t>
  </si>
  <si>
    <t xml:space="preserve">König Gesar Erzählungen
</t>
  </si>
  <si>
    <t xml:space="preserve">Acitunita Gesang
</t>
  </si>
  <si>
    <t>Taschen/Bags</t>
  </si>
  <si>
    <t>Jeans-Taschen
Jeans bag</t>
  </si>
  <si>
    <t>Jeans-Stoff dunkelblau/dunkelgrau - dark grey or blue jean</t>
  </si>
  <si>
    <t>Jeans-Taschen mit Brokat
jeans bag wih brokat</t>
  </si>
  <si>
    <t>Baumwolltaschen mit Tibetflagge
cotton bag Tibet flag embroydery</t>
  </si>
  <si>
    <t>Baumwoltaschen mit Bodhi Blatt
Organic cotton bag w. bodhi leaf</t>
  </si>
  <si>
    <t>Schals</t>
  </si>
  <si>
    <t xml:space="preserve">Paschmina Schal 
</t>
  </si>
  <si>
    <t>gross/ big</t>
  </si>
  <si>
    <t>Schal Paschmina-Seide
silk and pashmina</t>
  </si>
  <si>
    <t>Schal Paschmina-Seide
silk and paschmina</t>
  </si>
  <si>
    <t>mittelklein/medium</t>
  </si>
  <si>
    <t>1 Seite Seide bedruckt, andere Pasch.</t>
  </si>
  <si>
    <t>Tibetische Meditations-Schals
tibetan wool meditation shawl</t>
  </si>
  <si>
    <t>Wollen gemischt</t>
  </si>
  <si>
    <t>Stoffartikel/artices in cloth/cotton</t>
  </si>
  <si>
    <t xml:space="preserve">Tischläufer
</t>
  </si>
  <si>
    <t xml:space="preserve">organza scarf
</t>
  </si>
  <si>
    <t>organza caramelbraun</t>
  </si>
  <si>
    <t>Seidenvoilage hell</t>
  </si>
  <si>
    <t xml:space="preserve">Stofftäschli für Schmuck
</t>
  </si>
  <si>
    <t>Lampenschirme indisch
lamps indian</t>
  </si>
  <si>
    <t>farbige Baumwolle mit Speigeln</t>
  </si>
  <si>
    <t>Zierkissenbezug indisch
indian cussion cover</t>
  </si>
  <si>
    <t>gelbe Baumwolle bestickt &amp; Speigeln</t>
  </si>
  <si>
    <t>Tischläufer rohe Leinen
linen table cloth</t>
  </si>
  <si>
    <t>Lunghi-Stoff
lunghi cloth blue and brown woven</t>
  </si>
  <si>
    <t>rohseide gewoben blau-beige</t>
  </si>
  <si>
    <t>Buddha Bettüberwurf
indian bedcover</t>
  </si>
  <si>
    <t>etwa 200x250</t>
  </si>
  <si>
    <t>batik print</t>
  </si>
  <si>
    <t>Indischer Bettüberwurf
indian bedcover</t>
  </si>
  <si>
    <t>cotton Blockprint</t>
  </si>
  <si>
    <t xml:space="preserve">Tibetische Taschen
</t>
  </si>
  <si>
    <t>Baumwolle mit tibetischen Symbolen bestickt</t>
  </si>
  <si>
    <t>Kissenbezug indisch
indian cussion cover</t>
  </si>
  <si>
    <t>Kleenexbox-Hüllen
kleenex box cover</t>
  </si>
  <si>
    <t>Brocade</t>
  </si>
  <si>
    <t>Schmucktäschli
jewelllerypurses</t>
  </si>
  <si>
    <t>Synthtetik transparent goldig mit Perlen</t>
  </si>
  <si>
    <t>Tischdeckeli
small table cloth</t>
  </si>
  <si>
    <t>synthetik glitzernd-synthetic shiny</t>
  </si>
  <si>
    <t xml:space="preserve">Fotoalbum im Brokat
</t>
  </si>
  <si>
    <t>Tibetische Taschen diverse
tibetan bags</t>
  </si>
  <si>
    <t>gewoben/aus Filz/ aus tibetischen Schürzen</t>
  </si>
  <si>
    <t>Tibetische Taschen aus Seide
tibetan bags in silk</t>
  </si>
  <si>
    <t>Seide Patchwork</t>
  </si>
  <si>
    <t>Leder Handtäschli
leather handbag</t>
  </si>
  <si>
    <t>Ikat Handtäschli
ikat handbag</t>
  </si>
  <si>
    <t>Ikat-Stoff</t>
  </si>
  <si>
    <t>Handtäschli Baumwolle
cotton handbag</t>
  </si>
  <si>
    <t>Seiden Mini-Täschli
silk mini bag</t>
  </si>
  <si>
    <t>Reise Schmuck-Etui
travel jewellery purse</t>
  </si>
  <si>
    <t>Stoff/Brokat</t>
  </si>
  <si>
    <t>Schlüsseletui
purse for keys</t>
  </si>
  <si>
    <t xml:space="preserve">Portemonnaie
</t>
  </si>
  <si>
    <t>Brillenetui
purse for glasses</t>
  </si>
  <si>
    <t>Stoffstücke
pieces of cloth</t>
  </si>
  <si>
    <t>Seide/Velours/</t>
  </si>
  <si>
    <t>Nepali Rucksäcke
nepali back bag</t>
  </si>
  <si>
    <t xml:space="preserve">Nepali Rucksäcke
</t>
  </si>
  <si>
    <t>Nepali Bauchtaschen
nepali belly purse</t>
  </si>
  <si>
    <t>velours blau</t>
  </si>
  <si>
    <t>Seidentäschli Japan
mini silkpurse japan style</t>
  </si>
  <si>
    <t>satin und gold</t>
  </si>
  <si>
    <t>Organza Täschli
organza mini purse</t>
  </si>
  <si>
    <t>Organza div. Farben</t>
  </si>
  <si>
    <t xml:space="preserve">Organza Tischsets
</t>
  </si>
  <si>
    <t>1 lila 1 goldig</t>
  </si>
  <si>
    <t xml:space="preserve">Kopfband
</t>
  </si>
  <si>
    <t>velours schwarz</t>
  </si>
  <si>
    <t>organza Wickel Jupe
orgnaza folding skirt</t>
  </si>
  <si>
    <t>T-shirt baumwolle blau
t-shirt cotton blue</t>
  </si>
  <si>
    <t>Kleider/clothing</t>
  </si>
  <si>
    <t>Blusen für Tchupas
blouse for tchoupas</t>
  </si>
  <si>
    <t>Bluse
blouse pink</t>
  </si>
  <si>
    <t>rosa</t>
  </si>
  <si>
    <t xml:space="preserve">Tunika
</t>
  </si>
  <si>
    <t>baumwolle rot</t>
  </si>
  <si>
    <t xml:space="preserve">Pyjama
</t>
  </si>
  <si>
    <t xml:space="preserve">Tchupas 
</t>
  </si>
  <si>
    <t xml:space="preserve">Tchupa
</t>
  </si>
  <si>
    <t>gelber glänzender Stoff</t>
  </si>
  <si>
    <t xml:space="preserve">Tchupa Jupe
</t>
  </si>
  <si>
    <t>Brokat Stoff</t>
  </si>
  <si>
    <t xml:space="preserve">Tchupa Brokat
</t>
  </si>
  <si>
    <t>Kindertchupas
kids tchoupas</t>
  </si>
  <si>
    <t>Kindertchupa
kids tchoupas</t>
  </si>
  <si>
    <t>Kinderhemd tibetisch
kids tibetan blouse</t>
  </si>
  <si>
    <t>Seidenjacke
silk jacket</t>
  </si>
  <si>
    <t>grüne Seide, doppelschichtig-green</t>
  </si>
  <si>
    <t>Tibetische Männerhemden
tibetan mens shirts</t>
  </si>
  <si>
    <t>langärmlig-long sleeves</t>
  </si>
  <si>
    <t xml:space="preserve">Tibetische Männerhemden
</t>
  </si>
  <si>
    <t>kurzärmlig-short sleeves</t>
  </si>
  <si>
    <t xml:space="preserve">Hose Unisex
</t>
  </si>
  <si>
    <t>senfbraun</t>
  </si>
  <si>
    <t xml:space="preserve">Nepali Wollenpullover
</t>
  </si>
  <si>
    <t xml:space="preserve">Nepali Gilet
</t>
  </si>
  <si>
    <t>Walkwolle</t>
  </si>
  <si>
    <t xml:space="preserve">Nepali Käppli
</t>
  </si>
  <si>
    <t>Tibetische Schürzen
tibetan apron</t>
  </si>
  <si>
    <t>mit Bändel - with strings</t>
  </si>
  <si>
    <t>ohne Bändel - without strings</t>
  </si>
  <si>
    <t xml:space="preserve">T-shirts 
</t>
  </si>
  <si>
    <t xml:space="preserve">RIC Polo-Shirts
</t>
  </si>
  <si>
    <t>diverse Grössen Erw.</t>
  </si>
  <si>
    <t>gelb mit RIC Logo bedruckt</t>
  </si>
  <si>
    <t xml:space="preserve">RIC T-Shirts
</t>
  </si>
  <si>
    <t>L</t>
  </si>
  <si>
    <t>weiss mit RIC Logo bedruckt</t>
  </si>
  <si>
    <t>diverse Grössen Kind.</t>
  </si>
  <si>
    <t>Teppiche/carpets</t>
  </si>
  <si>
    <t>Tibetischer Teppich
tibetan carpets</t>
  </si>
  <si>
    <t>69x48</t>
  </si>
  <si>
    <t>gelb oder weiss mit Vase / white or yellow with vase</t>
  </si>
  <si>
    <t>Tibetische Dekos/ tibetan decrations</t>
  </si>
  <si>
    <t>Tibetische Türhänger bedruckt
tibetan print door hanger</t>
  </si>
  <si>
    <t>ohne Haken</t>
  </si>
  <si>
    <t>Embroidery Drachen Hänger
dragon wall hanger</t>
  </si>
  <si>
    <t>Skulpturen/Statuen/Steine-sculptures/stones</t>
  </si>
  <si>
    <t>Buddhaskulptur aus Gips
Buddhasculpture white</t>
  </si>
  <si>
    <t>Buddhabild auf Holz
Buddha picture on wood</t>
  </si>
  <si>
    <t>klein rund/small round</t>
  </si>
  <si>
    <t>gross rund/big round</t>
  </si>
  <si>
    <t xml:space="preserve">Buddhaskulptur 
</t>
  </si>
  <si>
    <t>goldig in roter Kartobox</t>
  </si>
  <si>
    <t>Skulptur Türrahmen 8 Glückssymbole
8 auspicious wood carve door decoration</t>
  </si>
  <si>
    <t>Mini-Bilderrahmen doppel
mini metal frame double</t>
  </si>
  <si>
    <t>Mini-Bilderrahmen einfach
mini metal frame single</t>
  </si>
  <si>
    <t>metall sculptured, Bild von HHDD</t>
  </si>
  <si>
    <t xml:space="preserve">Amythayus mini Gipsskulptur
</t>
  </si>
  <si>
    <t xml:space="preserve">Medizin Buddha Gipsskulptur
</t>
  </si>
  <si>
    <t xml:space="preserve">Micro Bronzeskulpt.,div. Buddhas/Dzambhala
</t>
  </si>
  <si>
    <t xml:space="preserve">Grüne Tara mini Gipsskulpturen
</t>
  </si>
  <si>
    <t xml:space="preserve">Mini Stupa
</t>
  </si>
  <si>
    <t xml:space="preserve">Mini Holzpodest für Ministatuen
</t>
  </si>
  <si>
    <t xml:space="preserve">Mini Tsatsa
</t>
  </si>
  <si>
    <t>3 Buddhas</t>
  </si>
  <si>
    <t>Kristallkugel
crystal ball</t>
  </si>
  <si>
    <t>mittel-medium</t>
  </si>
  <si>
    <t>Bergkristall</t>
  </si>
  <si>
    <t>mittelgross-medium big</t>
  </si>
  <si>
    <t>Bergkristall
crystal</t>
  </si>
  <si>
    <t xml:space="preserve">Aventurin Stift
</t>
  </si>
  <si>
    <t>Frangipaniblumen
flowers wooden</t>
  </si>
  <si>
    <t>Balsaholz</t>
  </si>
  <si>
    <t xml:space="preserve">Achat Pyramide
</t>
  </si>
  <si>
    <t>Türkis gelocht
turquoise with hole</t>
  </si>
  <si>
    <t>Halbedelsteine divers
precious stones</t>
  </si>
  <si>
    <t>klein-small</t>
  </si>
  <si>
    <t>Steinherz
stone heart</t>
  </si>
  <si>
    <t>klein -small</t>
  </si>
  <si>
    <t>Halbedelstein</t>
  </si>
  <si>
    <t>Steinherz
stoneheart</t>
  </si>
  <si>
    <t>Opaline</t>
  </si>
  <si>
    <t>Steinherze
stone heart</t>
  </si>
  <si>
    <t>bigger and flat
grösser/flach</t>
  </si>
  <si>
    <t>Handschmeichler
precious pocket stones</t>
  </si>
  <si>
    <t>Sackli halbedelsteine für Mandalaofferings
small precious stones for Mandalaofferings</t>
  </si>
  <si>
    <t>Schachteln/Trucklis-small boxes</t>
  </si>
  <si>
    <t>Mini Knochentruckli
mini bone carved box</t>
  </si>
  <si>
    <t>Knochen-bone</t>
  </si>
  <si>
    <t>Mini Indisches Holztruckli
mini indian wooden box</t>
  </si>
  <si>
    <t>Holz mit Glasperle-wood with glas</t>
  </si>
  <si>
    <t>Mini indisches Ledertruckli
mini indian leather box</t>
  </si>
  <si>
    <t>Leder mit Inprint-</t>
  </si>
  <si>
    <t>Steintruckli indisch
stone carved box indian</t>
  </si>
  <si>
    <t>Seifenstein mit Perlmutt</t>
  </si>
  <si>
    <t>Yin Yang Dösli
yingyang boxes</t>
  </si>
  <si>
    <t>Ritualobjekte-ritual objects</t>
  </si>
  <si>
    <t>Gebetsmühle
maniwheel</t>
  </si>
  <si>
    <t>gross / big</t>
  </si>
  <si>
    <t xml:space="preserve">Gebetsmühlen alt
</t>
  </si>
  <si>
    <t>mittelgross /mediumbig</t>
  </si>
  <si>
    <t xml:space="preserve">maniwheel antik
</t>
  </si>
  <si>
    <t>Holz multicolor  bemalen Om Mani...</t>
  </si>
  <si>
    <t xml:space="preserve">Incenseburner
</t>
  </si>
  <si>
    <t>Holz multicolor  bemalen Glückssymbole</t>
  </si>
  <si>
    <t>Texthalter
text covers</t>
  </si>
  <si>
    <t xml:space="preserve">Incenseburners
</t>
  </si>
  <si>
    <t>Kupfer-Messing second hand</t>
  </si>
  <si>
    <t xml:space="preserve">Incensebox
</t>
  </si>
  <si>
    <t xml:space="preserve">Offeringboxes
</t>
  </si>
  <si>
    <t xml:space="preserve">Singingbowl mit Stab
</t>
  </si>
  <si>
    <t>bronze carved mit Vajra-Buddhas</t>
  </si>
  <si>
    <t>bronze carved mit Vajra</t>
  </si>
  <si>
    <t>Butterlampe auf Fuss
offeringbowl on foot</t>
  </si>
  <si>
    <t>Weissmetall verziert-white metall decorated</t>
  </si>
  <si>
    <t xml:space="preserve">Vajra
</t>
  </si>
  <si>
    <t>vergoldet (echt Gold) Gold</t>
  </si>
  <si>
    <t>Butterlampen einfach
simple butterlamp</t>
  </si>
  <si>
    <t>messing gelb</t>
  </si>
  <si>
    <t>Opferschalen einfach
simple offeringbowl</t>
  </si>
  <si>
    <t>Opfrschalen Bronze und Silber
offeringbowls bronze and silver</t>
  </si>
  <si>
    <t>with foot
mit Fuss</t>
  </si>
  <si>
    <t>Opferschale Bronze mit Gold
Offeringbowls bronze and gold</t>
  </si>
  <si>
    <t>Mandalas zur Ansammlung
Mandalas</t>
  </si>
  <si>
    <t>rot und vergoldet - red and gold</t>
  </si>
  <si>
    <t>Glocke und Vajra mit Hülle
bell and dorje Nepal with cover</t>
  </si>
  <si>
    <t xml:space="preserve">Offering Vase
</t>
  </si>
  <si>
    <t>bronze/gold</t>
  </si>
  <si>
    <t>Glocke Vajra darjeeling
Bell and Dorje darjeeling</t>
  </si>
  <si>
    <t>vergoldet mit kleinen Steinen, 
with gold and small stones in handles</t>
  </si>
  <si>
    <t>Chinesisches Tara Bild
chinese tara Hanger</t>
  </si>
  <si>
    <t>red and gold in box 
rot-gold in Karton</t>
  </si>
  <si>
    <t>Diverse Objekte/allday handycraft items</t>
  </si>
  <si>
    <t>Salatbesteck
sald service</t>
  </si>
  <si>
    <t>Horn/Holz</t>
  </si>
  <si>
    <t>Salatbesteck
salad service</t>
  </si>
  <si>
    <t xml:space="preserve">Mini Theâter Orissa
</t>
  </si>
  <si>
    <t>Holz multicolor bemalt</t>
  </si>
  <si>
    <t>Holz multicolor bemalt beschädigt</t>
  </si>
  <si>
    <t>Holzmännli Orissa
wooden puppet painted</t>
  </si>
  <si>
    <t>medium with arms
mittel mit Armen</t>
  </si>
  <si>
    <t xml:space="preserve">Holz multicolor bemalen </t>
  </si>
  <si>
    <t>small, no arms
klein ohne Armen</t>
  </si>
  <si>
    <t>Masken Orissa
mascs Orissa</t>
  </si>
  <si>
    <t>3er Set</t>
  </si>
  <si>
    <t xml:space="preserve">Papiermaché </t>
  </si>
  <si>
    <t xml:space="preserve">Kugel Orissa
</t>
  </si>
  <si>
    <t>sold</t>
  </si>
  <si>
    <t xml:space="preserve">Kugeln Orissa
</t>
  </si>
  <si>
    <t>Japanische Teekanne
japanes teapot</t>
  </si>
  <si>
    <t>Brenner für ätherisches Oel
essential oil burner</t>
  </si>
  <si>
    <t>Seifenstein</t>
  </si>
  <si>
    <t>Skulptur Orissa Reiter
horserider Orissa</t>
  </si>
  <si>
    <t>Miniskulpturen Orissa
miniscuptures Orissa</t>
  </si>
  <si>
    <t>Schlüsselanhänger Perlen-Vajra
keyholder vajra</t>
  </si>
  <si>
    <t>Schlüsselanhänger Holztier
keyholder wooden animals</t>
  </si>
  <si>
    <t>Schlüsselanhänger Orissa Elefant
keyholder elefant small</t>
  </si>
  <si>
    <t>Schlüsselanhänger Orissa Elefant
keyholder elefant big</t>
  </si>
  <si>
    <t>Fläschchen mit Blattgold
mini bottles wih gold</t>
  </si>
  <si>
    <t xml:space="preserve">Mini Portemonnaie
</t>
  </si>
  <si>
    <t>Fuss klein / foot small</t>
  </si>
  <si>
    <t>Leder</t>
  </si>
  <si>
    <t>Oval</t>
  </si>
  <si>
    <t>Fisch klein</t>
  </si>
  <si>
    <t>Ledertruckli 
box leather</t>
  </si>
  <si>
    <t>Leder mit Buddha-Augen oder YingYan Druck</t>
  </si>
  <si>
    <t>indische Glocken
indian bells</t>
  </si>
  <si>
    <t>Messing mit Stiel</t>
  </si>
  <si>
    <t>indische Oellampe
indianoil lamp</t>
  </si>
  <si>
    <t>Messing</t>
  </si>
  <si>
    <t xml:space="preserve">Buddhahand
</t>
  </si>
  <si>
    <t>Barfusssandalen
flipflops</t>
  </si>
  <si>
    <t>gr.36</t>
  </si>
  <si>
    <t>schwarz plastik</t>
  </si>
  <si>
    <t>Tushita Thangka Kalender Buddhas
sale Tushita thangka calender</t>
  </si>
  <si>
    <t>A2</t>
  </si>
  <si>
    <t>Kartenhalter
card-holder wood</t>
  </si>
  <si>
    <t xml:space="preserve">Song of India Essential Oil
</t>
  </si>
  <si>
    <t xml:space="preserve">Song of India Parfum
</t>
  </si>
  <si>
    <t>in Glasfläschchen</t>
  </si>
  <si>
    <t>Kerzenhalterli mit Perlen
indian candelholder with pearls</t>
  </si>
  <si>
    <t>Bücher/books</t>
  </si>
  <si>
    <t xml:space="preserve">Mandalas pour les enfants
</t>
  </si>
  <si>
    <t xml:space="preserve">Dharmachakra
</t>
  </si>
  <si>
    <t xml:space="preserve">Médecine tibétaine et th. Holistique
</t>
  </si>
  <si>
    <t>Tom Dummer</t>
  </si>
  <si>
    <t xml:space="preserve">Bonheur de la méditation
</t>
  </si>
  <si>
    <t xml:space="preserve">La Médecine tibétaine
</t>
  </si>
  <si>
    <t>Christophe Massin</t>
  </si>
  <si>
    <t xml:space="preserve">Les méthodes bouddhistes de guérison
</t>
  </si>
  <si>
    <t>Dolkar Khangkar</t>
  </si>
  <si>
    <t xml:space="preserve">El Sabor del Dharma
</t>
  </si>
  <si>
    <t>G. Jigme Rinpoche</t>
  </si>
  <si>
    <t xml:space="preserve">Le coeur des 3 Voies
</t>
  </si>
  <si>
    <t>Taranatha</t>
  </si>
  <si>
    <t xml:space="preserve">Tashi, l'enfant du toit du Monde
</t>
  </si>
  <si>
    <t>Anne Montagne</t>
  </si>
  <si>
    <t xml:space="preserve">L'Art de guérir au Tibet
</t>
  </si>
  <si>
    <t xml:space="preserve">Ian A. Baker </t>
  </si>
  <si>
    <t xml:space="preserve">Le Bouddha de la Médecine
</t>
  </si>
  <si>
    <t>Kalou Rinpoche</t>
  </si>
  <si>
    <t xml:space="preserve">Voir autrement
</t>
  </si>
  <si>
    <t>Philippe Balin</t>
  </si>
  <si>
    <t xml:space="preserve">La Vie de Yeshe Tsogyel
</t>
  </si>
  <si>
    <t>Gyalwa Tchangtchoup</t>
  </si>
  <si>
    <t xml:space="preserve">Thangkas Art au Luxembourg
</t>
  </si>
  <si>
    <t>Padma Ling</t>
  </si>
  <si>
    <t xml:space="preserve">Le goût du thé
</t>
  </si>
  <si>
    <t>Jigme Rinpoche</t>
  </si>
  <si>
    <t xml:space="preserve">Emotion and Meditation
</t>
  </si>
  <si>
    <t>Praxis Manuals</t>
  </si>
  <si>
    <t xml:space="preserve">Shine Manuals div. Sprachen
</t>
  </si>
  <si>
    <t xml:space="preserve">Atem Yoga Manuals div. Sprachen
</t>
  </si>
  <si>
    <t>Alltagsprodukte/alldays products</t>
  </si>
  <si>
    <t>Männerdusche
men shower</t>
  </si>
  <si>
    <t>Fitness Nivea</t>
  </si>
  <si>
    <t>Frauendusche
lady shower</t>
  </si>
  <si>
    <t>Nivea caschmere</t>
  </si>
  <si>
    <t>Sonnencreme
suncream</t>
  </si>
  <si>
    <t>Nivea Fakt 15</t>
  </si>
  <si>
    <t xml:space="preserve">Schampoo
</t>
  </si>
  <si>
    <t xml:space="preserve">Labello
</t>
  </si>
  <si>
    <t>Elmex Zahnpaste
toothpaste</t>
  </si>
  <si>
    <t>Dentagard Zahnpaste
toothpast</t>
  </si>
  <si>
    <t>Deo Männer
men</t>
  </si>
  <si>
    <t>Deo Frauen
women</t>
  </si>
  <si>
    <t xml:space="preserve">Zahnbürste
</t>
  </si>
  <si>
    <t>Dentofit</t>
  </si>
  <si>
    <t xml:space="preserve">Nivea Handcreme
</t>
  </si>
  <si>
    <t xml:space="preserve">Ohropax
</t>
  </si>
  <si>
    <t xml:space="preserve">Mini Rausch Schampoo
</t>
  </si>
  <si>
    <t xml:space="preserve">Tampax Tampons
</t>
  </si>
  <si>
    <t>30 Stk. Packung</t>
  </si>
  <si>
    <t>Super</t>
  </si>
  <si>
    <t>Normal</t>
  </si>
  <si>
    <t xml:space="preserve">Carefree Slipeinlagen
</t>
  </si>
  <si>
    <t xml:space="preserve">Always Slipeinlagen
</t>
  </si>
  <si>
    <t>52 Stk. Packung</t>
  </si>
  <si>
    <t xml:space="preserve">Always Binden
</t>
  </si>
  <si>
    <t>14 Stk. Pack</t>
  </si>
  <si>
    <t>ultra</t>
  </si>
  <si>
    <t xml:space="preserve">Tempo Taschentücher
</t>
  </si>
  <si>
    <t xml:space="preserve">Coop taschentücher
</t>
  </si>
  <si>
    <t xml:space="preserve">Always Ultra long
</t>
  </si>
  <si>
    <t xml:space="preserve">Always Ultra Night
</t>
  </si>
  <si>
    <t>Damen Dusche Seidig Zart
shower ladies</t>
  </si>
  <si>
    <t>LED Taschenlampen
led pockte lamp</t>
  </si>
  <si>
    <t>LED Nachtlicht
led nightlamp to plug in</t>
  </si>
  <si>
    <t>Leselämpli Ikea Olebi
reading lamp olebi</t>
  </si>
  <si>
    <t xml:space="preserve">Batteries
</t>
  </si>
  <si>
    <t>AA/Mignion1,5V</t>
  </si>
  <si>
    <t>Voltomat, 4er Pack</t>
  </si>
  <si>
    <t>AA 1,5V</t>
  </si>
  <si>
    <t>Energizer, 4er Pack</t>
  </si>
  <si>
    <t>Eurostecker Jumbo
europlug</t>
  </si>
  <si>
    <t>IM DEPOT! In Commission!! From Hajo</t>
  </si>
  <si>
    <t>Edelstein Wasser-Buddhas in Dose
Little Buddhas to dynamise water in metal box</t>
  </si>
  <si>
    <t xml:space="preserve">Samten Moon 
</t>
  </si>
  <si>
    <t xml:space="preserve">Samten Sun
</t>
  </si>
  <si>
    <t>IN COMMISSION AHIMSA</t>
  </si>
  <si>
    <t xml:space="preserve">Ahimsa Shawls peace silk
</t>
  </si>
  <si>
    <t>IN COMMISSION Vastra Devi</t>
  </si>
  <si>
    <t xml:space="preserve">Cardigans thick pashmina first quality
</t>
  </si>
  <si>
    <t>155.-</t>
  </si>
  <si>
    <t xml:space="preserve">Womens carigan with button pashmina first quality
</t>
  </si>
  <si>
    <t xml:space="preserve">Fine cardigan women pashmina first quality
</t>
  </si>
  <si>
    <t xml:space="preserve">Blanket-shawl thick pashmina first quality
</t>
  </si>
  <si>
    <t>square</t>
  </si>
  <si>
    <t>145.-</t>
  </si>
  <si>
    <t xml:space="preserve">Shawl thick pashmina first quality
</t>
  </si>
  <si>
    <t>green</t>
  </si>
  <si>
    <t xml:space="preserve">pashmina first quality shawl double stripes
</t>
  </si>
  <si>
    <t xml:space="preserve">Plain shawl pashmina quality
</t>
  </si>
  <si>
    <t>110.-</t>
  </si>
  <si>
    <t xml:space="preserve">Viscose cotton shawl
</t>
  </si>
  <si>
    <t>40.-</t>
  </si>
  <si>
    <t>KERZEN Margrith-for Humanitarian</t>
  </si>
  <si>
    <t xml:space="preserve">Lotuskerze gross
</t>
  </si>
  <si>
    <t xml:space="preserve">Lotuskerze in Butterlampe
</t>
  </si>
  <si>
    <t xml:space="preserve">Rigon Thubten Mindrolling Vihara
</t>
  </si>
  <si>
    <t xml:space="preserve">Rigon Tashi Choeling Monastery
</t>
  </si>
  <si>
    <t xml:space="preserve">Meditations-Kissen Simon Cook
</t>
  </si>
  <si>
    <t xml:space="preserve">orange/mandarine/grau/schwarz/aubergine </t>
  </si>
  <si>
    <t>CDs</t>
  </si>
  <si>
    <t xml:space="preserve">1 day
</t>
  </si>
  <si>
    <t xml:space="preserve">2 days
</t>
  </si>
  <si>
    <t xml:space="preserve">3 and more days
</t>
  </si>
  <si>
    <t>Katags</t>
  </si>
  <si>
    <t xml:space="preserve">small
</t>
  </si>
  <si>
    <t xml:space="preserve">medium
</t>
  </si>
  <si>
    <t xml:space="preserve">big
</t>
  </si>
  <si>
    <t xml:space="preserve">precious
</t>
  </si>
  <si>
    <t xml:space="preserve">colour
</t>
  </si>
  <si>
    <t xml:space="preserve">   
</t>
  </si>
  <si>
    <t>SALDO</t>
  </si>
  <si>
    <t xml:space="preserve">TOTAL </t>
  </si>
  <si>
    <t>TOTAL</t>
  </si>
  <si>
    <t>Wert per 1.18</t>
  </si>
  <si>
    <t>Lager Jan 16</t>
  </si>
  <si>
    <t>Lager Dez 14</t>
  </si>
  <si>
    <t>Lager Dez16</t>
  </si>
  <si>
    <t>Lager Dez17</t>
  </si>
  <si>
    <t>unknownn</t>
  </si>
  <si>
    <t>AP14</t>
  </si>
  <si>
    <t>VP14</t>
  </si>
  <si>
    <t>Wert AP1.2015</t>
  </si>
  <si>
    <t>AP 15_16</t>
  </si>
  <si>
    <t>VP 15_16</t>
  </si>
  <si>
    <t>Lager Dez 16</t>
  </si>
  <si>
    <t>AP 17</t>
  </si>
  <si>
    <t>Vp 17</t>
  </si>
  <si>
    <t>Wert Dez 17</t>
  </si>
  <si>
    <t>Wert Dez 16</t>
  </si>
  <si>
    <t>best 14</t>
  </si>
  <si>
    <t>Status</t>
  </si>
  <si>
    <t>Auslauf</t>
  </si>
  <si>
    <t>Spende</t>
  </si>
  <si>
    <t>achsamkeit meditation und psychotherapie</t>
  </si>
  <si>
    <t>Acitunita</t>
  </si>
  <si>
    <t>PL France?</t>
  </si>
  <si>
    <t>Peggy</t>
  </si>
  <si>
    <t>Bestellen</t>
  </si>
  <si>
    <t>Ripa Russia</t>
  </si>
  <si>
    <t>PL Spain</t>
  </si>
  <si>
    <t xml:space="preserve">RIC </t>
  </si>
  <si>
    <t>Angela Valeiras</t>
  </si>
  <si>
    <t>PL Schweiz</t>
  </si>
  <si>
    <t>Müller</t>
  </si>
  <si>
    <t>J. Frischknecht</t>
  </si>
  <si>
    <t>Interdiscount</t>
  </si>
  <si>
    <t>Bauhaus</t>
  </si>
  <si>
    <t>RIC</t>
  </si>
  <si>
    <t>Nathalie</t>
  </si>
  <si>
    <t>Vastra Devi, Semola Silk Blouses</t>
  </si>
  <si>
    <t>Vastra Devi, Semola Half Chupa Med qual</t>
  </si>
  <si>
    <t>Vastra Devi, Semola Malas</t>
  </si>
  <si>
    <t>Vastra Devi, Semola Bambus textholder</t>
  </si>
  <si>
    <t>Vastra Devi, Semola Summer silk shawl</t>
  </si>
  <si>
    <t xml:space="preserve">Vastra Devi, Semola Printed Cashmere Shawls </t>
  </si>
  <si>
    <t>Vastra Devi, Semola Cashmere Shawls A Quality</t>
  </si>
  <si>
    <t>Cashmere Schal Vastra Devi, Semola plain jellow</t>
  </si>
  <si>
    <t>Cashmere Schal Vastra Devi, Semola</t>
  </si>
  <si>
    <t>Vastra Devi</t>
  </si>
  <si>
    <t>D. Grrandjean</t>
  </si>
  <si>
    <t>Angela Valeiras Valeiras</t>
  </si>
  <si>
    <t>A. Goldstein</t>
  </si>
  <si>
    <t>PH bA. Goldsteince Duschgel</t>
  </si>
  <si>
    <t>A. Goldstein Goldstein Sponsoring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</si>
</sst>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 [$CHF-807]\ * #,##0.00_ ;_ [$CHF-807]\ * \-#,##0.00_ ;_ [$CHF-807]\ * \-??_ ;_ @_ "/>
    <numFmt numFmtId="165" formatCode="_(* #,##0.00_);_(* \(#,##0.00\);_(* \-??_);_(@_)"/>
    <numFmt numFmtId="166" formatCode="#,##0.00\ [$€-407]"/>
    <numFmt numFmtId="167" formatCode="mm/dd/yyyy"/>
    <numFmt numFmtId="168" formatCode="_-* #,##0.00\ [$€-407]_-;\-* #,##0.00\ [$€-407]_-;_-* \-??\ [$€-407]_-;_-@_-"/>
    <numFmt numFmtId="169" formatCode="[$$-409]#,##0.00;[Red]\-[$$-409]#,##0.00"/>
    <numFmt numFmtId="170" formatCode="_ [$CHF-100C]\ * #,##0.00_ ;_ [$CHF-100C]\ * \-#,##0.00_ ;_ [$CHF-100C]\ * \-??_ ;_ @_ "/>
    <numFmt numFmtId="171" formatCode="_-* #,##0.00&quot; €&quot;_-;\-* #,##0.00&quot; €&quot;_-;_-* \-??&quot; €&quot;_-;_-@_-"/>
    <numFmt numFmtId="172" formatCode="mmm\ dd"/>
    <numFmt numFmtId="173" formatCode="mm/dd/yy;@"/>
    <numFmt numFmtId="174" formatCode="_-* #,##0.00\ [$fr.-100C]_-;\-* #,##0.00\ [$fr.-100C]_-;_-* \-??\ [$fr.-100C]_-;_-@_-"/>
    <numFmt numFmtId="175" formatCode="_-[$€-2]\ * #,##0.00_-;\-[$€-2]\ * #,##0.00_-;_-[$€-2]\ * \-??_-;_-@_-"/>
    <numFmt numFmtId="176" formatCode="_-* #,##0.00\ [$CHF-100C]_-;\-* #,##0.00\ [$CHF-100C]_-;_-* \-??\ [$CHF-100C]_-;_-@_-"/>
    <numFmt numFmtId="177" formatCode="_-[$$-409]* #,##0.00_ ;_-[$$-409]* \-#,##0.00\ ;_-[$$-409]* \-??_ ;_-@_ "/>
  </numFmts>
  <fonts count="26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4"/>
      <name val="Calibri"/>
      <family val="2"/>
      <charset val="1"/>
    </font>
    <font>
      <b/>
      <sz val="14"/>
      <color rgb="FFFF0000"/>
      <name val="Calibri"/>
      <family val="2"/>
      <charset val="1"/>
    </font>
    <font>
      <u val="doubl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rgb="FF0000FF"/>
      <name val="Calibri"/>
      <family val="2"/>
      <charset val="1"/>
    </font>
    <font>
      <u/>
      <sz val="14"/>
      <color rgb="FF0000FF"/>
      <name val="Calibri"/>
      <family val="2"/>
      <charset val="1"/>
    </font>
    <font>
      <sz val="12"/>
      <color rgb="FF4F81BD"/>
      <name val="Calibri"/>
      <family val="2"/>
      <charset val="1"/>
    </font>
    <font>
      <sz val="12"/>
      <color rgb="FF215968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B0F0"/>
      <name val="Calibri"/>
      <family val="2"/>
      <charset val="1"/>
    </font>
    <font>
      <sz val="12"/>
      <color rgb="FF17375E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FF0066"/>
      <name val="Calibri"/>
      <family val="2"/>
      <charset val="1"/>
    </font>
    <font>
      <sz val="12"/>
      <color rgb="FF558ED5"/>
      <name val="Calibri"/>
      <family val="2"/>
      <charset val="1"/>
    </font>
    <font>
      <sz val="12"/>
      <color rgb="FF8EB4E3"/>
      <name val="Calibri"/>
      <family val="2"/>
      <charset val="1"/>
    </font>
    <font>
      <sz val="14"/>
      <color rgb="FFFF0066"/>
      <name val="Calibri"/>
      <family val="2"/>
      <charset val="1"/>
    </font>
    <font>
      <b/>
      <sz val="14"/>
      <name val="Arial"/>
      <charset val="1"/>
    </font>
    <font>
      <b/>
      <sz val="12"/>
      <color rgb="FF356D4B"/>
      <name val="Arial"/>
      <family val="2"/>
      <charset val="1"/>
    </font>
    <font>
      <sz val="8"/>
      <color rgb="FF161616"/>
      <name val="Verdana"/>
      <family val="2"/>
      <charset val="1"/>
    </font>
    <font>
      <sz val="12"/>
      <color rgb="FF000000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66FF"/>
        <bgColor rgb="FF9D85BE"/>
      </patternFill>
    </fill>
    <fill>
      <patternFill patternType="solid">
        <fgColor rgb="FFFFFF00"/>
        <bgColor rgb="FFFFF200"/>
      </patternFill>
    </fill>
    <fill>
      <patternFill patternType="solid">
        <fgColor rgb="FFC6D9F1"/>
        <bgColor rgb="FFBDD7EE"/>
      </patternFill>
    </fill>
    <fill>
      <patternFill patternType="solid">
        <fgColor rgb="FFBDD7EE"/>
        <bgColor rgb="FFC6D9F1"/>
      </patternFill>
    </fill>
    <fill>
      <patternFill patternType="solid">
        <fgColor rgb="FFFF0000"/>
        <bgColor rgb="FFED1C24"/>
      </patternFill>
    </fill>
    <fill>
      <patternFill patternType="solid">
        <fgColor rgb="FFDCE6F2"/>
        <bgColor rgb="FFDBEEF4"/>
      </patternFill>
    </fill>
    <fill>
      <patternFill patternType="solid">
        <fgColor rgb="FFB7DEE8"/>
        <bgColor rgb="FFBDD7EE"/>
      </patternFill>
    </fill>
    <fill>
      <patternFill patternType="solid">
        <fgColor rgb="FFADC5E7"/>
        <bgColor rgb="FFB9CDE5"/>
      </patternFill>
    </fill>
    <fill>
      <patternFill patternType="solid">
        <fgColor rgb="FFFFF200"/>
        <bgColor rgb="FFFFFF00"/>
      </patternFill>
    </fill>
    <fill>
      <patternFill patternType="solid">
        <fgColor rgb="FFB9CDE5"/>
        <bgColor rgb="FFBDD7EE"/>
      </patternFill>
    </fill>
    <fill>
      <patternFill patternType="solid">
        <fgColor rgb="FFDBEEF4"/>
        <bgColor rgb="FFDCE6F2"/>
      </patternFill>
    </fill>
    <fill>
      <patternFill patternType="solid">
        <fgColor rgb="FFBCAED5"/>
        <bgColor rgb="FFB3A2C7"/>
      </patternFill>
    </fill>
    <fill>
      <patternFill patternType="solid">
        <fgColor rgb="FF9D85BE"/>
        <bgColor rgb="FF8F93C7"/>
      </patternFill>
    </fill>
    <fill>
      <patternFill patternType="solid">
        <fgColor rgb="FFFAA61A"/>
        <bgColor rgb="FFF79646"/>
      </patternFill>
    </fill>
    <fill>
      <patternFill patternType="solid">
        <fgColor rgb="FFED1C24"/>
        <bgColor rgb="FFFF0000"/>
      </patternFill>
    </fill>
    <fill>
      <patternFill patternType="solid">
        <fgColor rgb="FFFFC000"/>
        <bgColor rgb="FFFAA61A"/>
      </patternFill>
    </fill>
    <fill>
      <patternFill patternType="solid">
        <fgColor rgb="FFB3A2C7"/>
        <bgColor rgb="FFBCAED5"/>
      </patternFill>
    </fill>
    <fill>
      <patternFill patternType="solid">
        <fgColor rgb="FFCCC1DA"/>
        <bgColor rgb="FFBFBFBF"/>
      </patternFill>
    </fill>
    <fill>
      <patternFill patternType="solid">
        <fgColor rgb="FFF79646"/>
        <bgColor rgb="FFFAA61A"/>
      </patternFill>
    </fill>
    <fill>
      <patternFill patternType="solid">
        <fgColor rgb="FF9BBB59"/>
        <bgColor rgb="FF92D050"/>
      </patternFill>
    </fill>
    <fill>
      <patternFill patternType="solid">
        <fgColor rgb="FFFF0066"/>
        <bgColor rgb="FFED1C24"/>
      </patternFill>
    </fill>
    <fill>
      <patternFill patternType="solid">
        <fgColor rgb="FF92D050"/>
        <bgColor rgb="FF9BBB59"/>
      </patternFill>
    </fill>
    <fill>
      <patternFill patternType="solid">
        <fgColor rgb="FFBFBFBF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5E8AC7"/>
        <bgColor rgb="FF558ED5"/>
      </patternFill>
    </fill>
    <fill>
      <patternFill patternType="solid">
        <fgColor rgb="FFE6E0EC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8F93C7"/>
        <bgColor rgb="FF9D85BE"/>
      </patternFill>
    </fill>
    <fill>
      <patternFill patternType="solid">
        <fgColor rgb="FFEBF1DE"/>
        <bgColor rgb="FFF2F2F2"/>
      </patternFill>
    </fill>
    <fill>
      <patternFill patternType="solid">
        <fgColor rgb="FFD9D9D9"/>
        <bgColor rgb="FFE6E0EC"/>
      </patternFill>
    </fill>
    <fill>
      <patternFill patternType="solid">
        <fgColor rgb="FFFDEADA"/>
        <bgColor rgb="FFEBF1D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25" fillId="0" borderId="0" applyBorder="0" applyProtection="0"/>
    <xf numFmtId="171" fontId="25" fillId="0" borderId="0" applyBorder="0" applyProtection="0"/>
    <xf numFmtId="0" fontId="10" fillId="0" borderId="0" applyBorder="0" applyProtection="0"/>
  </cellStyleXfs>
  <cellXfs count="96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165" fontId="2" fillId="0" borderId="4" xfId="1" applyFont="1" applyBorder="1" applyAlignment="1" applyProtection="1"/>
    <xf numFmtId="0" fontId="2" fillId="0" borderId="4" xfId="0" applyFont="1" applyBorder="1"/>
    <xf numFmtId="164" fontId="2" fillId="0" borderId="4" xfId="0" applyNumberFormat="1" applyFont="1" applyBorder="1"/>
    <xf numFmtId="0" fontId="3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165" fontId="1" fillId="4" borderId="1" xfId="1" applyFont="1" applyFill="1" applyBorder="1" applyAlignment="1" applyProtection="1"/>
    <xf numFmtId="0" fontId="2" fillId="4" borderId="1" xfId="0" applyFont="1" applyFill="1" applyBorder="1"/>
    <xf numFmtId="164" fontId="2" fillId="4" borderId="1" xfId="0" applyNumberFormat="1" applyFont="1" applyFill="1" applyBorder="1"/>
    <xf numFmtId="0" fontId="2" fillId="4" borderId="4" xfId="0" applyFont="1" applyFill="1" applyBorder="1"/>
    <xf numFmtId="164" fontId="2" fillId="4" borderId="4" xfId="0" applyNumberFormat="1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5" borderId="0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4" fillId="6" borderId="1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5" borderId="4" xfId="0" applyFont="1" applyFill="1" applyBorder="1"/>
    <xf numFmtId="164" fontId="2" fillId="5" borderId="4" xfId="0" applyNumberFormat="1" applyFont="1" applyFill="1" applyBorder="1"/>
    <xf numFmtId="0" fontId="1" fillId="5" borderId="4" xfId="0" applyFont="1" applyFill="1" applyBorder="1"/>
    <xf numFmtId="0" fontId="4" fillId="0" borderId="0" xfId="0" applyFont="1" applyBorder="1"/>
    <xf numFmtId="0" fontId="4" fillId="7" borderId="0" xfId="0" applyFont="1" applyFill="1"/>
    <xf numFmtId="0" fontId="1" fillId="7" borderId="0" xfId="0" applyFont="1" applyFill="1"/>
    <xf numFmtId="0" fontId="4" fillId="7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4" xfId="0" applyFont="1" applyBorder="1"/>
    <xf numFmtId="0" fontId="1" fillId="6" borderId="1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2" fillId="6" borderId="4" xfId="0" applyFont="1" applyFill="1" applyBorder="1"/>
    <xf numFmtId="164" fontId="3" fillId="6" borderId="4" xfId="0" applyNumberFormat="1" applyFont="1" applyFill="1" applyBorder="1"/>
    <xf numFmtId="0" fontId="3" fillId="6" borderId="1" xfId="0" applyFont="1" applyFill="1" applyBorder="1"/>
    <xf numFmtId="0" fontId="1" fillId="6" borderId="0" xfId="0" applyFont="1" applyFill="1" applyBorder="1"/>
    <xf numFmtId="0" fontId="1" fillId="6" borderId="0" xfId="0" applyFont="1" applyFill="1"/>
    <xf numFmtId="164" fontId="3" fillId="6" borderId="1" xfId="0" applyNumberFormat="1" applyFont="1" applyFill="1" applyBorder="1"/>
    <xf numFmtId="0" fontId="0" fillId="6" borderId="0" xfId="0" applyFill="1" applyBorder="1"/>
    <xf numFmtId="0" fontId="4" fillId="2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7" borderId="1" xfId="0" applyFont="1" applyFill="1" applyBorder="1"/>
    <xf numFmtId="164" fontId="2" fillId="6" borderId="4" xfId="0" applyNumberFormat="1" applyFont="1" applyFill="1" applyBorder="1"/>
    <xf numFmtId="0" fontId="5" fillId="6" borderId="1" xfId="0" applyFont="1" applyFill="1" applyBorder="1"/>
    <xf numFmtId="0" fontId="3" fillId="6" borderId="4" xfId="0" applyFont="1" applyFill="1" applyBorder="1"/>
    <xf numFmtId="164" fontId="3" fillId="3" borderId="1" xfId="0" applyNumberFormat="1" applyFont="1" applyFill="1" applyBorder="1"/>
    <xf numFmtId="0" fontId="4" fillId="6" borderId="0" xfId="0" applyFont="1" applyFill="1" applyBorder="1"/>
    <xf numFmtId="0" fontId="4" fillId="6" borderId="0" xfId="0" applyFont="1" applyFill="1"/>
    <xf numFmtId="0" fontId="1" fillId="6" borderId="3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166" fontId="1" fillId="8" borderId="1" xfId="0" applyNumberFormat="1" applyFont="1" applyFill="1" applyBorder="1"/>
    <xf numFmtId="166" fontId="0" fillId="8" borderId="1" xfId="0" applyNumberForma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164" fontId="1" fillId="8" borderId="1" xfId="0" applyNumberFormat="1" applyFont="1" applyFill="1" applyBorder="1"/>
    <xf numFmtId="164" fontId="1" fillId="3" borderId="1" xfId="0" applyNumberFormat="1" applyFont="1" applyFill="1" applyBorder="1"/>
    <xf numFmtId="0" fontId="0" fillId="8" borderId="0" xfId="0" applyFill="1" applyBorder="1"/>
    <xf numFmtId="0" fontId="0" fillId="8" borderId="0" xfId="0" applyFill="1"/>
    <xf numFmtId="0" fontId="3" fillId="8" borderId="1" xfId="0" applyFont="1" applyFill="1" applyBorder="1"/>
    <xf numFmtId="0" fontId="6" fillId="8" borderId="0" xfId="0" applyFont="1" applyFill="1"/>
    <xf numFmtId="0" fontId="1" fillId="0" borderId="4" xfId="0" applyFont="1" applyBorder="1" applyAlignment="1">
      <alignment horizontal="right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4" xfId="0" applyFont="1" applyFill="1" applyBorder="1"/>
    <xf numFmtId="164" fontId="3" fillId="4" borderId="4" xfId="0" applyNumberFormat="1" applyFont="1" applyFill="1" applyBorder="1"/>
    <xf numFmtId="0" fontId="4" fillId="4" borderId="5" xfId="0" applyFont="1" applyFill="1" applyBorder="1"/>
    <xf numFmtId="0" fontId="3" fillId="4" borderId="5" xfId="0" applyFont="1" applyFill="1" applyBorder="1"/>
    <xf numFmtId="0" fontId="0" fillId="0" borderId="0" xfId="0" applyBorder="1"/>
    <xf numFmtId="0" fontId="4" fillId="4" borderId="3" xfId="0" applyFont="1" applyFill="1" applyBorder="1"/>
    <xf numFmtId="0" fontId="1" fillId="9" borderId="0" xfId="0" applyFont="1" applyFill="1" applyBorder="1"/>
    <xf numFmtId="0" fontId="4" fillId="5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3" fillId="5" borderId="4" xfId="0" applyFont="1" applyFill="1" applyBorder="1"/>
    <xf numFmtId="164" fontId="3" fillId="5" borderId="4" xfId="0" applyNumberFormat="1" applyFont="1" applyFill="1" applyBorder="1"/>
    <xf numFmtId="0" fontId="1" fillId="4" borderId="3" xfId="0" applyFont="1" applyFill="1" applyBorder="1"/>
    <xf numFmtId="0" fontId="4" fillId="4" borderId="0" xfId="0" applyFont="1" applyFill="1"/>
    <xf numFmtId="0" fontId="4" fillId="5" borderId="4" xfId="0" applyFont="1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1" fillId="10" borderId="4" xfId="0" applyFont="1" applyFill="1" applyBorder="1"/>
    <xf numFmtId="164" fontId="1" fillId="10" borderId="4" xfId="0" applyNumberFormat="1" applyFont="1" applyFill="1" applyBorder="1"/>
    <xf numFmtId="0" fontId="1" fillId="10" borderId="0" xfId="0" applyFont="1" applyFill="1" applyBorder="1"/>
    <xf numFmtId="0" fontId="1" fillId="10" borderId="0" xfId="0" applyFont="1" applyFill="1"/>
    <xf numFmtId="0" fontId="2" fillId="8" borderId="1" xfId="0" applyFont="1" applyFill="1" applyBorder="1"/>
    <xf numFmtId="164" fontId="2" fillId="8" borderId="1" xfId="0" applyNumberFormat="1" applyFont="1" applyFill="1" applyBorder="1"/>
    <xf numFmtId="0" fontId="2" fillId="8" borderId="4" xfId="0" applyFont="1" applyFill="1" applyBorder="1"/>
    <xf numFmtId="164" fontId="2" fillId="8" borderId="4" xfId="0" applyNumberFormat="1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167" fontId="7" fillId="9" borderId="1" xfId="0" applyNumberFormat="1" applyFont="1" applyFill="1" applyBorder="1"/>
    <xf numFmtId="0" fontId="7" fillId="9" borderId="1" xfId="0" applyFont="1" applyFill="1" applyBorder="1"/>
    <xf numFmtId="164" fontId="7" fillId="9" borderId="1" xfId="0" applyNumberFormat="1" applyFont="1" applyFill="1" applyBorder="1"/>
    <xf numFmtId="0" fontId="7" fillId="9" borderId="4" xfId="0" applyFont="1" applyFill="1" applyBorder="1"/>
    <xf numFmtId="164" fontId="7" fillId="9" borderId="4" xfId="0" applyNumberFormat="1" applyFont="1" applyFill="1" applyBorder="1"/>
    <xf numFmtId="164" fontId="7" fillId="3" borderId="1" xfId="0" applyNumberFormat="1" applyFont="1" applyFill="1" applyBorder="1"/>
    <xf numFmtId="0" fontId="4" fillId="9" borderId="0" xfId="0" applyFont="1" applyFill="1" applyBorder="1"/>
    <xf numFmtId="0" fontId="1" fillId="8" borderId="0" xfId="0" applyFont="1" applyFill="1"/>
    <xf numFmtId="0" fontId="1" fillId="4" borderId="0" xfId="0" applyFont="1" applyFill="1" applyBorder="1"/>
    <xf numFmtId="0" fontId="1" fillId="11" borderId="1" xfId="0" applyFont="1" applyFill="1" applyBorder="1"/>
    <xf numFmtId="0" fontId="8" fillId="4" borderId="1" xfId="0" applyFont="1" applyFill="1" applyBorder="1"/>
    <xf numFmtId="0" fontId="1" fillId="12" borderId="0" xfId="0" applyFont="1" applyFill="1" applyBorder="1"/>
    <xf numFmtId="0" fontId="1" fillId="12" borderId="0" xfId="0" applyFont="1" applyFill="1"/>
    <xf numFmtId="164" fontId="1" fillId="5" borderId="1" xfId="0" applyNumberFormat="1" applyFont="1" applyFill="1" applyBorder="1"/>
    <xf numFmtId="164" fontId="1" fillId="5" borderId="4" xfId="0" applyNumberFormat="1" applyFont="1" applyFill="1" applyBorder="1"/>
    <xf numFmtId="164" fontId="4" fillId="5" borderId="1" xfId="0" applyNumberFormat="1" applyFont="1" applyFill="1" applyBorder="1"/>
    <xf numFmtId="164" fontId="4" fillId="3" borderId="1" xfId="0" applyNumberFormat="1" applyFont="1" applyFill="1" applyBorder="1"/>
    <xf numFmtId="0" fontId="1" fillId="13" borderId="1" xfId="0" applyFont="1" applyFill="1" applyBorder="1"/>
    <xf numFmtId="0" fontId="2" fillId="13" borderId="1" xfId="0" applyFont="1" applyFill="1" applyBorder="1"/>
    <xf numFmtId="164" fontId="2" fillId="13" borderId="1" xfId="0" applyNumberFormat="1" applyFont="1" applyFill="1" applyBorder="1"/>
    <xf numFmtId="0" fontId="2" fillId="13" borderId="4" xfId="0" applyFont="1" applyFill="1" applyBorder="1"/>
    <xf numFmtId="164" fontId="2" fillId="13" borderId="4" xfId="0" applyNumberFormat="1" applyFont="1" applyFill="1" applyBorder="1"/>
    <xf numFmtId="164" fontId="1" fillId="13" borderId="4" xfId="0" applyNumberFormat="1" applyFont="1" applyFill="1" applyBorder="1"/>
    <xf numFmtId="0" fontId="1" fillId="13" borderId="0" xfId="0" applyFont="1" applyFill="1" applyBorder="1"/>
    <xf numFmtId="0" fontId="2" fillId="10" borderId="1" xfId="0" applyFont="1" applyFill="1" applyBorder="1"/>
    <xf numFmtId="164" fontId="2" fillId="10" borderId="1" xfId="0" applyNumberFormat="1" applyFont="1" applyFill="1" applyBorder="1"/>
    <xf numFmtId="0" fontId="2" fillId="10" borderId="4" xfId="0" applyFont="1" applyFill="1" applyBorder="1"/>
    <xf numFmtId="164" fontId="2" fillId="10" borderId="4" xfId="0" applyNumberFormat="1" applyFont="1" applyFill="1" applyBorder="1"/>
    <xf numFmtId="167" fontId="0" fillId="14" borderId="1" xfId="0" applyNumberFormat="1" applyFont="1" applyFill="1" applyBorder="1"/>
    <xf numFmtId="0" fontId="0" fillId="14" borderId="1" xfId="0" applyFont="1" applyFill="1" applyBorder="1"/>
    <xf numFmtId="165" fontId="1" fillId="14" borderId="1" xfId="1" applyFont="1" applyFill="1" applyBorder="1" applyAlignment="1" applyProtection="1"/>
    <xf numFmtId="164" fontId="0" fillId="14" borderId="1" xfId="0" applyNumberFormat="1" applyFill="1" applyBorder="1"/>
    <xf numFmtId="164" fontId="0" fillId="14" borderId="1" xfId="0" applyNumberFormat="1" applyFont="1" applyFill="1" applyBorder="1"/>
    <xf numFmtId="0" fontId="0" fillId="14" borderId="4" xfId="0" applyFill="1" applyBorder="1"/>
    <xf numFmtId="164" fontId="0" fillId="14" borderId="4" xfId="0" applyNumberFormat="1" applyFill="1" applyBorder="1"/>
    <xf numFmtId="0" fontId="0" fillId="14" borderId="1" xfId="0" applyFill="1" applyBorder="1"/>
    <xf numFmtId="0" fontId="1" fillId="14" borderId="0" xfId="0" applyFont="1" applyFill="1" applyBorder="1"/>
    <xf numFmtId="0" fontId="1" fillId="14" borderId="0" xfId="0" applyFont="1" applyFill="1"/>
    <xf numFmtId="164" fontId="1" fillId="8" borderId="4" xfId="0" applyNumberFormat="1" applyFont="1" applyFill="1" applyBorder="1"/>
    <xf numFmtId="0" fontId="8" fillId="8" borderId="0" xfId="0" applyFont="1" applyFill="1" applyBorder="1"/>
    <xf numFmtId="0" fontId="1" fillId="12" borderId="1" xfId="0" applyFont="1" applyFill="1" applyBorder="1"/>
    <xf numFmtId="0" fontId="4" fillId="12" borderId="1" xfId="0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12" borderId="4" xfId="0" applyFont="1" applyFill="1" applyBorder="1"/>
    <xf numFmtId="164" fontId="2" fillId="12" borderId="4" xfId="0" applyNumberFormat="1" applyFont="1" applyFill="1" applyBorder="1"/>
    <xf numFmtId="167" fontId="0" fillId="5" borderId="1" xfId="0" applyNumberFormat="1" applyFont="1" applyFill="1" applyBorder="1"/>
    <xf numFmtId="0" fontId="0" fillId="5" borderId="1" xfId="0" applyFont="1" applyFill="1" applyBorder="1"/>
    <xf numFmtId="164" fontId="0" fillId="5" borderId="1" xfId="0" applyNumberFormat="1" applyFill="1" applyBorder="1"/>
    <xf numFmtId="164" fontId="0" fillId="5" borderId="1" xfId="0" applyNumberFormat="1" applyFont="1" applyFill="1" applyBorder="1"/>
    <xf numFmtId="0" fontId="0" fillId="5" borderId="4" xfId="0" applyFill="1" applyBorder="1"/>
    <xf numFmtId="164" fontId="0" fillId="5" borderId="4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/>
    <xf numFmtId="167" fontId="0" fillId="0" borderId="1" xfId="0" applyNumberFormat="1" applyBorder="1"/>
    <xf numFmtId="0" fontId="0" fillId="0" borderId="1" xfId="0" applyFon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4" xfId="0" applyBorder="1"/>
    <xf numFmtId="164" fontId="0" fillId="0" borderId="4" xfId="0" applyNumberFormat="1" applyBorder="1"/>
    <xf numFmtId="0" fontId="0" fillId="0" borderId="1" xfId="0" applyBorder="1"/>
    <xf numFmtId="0" fontId="4" fillId="10" borderId="0" xfId="0" applyFont="1" applyFill="1" applyBorder="1"/>
    <xf numFmtId="0" fontId="4" fillId="10" borderId="0" xfId="0" applyFont="1" applyFill="1"/>
    <xf numFmtId="0" fontId="1" fillId="15" borderId="1" xfId="0" applyFont="1" applyFill="1" applyBorder="1"/>
    <xf numFmtId="164" fontId="1" fillId="15" borderId="1" xfId="0" applyNumberFormat="1" applyFont="1" applyFill="1" applyBorder="1"/>
    <xf numFmtId="0" fontId="2" fillId="15" borderId="1" xfId="0" applyFont="1" applyFill="1" applyBorder="1"/>
    <xf numFmtId="0" fontId="1" fillId="15" borderId="4" xfId="0" applyFont="1" applyFill="1" applyBorder="1"/>
    <xf numFmtId="0" fontId="1" fillId="15" borderId="0" xfId="0" applyFont="1" applyFill="1" applyBorder="1"/>
    <xf numFmtId="0" fontId="0" fillId="15" borderId="0" xfId="0" applyFill="1" applyBorder="1"/>
    <xf numFmtId="0" fontId="1" fillId="15" borderId="0" xfId="0" applyFont="1" applyFill="1"/>
    <xf numFmtId="164" fontId="2" fillId="7" borderId="1" xfId="0" applyNumberFormat="1" applyFont="1" applyFill="1" applyBorder="1"/>
    <xf numFmtId="0" fontId="0" fillId="2" borderId="0" xfId="0" applyFill="1"/>
    <xf numFmtId="0" fontId="1" fillId="13" borderId="0" xfId="0" applyFont="1" applyFill="1"/>
    <xf numFmtId="164" fontId="1" fillId="15" borderId="4" xfId="0" applyNumberFormat="1" applyFont="1" applyFill="1" applyBorder="1"/>
    <xf numFmtId="164" fontId="4" fillId="15" borderId="1" xfId="0" applyNumberFormat="1" applyFont="1" applyFill="1" applyBorder="1"/>
    <xf numFmtId="0" fontId="1" fillId="9" borderId="1" xfId="0" applyFont="1" applyFill="1" applyBorder="1"/>
    <xf numFmtId="164" fontId="1" fillId="9" borderId="1" xfId="0" applyNumberFormat="1" applyFont="1" applyFill="1" applyBorder="1"/>
    <xf numFmtId="0" fontId="1" fillId="16" borderId="1" xfId="0" applyFont="1" applyFill="1" applyBorder="1"/>
    <xf numFmtId="165" fontId="1" fillId="10" borderId="1" xfId="1" applyFont="1" applyFill="1" applyBorder="1" applyAlignment="1" applyProtection="1"/>
    <xf numFmtId="0" fontId="1" fillId="14" borderId="1" xfId="0" applyFont="1" applyFill="1" applyBorder="1"/>
    <xf numFmtId="164" fontId="1" fillId="14" borderId="1" xfId="0" applyNumberFormat="1" applyFont="1" applyFill="1" applyBorder="1"/>
    <xf numFmtId="0" fontId="1" fillId="14" borderId="4" xfId="0" applyFont="1" applyFill="1" applyBorder="1"/>
    <xf numFmtId="164" fontId="1" fillId="14" borderId="4" xfId="0" applyNumberFormat="1" applyFont="1" applyFill="1" applyBorder="1"/>
    <xf numFmtId="0" fontId="2" fillId="14" borderId="1" xfId="0" applyFont="1" applyFill="1" applyBorder="1"/>
    <xf numFmtId="164" fontId="4" fillId="14" borderId="1" xfId="0" applyNumberFormat="1" applyFont="1" applyFill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0" fontId="8" fillId="0" borderId="0" xfId="0" applyFont="1" applyBorder="1"/>
    <xf numFmtId="0" fontId="4" fillId="0" borderId="0" xfId="0" applyFont="1"/>
    <xf numFmtId="0" fontId="9" fillId="0" borderId="1" xfId="0" applyFont="1" applyBorder="1"/>
    <xf numFmtId="164" fontId="9" fillId="0" borderId="1" xfId="0" applyNumberFormat="1" applyFont="1" applyBorder="1"/>
    <xf numFmtId="164" fontId="9" fillId="3" borderId="1" xfId="0" applyNumberFormat="1" applyFont="1" applyFill="1" applyBorder="1"/>
    <xf numFmtId="0" fontId="0" fillId="4" borderId="1" xfId="0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  <xf numFmtId="0" fontId="8" fillId="10" borderId="0" xfId="0" applyFont="1" applyFill="1" applyBorder="1"/>
    <xf numFmtId="0" fontId="1" fillId="12" borderId="4" xfId="0" applyFont="1" applyFill="1" applyBorder="1"/>
    <xf numFmtId="0" fontId="4" fillId="9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8" fillId="8" borderId="1" xfId="0" applyFont="1" applyFill="1" applyBorder="1"/>
    <xf numFmtId="167" fontId="0" fillId="2" borderId="1" xfId="0" applyNumberFormat="1" applyFill="1" applyBorder="1"/>
    <xf numFmtId="0" fontId="0" fillId="2" borderId="1" xfId="0" applyFont="1" applyFill="1" applyBorder="1"/>
    <xf numFmtId="164" fontId="0" fillId="2" borderId="1" xfId="0" applyNumberFormat="1" applyFill="1" applyBorder="1"/>
    <xf numFmtId="164" fontId="0" fillId="2" borderId="1" xfId="0" applyNumberFormat="1" applyFon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5" borderId="0" xfId="0" applyFill="1" applyBorder="1"/>
    <xf numFmtId="0" fontId="0" fillId="5" borderId="0" xfId="0" applyFill="1"/>
    <xf numFmtId="164" fontId="1" fillId="16" borderId="1" xfId="0" applyNumberFormat="1" applyFont="1" applyFill="1" applyBorder="1"/>
    <xf numFmtId="0" fontId="2" fillId="16" borderId="1" xfId="0" applyFont="1" applyFill="1" applyBorder="1"/>
    <xf numFmtId="164" fontId="1" fillId="7" borderId="1" xfId="0" applyNumberFormat="1" applyFont="1" applyFill="1" applyBorder="1"/>
    <xf numFmtId="164" fontId="2" fillId="17" borderId="1" xfId="0" applyNumberFormat="1" applyFont="1" applyFill="1" applyBorder="1"/>
    <xf numFmtId="0" fontId="2" fillId="17" borderId="1" xfId="0" applyFont="1" applyFill="1" applyBorder="1"/>
    <xf numFmtId="164" fontId="3" fillId="0" borderId="1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0" fontId="4" fillId="8" borderId="0" xfId="0" applyFont="1" applyFill="1" applyBorder="1"/>
    <xf numFmtId="0" fontId="4" fillId="8" borderId="0" xfId="0" applyFont="1" applyFill="1"/>
    <xf numFmtId="0" fontId="1" fillId="13" borderId="3" xfId="0" applyFont="1" applyFill="1" applyBorder="1"/>
    <xf numFmtId="0" fontId="0" fillId="13" borderId="0" xfId="0" applyFill="1" applyBorder="1"/>
    <xf numFmtId="0" fontId="0" fillId="13" borderId="0" xfId="0" applyFill="1"/>
    <xf numFmtId="164" fontId="4" fillId="4" borderId="1" xfId="0" applyNumberFormat="1" applyFont="1" applyFill="1" applyBorder="1"/>
    <xf numFmtId="0" fontId="0" fillId="12" borderId="0" xfId="0" applyFill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5" fillId="4" borderId="1" xfId="0" applyFont="1" applyFill="1" applyBorder="1"/>
    <xf numFmtId="164" fontId="3" fillId="8" borderId="1" xfId="0" applyNumberFormat="1" applyFont="1" applyFill="1" applyBorder="1"/>
    <xf numFmtId="0" fontId="3" fillId="8" borderId="4" xfId="0" applyFont="1" applyFill="1" applyBorder="1"/>
    <xf numFmtId="164" fontId="3" fillId="8" borderId="4" xfId="0" applyNumberFormat="1" applyFont="1" applyFill="1" applyBorder="1"/>
    <xf numFmtId="0" fontId="1" fillId="0" borderId="3" xfId="0" applyFont="1" applyBorder="1"/>
    <xf numFmtId="0" fontId="4" fillId="18" borderId="1" xfId="0" applyFont="1" applyFill="1" applyBorder="1"/>
    <xf numFmtId="0" fontId="1" fillId="19" borderId="1" xfId="0" applyFont="1" applyFill="1" applyBorder="1"/>
    <xf numFmtId="164" fontId="1" fillId="19" borderId="1" xfId="0" applyNumberFormat="1" applyFont="1" applyFill="1" applyBorder="1"/>
    <xf numFmtId="0" fontId="0" fillId="19" borderId="4" xfId="0" applyFill="1" applyBorder="1"/>
    <xf numFmtId="0" fontId="1" fillId="19" borderId="0" xfId="0" applyFont="1" applyFill="1" applyBorder="1"/>
    <xf numFmtId="0" fontId="0" fillId="19" borderId="0" xfId="0" applyFill="1"/>
    <xf numFmtId="0" fontId="1" fillId="9" borderId="4" xfId="0" applyFont="1" applyFill="1" applyBorder="1"/>
    <xf numFmtId="164" fontId="1" fillId="9" borderId="4" xfId="0" applyNumberFormat="1" applyFont="1" applyFill="1" applyBorder="1"/>
    <xf numFmtId="0" fontId="1" fillId="18" borderId="1" xfId="0" applyFont="1" applyFill="1" applyBorder="1"/>
    <xf numFmtId="0" fontId="4" fillId="10" borderId="1" xfId="0" applyFont="1" applyFill="1" applyBorder="1"/>
    <xf numFmtId="0" fontId="3" fillId="10" borderId="1" xfId="0" applyFont="1" applyFill="1" applyBorder="1"/>
    <xf numFmtId="165" fontId="4" fillId="10" borderId="1" xfId="1" applyFont="1" applyFill="1" applyBorder="1" applyAlignment="1" applyProtection="1"/>
    <xf numFmtId="164" fontId="3" fillId="10" borderId="1" xfId="0" applyNumberFormat="1" applyFont="1" applyFill="1" applyBorder="1"/>
    <xf numFmtId="0" fontId="7" fillId="10" borderId="0" xfId="0" applyFont="1" applyFill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0" fontId="4" fillId="14" borderId="1" xfId="0" applyFont="1" applyFill="1" applyBorder="1"/>
    <xf numFmtId="164" fontId="2" fillId="14" borderId="1" xfId="0" applyNumberFormat="1" applyFont="1" applyFill="1" applyBorder="1"/>
    <xf numFmtId="0" fontId="2" fillId="14" borderId="4" xfId="0" applyFont="1" applyFill="1" applyBorder="1"/>
    <xf numFmtId="164" fontId="2" fillId="14" borderId="4" xfId="0" applyNumberFormat="1" applyFont="1" applyFill="1" applyBorder="1"/>
    <xf numFmtId="0" fontId="0" fillId="14" borderId="0" xfId="0" applyFill="1"/>
    <xf numFmtId="166" fontId="1" fillId="12" borderId="1" xfId="0" applyNumberFormat="1" applyFont="1" applyFill="1" applyBorder="1"/>
    <xf numFmtId="166" fontId="0" fillId="12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0" fillId="12" borderId="4" xfId="0" applyFill="1" applyBorder="1"/>
    <xf numFmtId="164" fontId="0" fillId="12" borderId="4" xfId="0" applyNumberFormat="1" applyFill="1" applyBorder="1"/>
    <xf numFmtId="164" fontId="1" fillId="12" borderId="1" xfId="0" applyNumberFormat="1" applyFont="1" applyFill="1" applyBorder="1"/>
    <xf numFmtId="0" fontId="0" fillId="12" borderId="0" xfId="0" applyFill="1" applyBorder="1"/>
    <xf numFmtId="168" fontId="1" fillId="12" borderId="1" xfId="0" applyNumberFormat="1" applyFont="1" applyFill="1" applyBorder="1"/>
    <xf numFmtId="0" fontId="1" fillId="20" borderId="1" xfId="0" applyFont="1" applyFill="1" applyBorder="1"/>
    <xf numFmtId="0" fontId="4" fillId="20" borderId="1" xfId="0" applyFon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0" fontId="0" fillId="20" borderId="4" xfId="0" applyFill="1" applyBorder="1"/>
    <xf numFmtId="164" fontId="0" fillId="20" borderId="4" xfId="0" applyNumberFormat="1" applyFill="1" applyBorder="1"/>
    <xf numFmtId="164" fontId="1" fillId="20" borderId="1" xfId="0" applyNumberFormat="1" applyFont="1" applyFill="1" applyBorder="1"/>
    <xf numFmtId="0" fontId="0" fillId="20" borderId="1" xfId="0" applyFill="1" applyBorder="1"/>
    <xf numFmtId="0" fontId="0" fillId="20" borderId="0" xfId="0" applyFill="1" applyBorder="1"/>
    <xf numFmtId="0" fontId="0" fillId="20" borderId="0" xfId="0" applyFill="1"/>
    <xf numFmtId="0" fontId="1" fillId="20" borderId="0" xfId="0" applyFont="1" applyFill="1" applyBorder="1"/>
    <xf numFmtId="0" fontId="1" fillId="20" borderId="0" xfId="0" applyFont="1" applyFill="1"/>
    <xf numFmtId="164" fontId="2" fillId="3" borderId="4" xfId="0" applyNumberFormat="1" applyFont="1" applyFill="1" applyBorder="1"/>
    <xf numFmtId="0" fontId="1" fillId="12" borderId="4" xfId="0" applyFont="1" applyFill="1" applyBorder="1" applyAlignment="1">
      <alignment horizontal="right"/>
    </xf>
    <xf numFmtId="167" fontId="1" fillId="12" borderId="0" xfId="0" applyNumberFormat="1" applyFont="1" applyFill="1" applyBorder="1"/>
    <xf numFmtId="168" fontId="1" fillId="12" borderId="0" xfId="0" applyNumberFormat="1" applyFont="1" applyFill="1" applyBorder="1"/>
    <xf numFmtId="164" fontId="1" fillId="12" borderId="0" xfId="0" applyNumberFormat="1" applyFont="1" applyFill="1" applyBorder="1"/>
    <xf numFmtId="0" fontId="8" fillId="0" borderId="0" xfId="0" applyFont="1"/>
    <xf numFmtId="167" fontId="1" fillId="8" borderId="0" xfId="0" applyNumberFormat="1" applyFont="1" applyFill="1" applyBorder="1"/>
    <xf numFmtId="164" fontId="1" fillId="13" borderId="1" xfId="0" applyNumberFormat="1" applyFont="1" applyFill="1" applyBorder="1"/>
    <xf numFmtId="0" fontId="4" fillId="19" borderId="1" xfId="0" applyFont="1" applyFill="1" applyBorder="1"/>
    <xf numFmtId="0" fontId="1" fillId="19" borderId="4" xfId="0" applyFont="1" applyFill="1" applyBorder="1"/>
    <xf numFmtId="164" fontId="1" fillId="19" borderId="4" xfId="0" applyNumberFormat="1" applyFont="1" applyFill="1" applyBorder="1"/>
    <xf numFmtId="0" fontId="0" fillId="19" borderId="1" xfId="0" applyFill="1" applyBorder="1"/>
    <xf numFmtId="0" fontId="1" fillId="19" borderId="0" xfId="0" applyFont="1" applyFill="1"/>
    <xf numFmtId="0" fontId="8" fillId="0" borderId="1" xfId="0" applyFont="1" applyBorder="1"/>
    <xf numFmtId="0" fontId="5" fillId="0" borderId="1" xfId="0" applyFont="1" applyBorder="1"/>
    <xf numFmtId="164" fontId="1" fillId="12" borderId="4" xfId="0" applyNumberFormat="1" applyFont="1" applyFill="1" applyBorder="1"/>
    <xf numFmtId="0" fontId="1" fillId="21" borderId="3" xfId="0" applyFont="1" applyFill="1" applyBorder="1"/>
    <xf numFmtId="0" fontId="1" fillId="21" borderId="1" xfId="0" applyFont="1" applyFill="1" applyBorder="1"/>
    <xf numFmtId="0" fontId="2" fillId="3" borderId="1" xfId="0" applyFont="1" applyFill="1" applyBorder="1"/>
    <xf numFmtId="0" fontId="4" fillId="5" borderId="0" xfId="0" applyFont="1" applyFill="1" applyBorder="1"/>
    <xf numFmtId="164" fontId="4" fillId="10" borderId="1" xfId="0" applyNumberFormat="1" applyFont="1" applyFill="1" applyBorder="1"/>
    <xf numFmtId="168" fontId="1" fillId="10" borderId="1" xfId="0" applyNumberFormat="1" applyFont="1" applyFill="1" applyBorder="1"/>
    <xf numFmtId="166" fontId="1" fillId="19" borderId="1" xfId="0" applyNumberFormat="1" applyFont="1" applyFill="1" applyBorder="1"/>
    <xf numFmtId="164" fontId="0" fillId="19" borderId="1" xfId="0" applyNumberFormat="1" applyFill="1" applyBorder="1"/>
    <xf numFmtId="164" fontId="0" fillId="19" borderId="4" xfId="0" applyNumberFormat="1" applyFill="1" applyBorder="1"/>
    <xf numFmtId="0" fontId="0" fillId="19" borderId="4" xfId="0" applyFill="1" applyBorder="1" applyAlignment="1">
      <alignment horizontal="right"/>
    </xf>
    <xf numFmtId="0" fontId="0" fillId="19" borderId="0" xfId="0" applyFill="1" applyBorder="1"/>
    <xf numFmtId="168" fontId="0" fillId="19" borderId="0" xfId="0" applyNumberFormat="1" applyFill="1"/>
    <xf numFmtId="164" fontId="1" fillId="19" borderId="0" xfId="0" applyNumberFormat="1" applyFont="1" applyFill="1" applyBorder="1"/>
    <xf numFmtId="166" fontId="0" fillId="19" borderId="1" xfId="0" applyNumberFormat="1" applyFill="1" applyBorder="1"/>
    <xf numFmtId="2" fontId="0" fillId="10" borderId="1" xfId="0" applyNumberFormat="1" applyFill="1" applyBorder="1"/>
    <xf numFmtId="0" fontId="0" fillId="12" borderId="4" xfId="0" applyFill="1" applyBorder="1" applyAlignment="1">
      <alignment horizontal="right"/>
    </xf>
    <xf numFmtId="0" fontId="0" fillId="14" borderId="4" xfId="0" applyFill="1" applyBorder="1" applyAlignment="1">
      <alignment horizontal="right"/>
    </xf>
    <xf numFmtId="167" fontId="1" fillId="14" borderId="0" xfId="0" applyNumberFormat="1" applyFont="1" applyFill="1" applyBorder="1"/>
    <xf numFmtId="168" fontId="1" fillId="14" borderId="0" xfId="0" applyNumberFormat="1" applyFont="1" applyFill="1" applyBorder="1"/>
    <xf numFmtId="164" fontId="1" fillId="14" borderId="0" xfId="0" applyNumberFormat="1" applyFont="1" applyFill="1" applyBorder="1"/>
    <xf numFmtId="166" fontId="1" fillId="10" borderId="1" xfId="0" applyNumberFormat="1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10" borderId="4" xfId="0" applyFill="1" applyBorder="1"/>
    <xf numFmtId="164" fontId="0" fillId="10" borderId="4" xfId="0" applyNumberFormat="1" applyFill="1" applyBorder="1"/>
    <xf numFmtId="0" fontId="0" fillId="10" borderId="0" xfId="0" applyFill="1" applyBorder="1"/>
    <xf numFmtId="0" fontId="0" fillId="10" borderId="0" xfId="0" applyFill="1"/>
    <xf numFmtId="166" fontId="0" fillId="10" borderId="1" xfId="0" applyNumberFormat="1" applyFill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167" fontId="0" fillId="19" borderId="1" xfId="0" applyNumberFormat="1" applyFill="1" applyBorder="1"/>
    <xf numFmtId="167" fontId="10" fillId="19" borderId="1" xfId="3" applyNumberFormat="1" applyFill="1" applyBorder="1" applyAlignment="1" applyProtection="1"/>
    <xf numFmtId="169" fontId="0" fillId="0" borderId="4" xfId="0" applyNumberFormat="1" applyBorder="1" applyAlignment="1">
      <alignment horizontal="right"/>
    </xf>
    <xf numFmtId="168" fontId="1" fillId="0" borderId="0" xfId="0" applyNumberFormat="1" applyFont="1" applyBorder="1"/>
    <xf numFmtId="164" fontId="1" fillId="0" borderId="0" xfId="0" applyNumberFormat="1" applyFont="1" applyBorder="1"/>
    <xf numFmtId="0" fontId="7" fillId="19" borderId="1" xfId="0" applyFont="1" applyFill="1" applyBorder="1"/>
    <xf numFmtId="164" fontId="7" fillId="19" borderId="1" xfId="0" applyNumberFormat="1" applyFont="1" applyFill="1" applyBorder="1"/>
    <xf numFmtId="0" fontId="7" fillId="19" borderId="4" xfId="0" applyFont="1" applyFill="1" applyBorder="1"/>
    <xf numFmtId="164" fontId="7" fillId="19" borderId="4" xfId="0" applyNumberFormat="1" applyFont="1" applyFill="1" applyBorder="1"/>
    <xf numFmtId="164" fontId="4" fillId="19" borderId="1" xfId="0" applyNumberFormat="1" applyFont="1" applyFill="1" applyBorder="1"/>
    <xf numFmtId="0" fontId="7" fillId="19" borderId="0" xfId="0" applyFont="1" applyFill="1" applyBorder="1"/>
    <xf numFmtId="168" fontId="7" fillId="19" borderId="0" xfId="0" applyNumberFormat="1" applyFont="1" applyFill="1" applyBorder="1"/>
    <xf numFmtId="0" fontId="4" fillId="19" borderId="0" xfId="0" applyFont="1" applyFill="1" applyBorder="1"/>
    <xf numFmtId="164" fontId="4" fillId="19" borderId="0" xfId="0" applyNumberFormat="1" applyFont="1" applyFill="1" applyBorder="1"/>
    <xf numFmtId="0" fontId="4" fillId="19" borderId="0" xfId="0" applyFont="1" applyFill="1"/>
    <xf numFmtId="0" fontId="2" fillId="4" borderId="0" xfId="0" applyFont="1" applyFill="1" applyBorder="1"/>
    <xf numFmtId="164" fontId="2" fillId="4" borderId="0" xfId="0" applyNumberFormat="1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164" fontId="2" fillId="4" borderId="7" xfId="0" applyNumberFormat="1" applyFont="1" applyFill="1" applyBorder="1"/>
    <xf numFmtId="164" fontId="1" fillId="4" borderId="1" xfId="0" applyNumberFormat="1" applyFont="1" applyFill="1" applyBorder="1"/>
    <xf numFmtId="0" fontId="1" fillId="22" borderId="1" xfId="0" applyFont="1" applyFill="1" applyBorder="1"/>
    <xf numFmtId="166" fontId="1" fillId="8" borderId="0" xfId="0" applyNumberFormat="1" applyFont="1" applyFill="1" applyBorder="1"/>
    <xf numFmtId="0" fontId="1" fillId="9" borderId="0" xfId="0" applyFont="1" applyFill="1"/>
    <xf numFmtId="0" fontId="4" fillId="15" borderId="1" xfId="0" applyFont="1" applyFill="1" applyBorder="1"/>
    <xf numFmtId="164" fontId="2" fillId="15" borderId="1" xfId="0" applyNumberFormat="1" applyFont="1" applyFill="1" applyBorder="1"/>
    <xf numFmtId="0" fontId="2" fillId="15" borderId="4" xfId="0" applyFont="1" applyFill="1" applyBorder="1"/>
    <xf numFmtId="164" fontId="2" fillId="15" borderId="4" xfId="0" applyNumberFormat="1" applyFont="1" applyFill="1" applyBorder="1"/>
    <xf numFmtId="167" fontId="1" fillId="15" borderId="0" xfId="0" applyNumberFormat="1" applyFont="1" applyFill="1" applyBorder="1"/>
    <xf numFmtId="168" fontId="1" fillId="15" borderId="0" xfId="0" applyNumberFormat="1" applyFont="1" applyFill="1" applyBorder="1"/>
    <xf numFmtId="164" fontId="1" fillId="15" borderId="0" xfId="0" applyNumberFormat="1" applyFont="1" applyFill="1" applyBorder="1"/>
    <xf numFmtId="166" fontId="1" fillId="0" borderId="1" xfId="0" applyNumberFormat="1" applyFont="1" applyBorder="1"/>
    <xf numFmtId="166" fontId="0" fillId="0" borderId="1" xfId="0" applyNumberFormat="1" applyBorder="1"/>
    <xf numFmtId="0" fontId="2" fillId="18" borderId="1" xfId="0" applyFont="1" applyFill="1" applyBorder="1"/>
    <xf numFmtId="164" fontId="2" fillId="18" borderId="1" xfId="0" applyNumberFormat="1" applyFont="1" applyFill="1" applyBorder="1"/>
    <xf numFmtId="0" fontId="2" fillId="18" borderId="4" xfId="0" applyFont="1" applyFill="1" applyBorder="1"/>
    <xf numFmtId="164" fontId="2" fillId="18" borderId="4" xfId="0" applyNumberFormat="1" applyFont="1" applyFill="1" applyBorder="1"/>
    <xf numFmtId="0" fontId="1" fillId="23" borderId="1" xfId="0" applyFont="1" applyFill="1" applyBorder="1"/>
    <xf numFmtId="0" fontId="4" fillId="12" borderId="0" xfId="0" applyFont="1" applyFill="1" applyBorder="1"/>
    <xf numFmtId="0" fontId="1" fillId="18" borderId="0" xfId="0" applyFont="1" applyFill="1"/>
    <xf numFmtId="0" fontId="8" fillId="24" borderId="1" xfId="0" applyFont="1" applyFill="1" applyBorder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164" fontId="2" fillId="10" borderId="1" xfId="0" applyNumberFormat="1" applyFont="1" applyFill="1" applyBorder="1" applyAlignment="1"/>
    <xf numFmtId="0" fontId="2" fillId="10" borderId="4" xfId="0" applyFont="1" applyFill="1" applyBorder="1" applyAlignment="1"/>
    <xf numFmtId="164" fontId="2" fillId="10" borderId="4" xfId="0" applyNumberFormat="1" applyFont="1" applyFill="1" applyBorder="1" applyAlignment="1"/>
    <xf numFmtId="0" fontId="1" fillId="10" borderId="0" xfId="0" applyFont="1" applyFill="1" applyBorder="1" applyAlignment="1"/>
    <xf numFmtId="0" fontId="1" fillId="10" borderId="0" xfId="0" applyFont="1" applyFill="1" applyAlignment="1"/>
    <xf numFmtId="0" fontId="1" fillId="24" borderId="1" xfId="0" applyFont="1" applyFill="1" applyBorder="1"/>
    <xf numFmtId="2" fontId="1" fillId="4" borderId="1" xfId="0" applyNumberFormat="1" applyFont="1" applyFill="1" applyBorder="1"/>
    <xf numFmtId="2" fontId="1" fillId="0" borderId="1" xfId="0" applyNumberFormat="1" applyFont="1" applyBorder="1"/>
    <xf numFmtId="0" fontId="1" fillId="4" borderId="8" xfId="0" applyFont="1" applyFill="1" applyBorder="1"/>
    <xf numFmtId="0" fontId="4" fillId="4" borderId="8" xfId="0" applyFont="1" applyFill="1" applyBorder="1"/>
    <xf numFmtId="0" fontId="2" fillId="4" borderId="8" xfId="0" applyFont="1" applyFill="1" applyBorder="1"/>
    <xf numFmtId="164" fontId="2" fillId="4" borderId="8" xfId="0" applyNumberFormat="1" applyFont="1" applyFill="1" applyBorder="1"/>
    <xf numFmtId="0" fontId="2" fillId="4" borderId="9" xfId="0" applyFont="1" applyFill="1" applyBorder="1"/>
    <xf numFmtId="164" fontId="2" fillId="4" borderId="9" xfId="0" applyNumberFormat="1" applyFont="1" applyFill="1" applyBorder="1"/>
    <xf numFmtId="0" fontId="2" fillId="7" borderId="1" xfId="0" applyFont="1" applyFill="1" applyBorder="1"/>
    <xf numFmtId="0" fontId="2" fillId="7" borderId="4" xfId="0" applyFont="1" applyFill="1" applyBorder="1"/>
    <xf numFmtId="164" fontId="2" fillId="7" borderId="4" xfId="0" applyNumberFormat="1" applyFont="1" applyFill="1" applyBorder="1"/>
    <xf numFmtId="0" fontId="1" fillId="7" borderId="4" xfId="0" applyFont="1" applyFill="1" applyBorder="1"/>
    <xf numFmtId="0" fontId="4" fillId="25" borderId="1" xfId="0" applyFont="1" applyFill="1" applyBorder="1"/>
    <xf numFmtId="0" fontId="1" fillId="25" borderId="1" xfId="0" applyFont="1" applyFill="1" applyBorder="1"/>
    <xf numFmtId="0" fontId="2" fillId="25" borderId="1" xfId="0" applyFont="1" applyFill="1" applyBorder="1"/>
    <xf numFmtId="164" fontId="2" fillId="25" borderId="1" xfId="0" applyNumberFormat="1" applyFont="1" applyFill="1" applyBorder="1"/>
    <xf numFmtId="0" fontId="2" fillId="25" borderId="4" xfId="0" applyFont="1" applyFill="1" applyBorder="1"/>
    <xf numFmtId="164" fontId="2" fillId="25" borderId="4" xfId="0" applyNumberFormat="1" applyFont="1" applyFill="1" applyBorder="1"/>
    <xf numFmtId="0" fontId="2" fillId="26" borderId="1" xfId="0" applyFont="1" applyFill="1" applyBorder="1"/>
    <xf numFmtId="164" fontId="2" fillId="26" borderId="1" xfId="0" applyNumberFormat="1" applyFont="1" applyFill="1" applyBorder="1"/>
    <xf numFmtId="0" fontId="1" fillId="26" borderId="0" xfId="0" applyFont="1" applyFill="1"/>
    <xf numFmtId="0" fontId="5" fillId="2" borderId="1" xfId="0" applyFont="1" applyFill="1" applyBorder="1"/>
    <xf numFmtId="168" fontId="1" fillId="8" borderId="1" xfId="0" applyNumberFormat="1" applyFont="1" applyFill="1" applyBorder="1"/>
    <xf numFmtId="164" fontId="5" fillId="0" borderId="1" xfId="0" applyNumberFormat="1" applyFont="1" applyBorder="1"/>
    <xf numFmtId="170" fontId="2" fillId="4" borderId="1" xfId="0" applyNumberFormat="1" applyFont="1" applyFill="1" applyBorder="1"/>
    <xf numFmtId="0" fontId="5" fillId="5" borderId="1" xfId="0" applyFont="1" applyFill="1" applyBorder="1"/>
    <xf numFmtId="0" fontId="1" fillId="2" borderId="3" xfId="0" applyFont="1" applyFill="1" applyBorder="1"/>
    <xf numFmtId="0" fontId="3" fillId="12" borderId="1" xfId="0" applyFont="1" applyFill="1" applyBorder="1"/>
    <xf numFmtId="164" fontId="2" fillId="4" borderId="1" xfId="2" applyNumberFormat="1" applyFont="1" applyFill="1" applyBorder="1" applyAlignment="1" applyProtection="1"/>
    <xf numFmtId="0" fontId="2" fillId="19" borderId="1" xfId="0" applyFont="1" applyFill="1" applyBorder="1"/>
    <xf numFmtId="164" fontId="2" fillId="19" borderId="1" xfId="0" applyNumberFormat="1" applyFont="1" applyFill="1" applyBorder="1"/>
    <xf numFmtId="0" fontId="2" fillId="19" borderId="4" xfId="0" applyFont="1" applyFill="1" applyBorder="1"/>
    <xf numFmtId="164" fontId="2" fillId="19" borderId="4" xfId="0" applyNumberFormat="1" applyFont="1" applyFill="1" applyBorder="1"/>
    <xf numFmtId="0" fontId="4" fillId="27" borderId="1" xfId="0" applyFont="1" applyFill="1" applyBorder="1"/>
    <xf numFmtId="164" fontId="4" fillId="27" borderId="1" xfId="0" applyNumberFormat="1" applyFont="1" applyFill="1" applyBorder="1"/>
    <xf numFmtId="168" fontId="4" fillId="27" borderId="1" xfId="0" applyNumberFormat="1" applyFont="1" applyFill="1" applyBorder="1"/>
    <xf numFmtId="0" fontId="4" fillId="9" borderId="1" xfId="0" applyFont="1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0" fontId="2" fillId="9" borderId="4" xfId="0" applyFont="1" applyFill="1" applyBorder="1"/>
    <xf numFmtId="164" fontId="2" fillId="9" borderId="4" xfId="0" applyNumberFormat="1" applyFont="1" applyFill="1" applyBorder="1"/>
    <xf numFmtId="0" fontId="2" fillId="20" borderId="4" xfId="0" applyFont="1" applyFill="1" applyBorder="1"/>
    <xf numFmtId="164" fontId="2" fillId="20" borderId="4" xfId="0" applyNumberFormat="1" applyFont="1" applyFill="1" applyBorder="1"/>
    <xf numFmtId="0" fontId="4" fillId="12" borderId="0" xfId="0" applyFont="1" applyFill="1"/>
    <xf numFmtId="164" fontId="5" fillId="4" borderId="1" xfId="0" applyNumberFormat="1" applyFont="1" applyFill="1" applyBorder="1"/>
    <xf numFmtId="164" fontId="5" fillId="3" borderId="1" xfId="0" applyNumberFormat="1" applyFont="1" applyFill="1" applyBorder="1"/>
    <xf numFmtId="0" fontId="1" fillId="9" borderId="3" xfId="0" applyFont="1" applyFill="1" applyBorder="1"/>
    <xf numFmtId="0" fontId="1" fillId="4" borderId="5" xfId="0" applyFont="1" applyFill="1" applyBorder="1"/>
    <xf numFmtId="164" fontId="3" fillId="4" borderId="5" xfId="0" applyNumberFormat="1" applyFont="1" applyFill="1" applyBorder="1"/>
    <xf numFmtId="0" fontId="3" fillId="4" borderId="10" xfId="0" applyFont="1" applyFill="1" applyBorder="1"/>
    <xf numFmtId="164" fontId="2" fillId="4" borderId="10" xfId="0" applyNumberFormat="1" applyFont="1" applyFill="1" applyBorder="1"/>
    <xf numFmtId="164" fontId="3" fillId="3" borderId="5" xfId="0" applyNumberFormat="1" applyFont="1" applyFill="1" applyBorder="1"/>
    <xf numFmtId="0" fontId="1" fillId="0" borderId="10" xfId="0" applyFont="1" applyBorder="1"/>
    <xf numFmtId="0" fontId="11" fillId="19" borderId="1" xfId="3" applyFont="1" applyFill="1" applyBorder="1" applyAlignment="1" applyProtection="1"/>
    <xf numFmtId="0" fontId="1" fillId="19" borderId="3" xfId="0" applyFont="1" applyFill="1" applyBorder="1"/>
    <xf numFmtId="0" fontId="11" fillId="9" borderId="1" xfId="3" applyFont="1" applyFill="1" applyBorder="1" applyAlignment="1" applyProtection="1"/>
    <xf numFmtId="0" fontId="1" fillId="17" borderId="1" xfId="0" applyFont="1" applyFill="1" applyBorder="1"/>
    <xf numFmtId="0" fontId="4" fillId="17" borderId="1" xfId="0" applyFont="1" applyFill="1" applyBorder="1"/>
    <xf numFmtId="0" fontId="2" fillId="17" borderId="4" xfId="0" applyFont="1" applyFill="1" applyBorder="1"/>
    <xf numFmtId="164" fontId="2" fillId="17" borderId="4" xfId="0" applyNumberFormat="1" applyFont="1" applyFill="1" applyBorder="1"/>
    <xf numFmtId="0" fontId="1" fillId="17" borderId="0" xfId="0" applyFont="1" applyFill="1" applyBorder="1"/>
    <xf numFmtId="0" fontId="1" fillId="17" borderId="3" xfId="0" applyFont="1" applyFill="1" applyBorder="1"/>
    <xf numFmtId="164" fontId="3" fillId="12" borderId="1" xfId="0" applyNumberFormat="1" applyFont="1" applyFill="1" applyBorder="1"/>
    <xf numFmtId="0" fontId="3" fillId="12" borderId="4" xfId="0" applyFont="1" applyFill="1" applyBorder="1"/>
    <xf numFmtId="0" fontId="10" fillId="12" borderId="1" xfId="3" applyFont="1" applyFill="1" applyBorder="1" applyAlignment="1" applyProtection="1"/>
    <xf numFmtId="164" fontId="1" fillId="3" borderId="4" xfId="0" applyNumberFormat="1" applyFont="1" applyFill="1" applyBorder="1"/>
    <xf numFmtId="0" fontId="8" fillId="4" borderId="0" xfId="0" applyFont="1" applyFill="1"/>
    <xf numFmtId="164" fontId="2" fillId="3" borderId="1" xfId="0" applyNumberFormat="1" applyFont="1" applyFill="1" applyBorder="1" applyAlignment="1">
      <alignment horizontal="left"/>
    </xf>
    <xf numFmtId="0" fontId="3" fillId="4" borderId="8" xfId="0" applyFont="1" applyFill="1" applyBorder="1"/>
    <xf numFmtId="164" fontId="3" fillId="4" borderId="8" xfId="0" applyNumberFormat="1" applyFont="1" applyFill="1" applyBorder="1"/>
    <xf numFmtId="0" fontId="3" fillId="4" borderId="9" xfId="0" applyFont="1" applyFill="1" applyBorder="1"/>
    <xf numFmtId="164" fontId="3" fillId="3" borderId="8" xfId="0" applyNumberFormat="1" applyFont="1" applyFill="1" applyBorder="1"/>
    <xf numFmtId="0" fontId="1" fillId="0" borderId="9" xfId="0" applyFont="1" applyBorder="1"/>
    <xf numFmtId="164" fontId="2" fillId="3" borderId="8" xfId="0" applyNumberFormat="1" applyFont="1" applyFill="1" applyBorder="1"/>
    <xf numFmtId="0" fontId="2" fillId="4" borderId="5" xfId="0" applyFont="1" applyFill="1" applyBorder="1"/>
    <xf numFmtId="164" fontId="2" fillId="4" borderId="5" xfId="0" applyNumberFormat="1" applyFont="1" applyFill="1" applyBorder="1"/>
    <xf numFmtId="164" fontId="2" fillId="3" borderId="5" xfId="0" applyNumberFormat="1" applyFont="1" applyFill="1" applyBorder="1"/>
    <xf numFmtId="0" fontId="1" fillId="0" borderId="5" xfId="0" applyFont="1" applyBorder="1"/>
    <xf numFmtId="0" fontId="1" fillId="8" borderId="3" xfId="0" applyFont="1" applyFill="1" applyBorder="1"/>
    <xf numFmtId="0" fontId="4" fillId="24" borderId="1" xfId="0" applyFont="1" applyFill="1" applyBorder="1"/>
    <xf numFmtId="0" fontId="1" fillId="28" borderId="1" xfId="0" applyFont="1" applyFill="1" applyBorder="1"/>
    <xf numFmtId="0" fontId="0" fillId="28" borderId="1" xfId="0" applyFill="1" applyBorder="1"/>
    <xf numFmtId="166" fontId="1" fillId="28" borderId="1" xfId="0" applyNumberFormat="1" applyFont="1" applyFill="1" applyBorder="1"/>
    <xf numFmtId="166" fontId="0" fillId="28" borderId="1" xfId="0" applyNumberFormat="1" applyFill="1" applyBorder="1"/>
    <xf numFmtId="164" fontId="0" fillId="28" borderId="1" xfId="0" applyNumberFormat="1" applyFill="1" applyBorder="1"/>
    <xf numFmtId="0" fontId="0" fillId="28" borderId="4" xfId="0" applyFill="1" applyBorder="1"/>
    <xf numFmtId="164" fontId="0" fillId="28" borderId="4" xfId="0" applyNumberFormat="1" applyFill="1" applyBorder="1"/>
    <xf numFmtId="164" fontId="1" fillId="28" borderId="1" xfId="0" applyNumberFormat="1" applyFont="1" applyFill="1" applyBorder="1"/>
    <xf numFmtId="167" fontId="1" fillId="28" borderId="0" xfId="0" applyNumberFormat="1" applyFont="1" applyFill="1" applyBorder="1"/>
    <xf numFmtId="0" fontId="1" fillId="28" borderId="0" xfId="0" applyFont="1" applyFill="1" applyBorder="1"/>
    <xf numFmtId="0" fontId="4" fillId="0" borderId="3" xfId="0" applyFont="1" applyBorder="1"/>
    <xf numFmtId="0" fontId="4" fillId="2" borderId="3" xfId="0" applyFont="1" applyFill="1" applyBorder="1"/>
    <xf numFmtId="0" fontId="0" fillId="19" borderId="8" xfId="0" applyFont="1" applyFill="1" applyBorder="1"/>
    <xf numFmtId="0" fontId="1" fillId="19" borderId="8" xfId="0" applyFont="1" applyFill="1" applyBorder="1"/>
    <xf numFmtId="0" fontId="0" fillId="19" borderId="8" xfId="0" applyFill="1" applyBorder="1"/>
    <xf numFmtId="164" fontId="0" fillId="19" borderId="8" xfId="0" applyNumberFormat="1" applyFont="1" applyFill="1" applyBorder="1"/>
    <xf numFmtId="164" fontId="1" fillId="19" borderId="8" xfId="0" applyNumberFormat="1" applyFont="1" applyFill="1" applyBorder="1"/>
    <xf numFmtId="164" fontId="1" fillId="3" borderId="8" xfId="0" applyNumberFormat="1" applyFont="1" applyFill="1" applyBorder="1"/>
    <xf numFmtId="172" fontId="1" fillId="4" borderId="1" xfId="0" applyNumberFormat="1" applyFont="1" applyFill="1" applyBorder="1"/>
    <xf numFmtId="0" fontId="2" fillId="4" borderId="10" xfId="0" applyFont="1" applyFill="1" applyBorder="1"/>
    <xf numFmtId="0" fontId="1" fillId="24" borderId="5" xfId="0" applyFont="1" applyFill="1" applyBorder="1"/>
    <xf numFmtId="0" fontId="1" fillId="2" borderId="5" xfId="0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0" fontId="1" fillId="0" borderId="6" xfId="0" applyFont="1" applyBorder="1"/>
    <xf numFmtId="0" fontId="1" fillId="2" borderId="6" xfId="0" applyFont="1" applyFill="1" applyBorder="1"/>
    <xf numFmtId="0" fontId="4" fillId="13" borderId="1" xfId="0" applyFont="1" applyFill="1" applyBorder="1"/>
    <xf numFmtId="0" fontId="1" fillId="7" borderId="0" xfId="0" applyFont="1" applyFill="1" applyBorder="1"/>
    <xf numFmtId="0" fontId="4" fillId="7" borderId="0" xfId="0" applyFont="1" applyFill="1" applyBorder="1"/>
    <xf numFmtId="0" fontId="1" fillId="7" borderId="3" xfId="0" applyFont="1" applyFill="1" applyBorder="1"/>
    <xf numFmtId="0" fontId="0" fillId="7" borderId="0" xfId="0" applyFill="1" applyBorder="1"/>
    <xf numFmtId="0" fontId="8" fillId="2" borderId="3" xfId="0" applyFont="1" applyFill="1" applyBorder="1"/>
    <xf numFmtId="0" fontId="8" fillId="2" borderId="1" xfId="0" applyFont="1" applyFill="1" applyBorder="1"/>
    <xf numFmtId="0" fontId="8" fillId="5" borderId="0" xfId="0" applyFont="1" applyFill="1" applyBorder="1"/>
    <xf numFmtId="0" fontId="8" fillId="5" borderId="3" xfId="0" applyFont="1" applyFill="1" applyBorder="1"/>
    <xf numFmtId="0" fontId="8" fillId="5" borderId="1" xfId="0" applyFont="1" applyFill="1" applyBorder="1"/>
    <xf numFmtId="0" fontId="2" fillId="5" borderId="0" xfId="0" applyFont="1" applyFill="1" applyBorder="1"/>
    <xf numFmtId="168" fontId="0" fillId="8" borderId="0" xfId="0" applyNumberFormat="1" applyFill="1"/>
    <xf numFmtId="166" fontId="1" fillId="20" borderId="1" xfId="0" applyNumberFormat="1" applyFont="1" applyFill="1" applyBorder="1"/>
    <xf numFmtId="164" fontId="0" fillId="20" borderId="1" xfId="0" applyNumberFormat="1" applyFill="1" applyBorder="1"/>
    <xf numFmtId="0" fontId="1" fillId="20" borderId="3" xfId="0" applyFont="1" applyFill="1" applyBorder="1"/>
    <xf numFmtId="167" fontId="0" fillId="12" borderId="1" xfId="0" applyNumberFormat="1" applyFont="1" applyFill="1" applyBorder="1"/>
    <xf numFmtId="165" fontId="1" fillId="0" borderId="4" xfId="1" applyFont="1" applyBorder="1" applyAlignment="1" applyProtection="1"/>
    <xf numFmtId="0" fontId="1" fillId="3" borderId="0" xfId="0" applyFont="1" applyFill="1"/>
    <xf numFmtId="17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173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8" fontId="9" fillId="0" borderId="1" xfId="0" applyNumberFormat="1" applyFont="1" applyBorder="1"/>
    <xf numFmtId="173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/>
    <xf numFmtId="164" fontId="12" fillId="0" borderId="1" xfId="0" applyNumberFormat="1" applyFont="1" applyBorder="1"/>
    <xf numFmtId="168" fontId="12" fillId="0" borderId="1" xfId="0" applyNumberFormat="1" applyFont="1" applyBorder="1"/>
    <xf numFmtId="0" fontId="12" fillId="0" borderId="1" xfId="0" applyFont="1" applyBorder="1"/>
    <xf numFmtId="173" fontId="13" fillId="0" borderId="11" xfId="0" applyNumberFormat="1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0" fontId="13" fillId="0" borderId="11" xfId="0" applyFont="1" applyBorder="1"/>
    <xf numFmtId="164" fontId="13" fillId="0" borderId="11" xfId="0" applyNumberFormat="1" applyFont="1" applyBorder="1"/>
    <xf numFmtId="168" fontId="13" fillId="0" borderId="11" xfId="0" applyNumberFormat="1" applyFont="1" applyBorder="1"/>
    <xf numFmtId="173" fontId="0" fillId="0" borderId="12" xfId="0" applyNumberForma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164" fontId="14" fillId="0" borderId="12" xfId="0" applyNumberFormat="1" applyFont="1" applyBorder="1"/>
    <xf numFmtId="168" fontId="14" fillId="0" borderId="12" xfId="0" applyNumberFormat="1" applyFont="1" applyBorder="1"/>
    <xf numFmtId="173" fontId="0" fillId="0" borderId="6" xfId="0" applyNumberForma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164" fontId="14" fillId="0" borderId="6" xfId="0" applyNumberFormat="1" applyFont="1" applyBorder="1"/>
    <xf numFmtId="168" fontId="14" fillId="0" borderId="6" xfId="0" applyNumberFormat="1" applyFont="1" applyBorder="1"/>
    <xf numFmtId="173" fontId="12" fillId="0" borderId="6" xfId="0" applyNumberFormat="1" applyFont="1" applyBorder="1" applyAlignment="1">
      <alignment horizontal="left"/>
    </xf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164" fontId="12" fillId="0" borderId="6" xfId="0" applyNumberFormat="1" applyFont="1" applyBorder="1"/>
    <xf numFmtId="168" fontId="12" fillId="0" borderId="6" xfId="0" applyNumberFormat="1" applyFont="1" applyBorder="1"/>
    <xf numFmtId="173" fontId="0" fillId="0" borderId="5" xfId="0" applyNumberForma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164" fontId="0" fillId="0" borderId="5" xfId="0" applyNumberFormat="1" applyBorder="1"/>
    <xf numFmtId="168" fontId="0" fillId="0" borderId="5" xfId="0" applyNumberFormat="1" applyBorder="1"/>
    <xf numFmtId="173" fontId="14" fillId="0" borderId="12" xfId="0" applyNumberFormat="1" applyFont="1" applyBorder="1" applyAlignment="1">
      <alignment horizontal="left"/>
    </xf>
    <xf numFmtId="173" fontId="14" fillId="0" borderId="5" xfId="0" applyNumberFormat="1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164" fontId="14" fillId="0" borderId="5" xfId="0" applyNumberFormat="1" applyFont="1" applyBorder="1"/>
    <xf numFmtId="168" fontId="14" fillId="0" borderId="5" xfId="0" applyNumberFormat="1" applyFont="1" applyBorder="1"/>
    <xf numFmtId="0" fontId="14" fillId="0" borderId="1" xfId="0" applyFont="1" applyBorder="1" applyAlignment="1">
      <alignment horizontal="center"/>
    </xf>
    <xf numFmtId="173" fontId="14" fillId="0" borderId="6" xfId="0" applyNumberFormat="1" applyFont="1" applyBorder="1" applyAlignment="1">
      <alignment horizontal="left"/>
    </xf>
    <xf numFmtId="173" fontId="12" fillId="0" borderId="8" xfId="0" applyNumberFormat="1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4" fontId="12" fillId="0" borderId="8" xfId="0" applyNumberFormat="1" applyFont="1" applyBorder="1"/>
    <xf numFmtId="168" fontId="12" fillId="0" borderId="8" xfId="0" applyNumberFormat="1" applyFont="1" applyBorder="1"/>
    <xf numFmtId="173" fontId="13" fillId="0" borderId="6" xfId="0" applyNumberFormat="1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4" fontId="13" fillId="0" borderId="6" xfId="0" applyNumberFormat="1" applyFont="1" applyBorder="1"/>
    <xf numFmtId="168" fontId="13" fillId="0" borderId="6" xfId="0" applyNumberFormat="1" applyFont="1" applyBorder="1"/>
    <xf numFmtId="173" fontId="7" fillId="0" borderId="5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168" fontId="7" fillId="0" borderId="5" xfId="0" applyNumberFormat="1" applyFont="1" applyBorder="1"/>
    <xf numFmtId="0" fontId="7" fillId="0" borderId="5" xfId="0" applyFont="1" applyBorder="1"/>
    <xf numFmtId="173" fontId="0" fillId="29" borderId="1" xfId="0" applyNumberFormat="1" applyFill="1" applyBorder="1" applyAlignment="1">
      <alignment horizontal="left"/>
    </xf>
    <xf numFmtId="0" fontId="0" fillId="29" borderId="1" xfId="0" applyFont="1" applyFill="1" applyBorder="1" applyAlignment="1">
      <alignment horizontal="center"/>
    </xf>
    <xf numFmtId="0" fontId="0" fillId="29" borderId="1" xfId="0" applyFont="1" applyFill="1" applyBorder="1"/>
    <xf numFmtId="164" fontId="0" fillId="29" borderId="1" xfId="0" applyNumberFormat="1" applyFill="1" applyBorder="1"/>
    <xf numFmtId="168" fontId="0" fillId="29" borderId="1" xfId="0" applyNumberFormat="1" applyFill="1" applyBorder="1"/>
    <xf numFmtId="0" fontId="7" fillId="0" borderId="1" xfId="0" applyFont="1" applyBorder="1"/>
    <xf numFmtId="168" fontId="14" fillId="0" borderId="1" xfId="0" applyNumberFormat="1" applyFont="1" applyBorder="1"/>
    <xf numFmtId="0" fontId="0" fillId="4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168" fontId="0" fillId="20" borderId="1" xfId="0" applyNumberFormat="1" applyFill="1" applyBorder="1"/>
    <xf numFmtId="164" fontId="0" fillId="7" borderId="1" xfId="0" applyNumberFormat="1" applyFill="1" applyBorder="1"/>
    <xf numFmtId="0" fontId="0" fillId="7" borderId="1" xfId="0" applyFont="1" applyFill="1" applyBorder="1" applyAlignment="1">
      <alignment horizontal="center"/>
    </xf>
    <xf numFmtId="173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13" fillId="0" borderId="1" xfId="0" applyNumberFormat="1" applyFont="1" applyBorder="1"/>
    <xf numFmtId="168" fontId="13" fillId="0" borderId="1" xfId="0" applyNumberFormat="1" applyFont="1" applyBorder="1"/>
    <xf numFmtId="173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/>
    <xf numFmtId="168" fontId="15" fillId="0" borderId="1" xfId="0" applyNumberFormat="1" applyFont="1" applyBorder="1"/>
    <xf numFmtId="173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164" fontId="14" fillId="0" borderId="1" xfId="0" applyNumberFormat="1" applyFont="1" applyBorder="1"/>
    <xf numFmtId="173" fontId="14" fillId="0" borderId="8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164" fontId="14" fillId="0" borderId="8" xfId="0" applyNumberFormat="1" applyFont="1" applyBorder="1"/>
    <xf numFmtId="168" fontId="14" fillId="0" borderId="8" xfId="0" applyNumberFormat="1" applyFont="1" applyBorder="1"/>
    <xf numFmtId="173" fontId="14" fillId="0" borderId="13" xfId="0" applyNumberFormat="1" applyFont="1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164" fontId="14" fillId="0" borderId="13" xfId="0" applyNumberFormat="1" applyFont="1" applyBorder="1"/>
    <xf numFmtId="168" fontId="14" fillId="0" borderId="13" xfId="0" applyNumberFormat="1" applyFont="1" applyBorder="1"/>
    <xf numFmtId="0" fontId="0" fillId="0" borderId="1" xfId="0" applyFont="1" applyBorder="1" applyAlignment="1">
      <alignment horizontal="center"/>
    </xf>
    <xf numFmtId="173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3" fontId="0" fillId="24" borderId="1" xfId="0" applyNumberFormat="1" applyFill="1" applyBorder="1" applyAlignment="1">
      <alignment horizontal="left"/>
    </xf>
    <xf numFmtId="0" fontId="0" fillId="24" borderId="1" xfId="0" applyFont="1" applyFill="1" applyBorder="1" applyAlignment="1">
      <alignment horizontal="center"/>
    </xf>
    <xf numFmtId="0" fontId="0" fillId="24" borderId="1" xfId="0" applyFont="1" applyFill="1" applyBorder="1"/>
    <xf numFmtId="164" fontId="0" fillId="24" borderId="1" xfId="0" applyNumberFormat="1" applyFill="1" applyBorder="1"/>
    <xf numFmtId="168" fontId="0" fillId="24" borderId="1" xfId="0" applyNumberFormat="1" applyFill="1" applyBorder="1"/>
    <xf numFmtId="173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64" fontId="16" fillId="0" borderId="1" xfId="0" applyNumberFormat="1" applyFont="1" applyBorder="1"/>
    <xf numFmtId="168" fontId="16" fillId="0" borderId="1" xfId="0" applyNumberFormat="1" applyFont="1" applyBorder="1"/>
    <xf numFmtId="173" fontId="15" fillId="0" borderId="8" xfId="0" applyNumberFormat="1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5" fillId="0" borderId="8" xfId="0" applyFont="1" applyBorder="1"/>
    <xf numFmtId="164" fontId="15" fillId="0" borderId="8" xfId="0" applyNumberFormat="1" applyFont="1" applyBorder="1"/>
    <xf numFmtId="168" fontId="15" fillId="0" borderId="8" xfId="0" applyNumberFormat="1" applyFont="1" applyBorder="1"/>
    <xf numFmtId="173" fontId="14" fillId="0" borderId="14" xfId="0" applyNumberFormat="1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4" fillId="0" borderId="14" xfId="0" applyFont="1" applyBorder="1"/>
    <xf numFmtId="164" fontId="14" fillId="0" borderId="14" xfId="0" applyNumberFormat="1" applyFont="1" applyBorder="1"/>
    <xf numFmtId="168" fontId="14" fillId="0" borderId="14" xfId="0" applyNumberFormat="1" applyFont="1" applyBorder="1"/>
    <xf numFmtId="17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/>
    <xf numFmtId="168" fontId="7" fillId="0" borderId="1" xfId="0" applyNumberFormat="1" applyFont="1" applyBorder="1"/>
    <xf numFmtId="173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168" fontId="0" fillId="0" borderId="14" xfId="0" applyNumberFormat="1" applyBorder="1"/>
    <xf numFmtId="0" fontId="0" fillId="0" borderId="14" xfId="0" applyBorder="1"/>
    <xf numFmtId="0" fontId="0" fillId="0" borderId="6" xfId="0" applyBorder="1" applyAlignment="1">
      <alignment horizontal="center"/>
    </xf>
    <xf numFmtId="168" fontId="0" fillId="0" borderId="6" xfId="0" applyNumberFormat="1" applyBorder="1"/>
    <xf numFmtId="0" fontId="0" fillId="0" borderId="6" xfId="0" applyBorder="1"/>
    <xf numFmtId="173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64" fontId="17" fillId="0" borderId="1" xfId="0" applyNumberFormat="1" applyFont="1" applyBorder="1"/>
    <xf numFmtId="168" fontId="17" fillId="0" borderId="1" xfId="0" applyNumberFormat="1" applyFont="1" applyBorder="1"/>
    <xf numFmtId="173" fontId="18" fillId="0" borderId="14" xfId="0" applyNumberFormat="1" applyFont="1" applyBorder="1" applyAlignment="1">
      <alignment horizontal="left"/>
    </xf>
    <xf numFmtId="0" fontId="18" fillId="0" borderId="14" xfId="0" applyFont="1" applyBorder="1" applyAlignment="1">
      <alignment horizontal="center"/>
    </xf>
    <xf numFmtId="0" fontId="18" fillId="0" borderId="14" xfId="0" applyFont="1" applyBorder="1"/>
    <xf numFmtId="164" fontId="18" fillId="0" borderId="14" xfId="0" applyNumberFormat="1" applyFont="1" applyBorder="1"/>
    <xf numFmtId="168" fontId="18" fillId="0" borderId="14" xfId="0" applyNumberFormat="1" applyFont="1" applyBorder="1"/>
    <xf numFmtId="173" fontId="18" fillId="0" borderId="6" xfId="0" applyNumberFormat="1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164" fontId="18" fillId="0" borderId="6" xfId="0" applyNumberFormat="1" applyFont="1" applyBorder="1"/>
    <xf numFmtId="168" fontId="18" fillId="0" borderId="6" xfId="0" applyNumberFormat="1" applyFont="1" applyBorder="1"/>
    <xf numFmtId="173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4" fontId="19" fillId="0" borderId="1" xfId="0" applyNumberFormat="1" applyFont="1" applyBorder="1"/>
    <xf numFmtId="168" fontId="19" fillId="0" borderId="1" xfId="0" applyNumberFormat="1" applyFont="1" applyBorder="1"/>
    <xf numFmtId="173" fontId="20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/>
    <xf numFmtId="168" fontId="20" fillId="0" borderId="1" xfId="0" applyNumberFormat="1" applyFont="1" applyBorder="1"/>
    <xf numFmtId="0" fontId="20" fillId="0" borderId="1" xfId="0" applyFont="1" applyBorder="1"/>
    <xf numFmtId="0" fontId="18" fillId="0" borderId="1" xfId="0" applyFont="1" applyBorder="1"/>
    <xf numFmtId="0" fontId="0" fillId="0" borderId="12" xfId="0" applyBorder="1" applyAlignment="1">
      <alignment horizontal="center"/>
    </xf>
    <xf numFmtId="0" fontId="18" fillId="0" borderId="12" xfId="0" applyFont="1" applyBorder="1"/>
    <xf numFmtId="164" fontId="0" fillId="0" borderId="12" xfId="0" applyNumberFormat="1" applyBorder="1"/>
    <xf numFmtId="168" fontId="0" fillId="0" borderId="12" xfId="0" applyNumberFormat="1" applyBorder="1"/>
    <xf numFmtId="0" fontId="0" fillId="0" borderId="12" xfId="0" applyBorder="1"/>
    <xf numFmtId="164" fontId="0" fillId="0" borderId="14" xfId="0" applyNumberFormat="1" applyBorder="1"/>
    <xf numFmtId="173" fontId="0" fillId="30" borderId="1" xfId="0" applyNumberFormat="1" applyFill="1" applyBorder="1" applyAlignment="1">
      <alignment horizontal="left"/>
    </xf>
    <xf numFmtId="0" fontId="0" fillId="30" borderId="1" xfId="0" applyFont="1" applyFill="1" applyBorder="1" applyAlignment="1">
      <alignment horizontal="center"/>
    </xf>
    <xf numFmtId="0" fontId="0" fillId="30" borderId="1" xfId="0" applyFont="1" applyFill="1" applyBorder="1"/>
    <xf numFmtId="164" fontId="0" fillId="30" borderId="1" xfId="0" applyNumberFormat="1" applyFill="1" applyBorder="1"/>
    <xf numFmtId="168" fontId="0" fillId="30" borderId="1" xfId="0" applyNumberFormat="1" applyFill="1" applyBorder="1"/>
    <xf numFmtId="173" fontId="0" fillId="5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168" fontId="0" fillId="5" borderId="1" xfId="0" applyNumberFormat="1" applyFill="1" applyBorder="1"/>
    <xf numFmtId="173" fontId="0" fillId="20" borderId="1" xfId="0" applyNumberFormat="1" applyFill="1" applyBorder="1" applyAlignment="1">
      <alignment horizontal="left"/>
    </xf>
    <xf numFmtId="173" fontId="0" fillId="19" borderId="1" xfId="0" applyNumberFormat="1" applyFill="1" applyBorder="1" applyAlignment="1">
      <alignment horizontal="left"/>
    </xf>
    <xf numFmtId="0" fontId="0" fillId="19" borderId="1" xfId="0" applyFont="1" applyFill="1" applyBorder="1" applyAlignment="1">
      <alignment horizontal="center"/>
    </xf>
    <xf numFmtId="168" fontId="0" fillId="19" borderId="1" xfId="0" applyNumberFormat="1" applyFill="1" applyBorder="1"/>
    <xf numFmtId="0" fontId="9" fillId="0" borderId="0" xfId="0" applyFont="1"/>
    <xf numFmtId="170" fontId="2" fillId="0" borderId="1" xfId="0" applyNumberFormat="1" applyFont="1" applyBorder="1"/>
    <xf numFmtId="174" fontId="2" fillId="0" borderId="1" xfId="0" applyNumberFormat="1" applyFont="1" applyBorder="1"/>
    <xf numFmtId="170" fontId="5" fillId="4" borderId="1" xfId="0" applyNumberFormat="1" applyFont="1" applyFill="1" applyBorder="1"/>
    <xf numFmtId="174" fontId="2" fillId="4" borderId="1" xfId="0" applyNumberFormat="1" applyFont="1" applyFill="1" applyBorder="1"/>
    <xf numFmtId="165" fontId="1" fillId="2" borderId="4" xfId="1" applyFont="1" applyFill="1" applyBorder="1" applyAlignment="1" applyProtection="1"/>
    <xf numFmtId="170" fontId="5" fillId="2" borderId="1" xfId="0" applyNumberFormat="1" applyFont="1" applyFill="1" applyBorder="1"/>
    <xf numFmtId="174" fontId="2" fillId="2" borderId="1" xfId="0" applyNumberFormat="1" applyFont="1" applyFill="1" applyBorder="1"/>
    <xf numFmtId="0" fontId="8" fillId="2" borderId="0" xfId="0" applyFont="1" applyFill="1"/>
    <xf numFmtId="165" fontId="1" fillId="4" borderId="4" xfId="1" applyFont="1" applyFill="1" applyBorder="1" applyAlignment="1" applyProtection="1"/>
    <xf numFmtId="165" fontId="1" fillId="0" borderId="1" xfId="1" applyFont="1" applyBorder="1" applyAlignment="1" applyProtection="1"/>
    <xf numFmtId="165" fontId="2" fillId="0" borderId="1" xfId="1" applyFont="1" applyBorder="1" applyAlignment="1" applyProtection="1"/>
    <xf numFmtId="0" fontId="8" fillId="12" borderId="1" xfId="0" applyFont="1" applyFill="1" applyBorder="1"/>
    <xf numFmtId="0" fontId="14" fillId="12" borderId="1" xfId="0" applyFont="1" applyFill="1" applyBorder="1"/>
    <xf numFmtId="168" fontId="1" fillId="0" borderId="1" xfId="0" applyNumberFormat="1" applyFont="1" applyBorder="1"/>
    <xf numFmtId="164" fontId="1" fillId="0" borderId="3" xfId="0" applyNumberFormat="1" applyFont="1" applyBorder="1"/>
    <xf numFmtId="167" fontId="1" fillId="9" borderId="4" xfId="0" applyNumberFormat="1" applyFont="1" applyFill="1" applyBorder="1"/>
    <xf numFmtId="167" fontId="1" fillId="9" borderId="1" xfId="0" applyNumberFormat="1" applyFont="1" applyFill="1" applyBorder="1"/>
    <xf numFmtId="168" fontId="1" fillId="9" borderId="1" xfId="0" applyNumberFormat="1" applyFont="1" applyFill="1" applyBorder="1"/>
    <xf numFmtId="164" fontId="1" fillId="9" borderId="3" xfId="0" applyNumberFormat="1" applyFont="1" applyFill="1" applyBorder="1"/>
    <xf numFmtId="0" fontId="10" fillId="9" borderId="3" xfId="3" applyFont="1" applyFill="1" applyBorder="1" applyAlignment="1" applyProtection="1"/>
    <xf numFmtId="0" fontId="10" fillId="9" borderId="1" xfId="3" applyFont="1" applyFill="1" applyBorder="1" applyAlignment="1" applyProtection="1"/>
    <xf numFmtId="167" fontId="1" fillId="28" borderId="4" xfId="0" applyNumberFormat="1" applyFont="1" applyFill="1" applyBorder="1"/>
    <xf numFmtId="167" fontId="1" fillId="28" borderId="1" xfId="0" applyNumberFormat="1" applyFont="1" applyFill="1" applyBorder="1"/>
    <xf numFmtId="168" fontId="1" fillId="28" borderId="1" xfId="0" applyNumberFormat="1" applyFont="1" applyFill="1" applyBorder="1"/>
    <xf numFmtId="164" fontId="1" fillId="28" borderId="3" xfId="0" applyNumberFormat="1" applyFont="1" applyFill="1" applyBorder="1"/>
    <xf numFmtId="0" fontId="1" fillId="28" borderId="3" xfId="0" applyFont="1" applyFill="1" applyBorder="1"/>
    <xf numFmtId="164" fontId="1" fillId="28" borderId="0" xfId="0" applyNumberFormat="1" applyFont="1" applyFill="1" applyBorder="1"/>
    <xf numFmtId="0" fontId="1" fillId="28" borderId="0" xfId="0" applyFont="1" applyFill="1"/>
    <xf numFmtId="0" fontId="0" fillId="28" borderId="0" xfId="0" applyFill="1"/>
    <xf numFmtId="166" fontId="8" fillId="0" borderId="1" xfId="0" applyNumberFormat="1" applyFont="1" applyBorder="1"/>
    <xf numFmtId="166" fontId="14" fillId="0" borderId="1" xfId="0" applyNumberFormat="1" applyFont="1" applyBorder="1"/>
    <xf numFmtId="164" fontId="8" fillId="0" borderId="1" xfId="0" applyNumberFormat="1" applyFont="1" applyBorder="1"/>
    <xf numFmtId="0" fontId="5" fillId="9" borderId="1" xfId="0" applyFont="1" applyFill="1" applyBorder="1"/>
    <xf numFmtId="0" fontId="8" fillId="0" borderId="4" xfId="0" applyFont="1" applyBorder="1"/>
    <xf numFmtId="168" fontId="8" fillId="0" borderId="1" xfId="0" applyNumberFormat="1" applyFont="1" applyBorder="1"/>
    <xf numFmtId="164" fontId="8" fillId="0" borderId="3" xfId="0" applyNumberFormat="1" applyFont="1" applyBorder="1"/>
    <xf numFmtId="0" fontId="8" fillId="0" borderId="3" xfId="0" applyFont="1" applyBorder="1"/>
    <xf numFmtId="168" fontId="1" fillId="5" borderId="1" xfId="0" applyNumberFormat="1" applyFont="1" applyFill="1" applyBorder="1"/>
    <xf numFmtId="164" fontId="1" fillId="5" borderId="3" xfId="0" applyNumberFormat="1" applyFont="1" applyFill="1" applyBorder="1"/>
    <xf numFmtId="164" fontId="1" fillId="8" borderId="3" xfId="0" applyNumberFormat="1" applyFont="1" applyFill="1" applyBorder="1"/>
    <xf numFmtId="0" fontId="5" fillId="8" borderId="1" xfId="0" applyFont="1" applyFill="1" applyBorder="1"/>
    <xf numFmtId="164" fontId="8" fillId="7" borderId="1" xfId="0" applyNumberFormat="1" applyFont="1" applyFill="1" applyBorder="1"/>
    <xf numFmtId="0" fontId="8" fillId="5" borderId="4" xfId="0" applyFont="1" applyFill="1" applyBorder="1"/>
    <xf numFmtId="168" fontId="8" fillId="5" borderId="1" xfId="0" applyNumberFormat="1" applyFont="1" applyFill="1" applyBorder="1"/>
    <xf numFmtId="164" fontId="8" fillId="5" borderId="1" xfId="0" applyNumberFormat="1" applyFont="1" applyFill="1" applyBorder="1"/>
    <xf numFmtId="164" fontId="8" fillId="5" borderId="3" xfId="0" applyNumberFormat="1" applyFont="1" applyFill="1" applyBorder="1"/>
    <xf numFmtId="0" fontId="8" fillId="8" borderId="4" xfId="0" applyFont="1" applyFill="1" applyBorder="1"/>
    <xf numFmtId="168" fontId="8" fillId="8" borderId="1" xfId="0" applyNumberFormat="1" applyFont="1" applyFill="1" applyBorder="1"/>
    <xf numFmtId="164" fontId="8" fillId="8" borderId="1" xfId="0" applyNumberFormat="1" applyFont="1" applyFill="1" applyBorder="1"/>
    <xf numFmtId="164" fontId="8" fillId="8" borderId="3" xfId="0" applyNumberFormat="1" applyFont="1" applyFill="1" applyBorder="1"/>
    <xf numFmtId="0" fontId="1" fillId="8" borderId="1" xfId="0" applyFont="1" applyFill="1" applyBorder="1" applyAlignment="1">
      <alignment horizontal="left"/>
    </xf>
    <xf numFmtId="168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175" fontId="4" fillId="0" borderId="1" xfId="0" applyNumberFormat="1" applyFont="1" applyBorder="1"/>
    <xf numFmtId="164" fontId="21" fillId="0" borderId="1" xfId="0" applyNumberFormat="1" applyFont="1" applyBorder="1"/>
    <xf numFmtId="168" fontId="4" fillId="0" borderId="1" xfId="0" applyNumberFormat="1" applyFont="1" applyBorder="1"/>
    <xf numFmtId="164" fontId="4" fillId="0" borderId="1" xfId="0" applyNumberFormat="1" applyFont="1" applyBorder="1"/>
    <xf numFmtId="175" fontId="4" fillId="0" borderId="1" xfId="0" applyNumberFormat="1" applyFont="1" applyBorder="1" applyAlignment="1">
      <alignment horizontal="right"/>
    </xf>
    <xf numFmtId="176" fontId="4" fillId="6" borderId="1" xfId="0" applyNumberFormat="1" applyFont="1" applyFill="1" applyBorder="1" applyAlignment="1">
      <alignment horizontal="right"/>
    </xf>
    <xf numFmtId="176" fontId="4" fillId="6" borderId="1" xfId="0" applyNumberFormat="1" applyFont="1" applyFill="1" applyBorder="1"/>
    <xf numFmtId="164" fontId="21" fillId="6" borderId="1" xfId="0" applyNumberFormat="1" applyFont="1" applyFill="1" applyBorder="1"/>
    <xf numFmtId="164" fontId="4" fillId="0" borderId="1" xfId="0" applyNumberFormat="1" applyFont="1" applyBorder="1" applyAlignment="1">
      <alignment horizontal="right"/>
    </xf>
    <xf numFmtId="176" fontId="4" fillId="0" borderId="1" xfId="0" applyNumberFormat="1" applyFont="1" applyBorder="1"/>
    <xf numFmtId="176" fontId="4" fillId="0" borderId="1" xfId="0" applyNumberFormat="1" applyFont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76" fontId="1" fillId="6" borderId="1" xfId="0" applyNumberFormat="1" applyFont="1" applyFill="1" applyBorder="1"/>
    <xf numFmtId="176" fontId="1" fillId="6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5" fontId="1" fillId="5" borderId="4" xfId="1" applyFont="1" applyFill="1" applyBorder="1" applyAlignment="1" applyProtection="1"/>
    <xf numFmtId="164" fontId="1" fillId="5" borderId="0" xfId="0" applyNumberFormat="1" applyFont="1" applyFill="1" applyBorder="1"/>
    <xf numFmtId="165" fontId="1" fillId="5" borderId="1" xfId="1" applyFont="1" applyFill="1" applyBorder="1" applyAlignment="1" applyProtection="1"/>
    <xf numFmtId="3" fontId="2" fillId="5" borderId="1" xfId="0" applyNumberFormat="1" applyFont="1" applyFill="1" applyBorder="1"/>
    <xf numFmtId="168" fontId="4" fillId="5" borderId="1" xfId="0" applyNumberFormat="1" applyFont="1" applyFill="1" applyBorder="1"/>
    <xf numFmtId="164" fontId="4" fillId="5" borderId="0" xfId="0" applyNumberFormat="1" applyFont="1" applyFill="1" applyBorder="1"/>
    <xf numFmtId="0" fontId="1" fillId="5" borderId="1" xfId="0" applyFont="1" applyFill="1" applyBorder="1" applyAlignment="1">
      <alignment horizontal="right"/>
    </xf>
    <xf numFmtId="165" fontId="4" fillId="5" borderId="4" xfId="1" applyFont="1" applyFill="1" applyBorder="1" applyAlignment="1" applyProtection="1"/>
    <xf numFmtId="0" fontId="1" fillId="5" borderId="5" xfId="0" applyFont="1" applyFill="1" applyBorder="1"/>
    <xf numFmtId="0" fontId="1" fillId="5" borderId="10" xfId="0" applyFont="1" applyFill="1" applyBorder="1"/>
    <xf numFmtId="164" fontId="1" fillId="5" borderId="5" xfId="0" applyNumberFormat="1" applyFont="1" applyFill="1" applyBorder="1"/>
    <xf numFmtId="0" fontId="2" fillId="5" borderId="10" xfId="0" applyFont="1" applyFill="1" applyBorder="1"/>
    <xf numFmtId="0" fontId="2" fillId="5" borderId="5" xfId="0" applyFont="1" applyFill="1" applyBorder="1"/>
    <xf numFmtId="164" fontId="2" fillId="5" borderId="5" xfId="0" applyNumberFormat="1" applyFont="1" applyFill="1" applyBorder="1"/>
    <xf numFmtId="0" fontId="4" fillId="5" borderId="0" xfId="0" applyFont="1" applyFill="1"/>
    <xf numFmtId="2" fontId="0" fillId="19" borderId="1" xfId="0" applyNumberFormat="1" applyFill="1" applyBorder="1"/>
    <xf numFmtId="167" fontId="0" fillId="19" borderId="4" xfId="0" applyNumberFormat="1" applyFill="1" applyBorder="1"/>
    <xf numFmtId="164" fontId="1" fillId="19" borderId="3" xfId="0" applyNumberFormat="1" applyFont="1" applyFill="1" applyBorder="1"/>
    <xf numFmtId="167" fontId="10" fillId="19" borderId="3" xfId="3" applyNumberFormat="1" applyFont="1" applyFill="1" applyBorder="1" applyAlignment="1" applyProtection="1"/>
    <xf numFmtId="165" fontId="1" fillId="12" borderId="1" xfId="1" applyFont="1" applyFill="1" applyBorder="1" applyAlignment="1" applyProtection="1"/>
    <xf numFmtId="165" fontId="1" fillId="12" borderId="4" xfId="1" applyFont="1" applyFill="1" applyBorder="1" applyAlignment="1" applyProtection="1"/>
    <xf numFmtId="0" fontId="1" fillId="19" borderId="9" xfId="0" applyFont="1" applyFill="1" applyBorder="1"/>
    <xf numFmtId="166" fontId="0" fillId="19" borderId="8" xfId="0" applyNumberFormat="1" applyFill="1" applyBorder="1"/>
    <xf numFmtId="167" fontId="0" fillId="19" borderId="9" xfId="0" applyNumberFormat="1" applyFill="1" applyBorder="1"/>
    <xf numFmtId="168" fontId="1" fillId="19" borderId="1" xfId="0" applyNumberFormat="1" applyFont="1" applyFill="1" applyBorder="1"/>
    <xf numFmtId="166" fontId="1" fillId="19" borderId="4" xfId="0" applyNumberFormat="1" applyFont="1" applyFill="1" applyBorder="1"/>
    <xf numFmtId="165" fontId="1" fillId="7" borderId="4" xfId="1" applyFont="1" applyFill="1" applyBorder="1" applyAlignment="1" applyProtection="1"/>
    <xf numFmtId="0" fontId="1" fillId="7" borderId="4" xfId="0" applyFont="1" applyFill="1" applyBorder="1" applyAlignment="1">
      <alignment horizontal="right"/>
    </xf>
    <xf numFmtId="167" fontId="1" fillId="7" borderId="0" xfId="0" applyNumberFormat="1" applyFont="1" applyFill="1" applyBorder="1"/>
    <xf numFmtId="168" fontId="1" fillId="7" borderId="1" xfId="0" applyNumberFormat="1" applyFont="1" applyFill="1" applyBorder="1"/>
    <xf numFmtId="164" fontId="1" fillId="7" borderId="0" xfId="0" applyNumberFormat="1" applyFont="1" applyFill="1" applyBorder="1"/>
    <xf numFmtId="0" fontId="1" fillId="3" borderId="1" xfId="0" applyFont="1" applyFill="1" applyBorder="1"/>
    <xf numFmtId="166" fontId="1" fillId="3" borderId="1" xfId="0" applyNumberFormat="1" applyFon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0" xfId="0" applyFill="1" applyBorder="1"/>
    <xf numFmtId="168" fontId="0" fillId="3" borderId="1" xfId="0" applyNumberFormat="1" applyFill="1" applyBorder="1"/>
    <xf numFmtId="164" fontId="1" fillId="3" borderId="0" xfId="0" applyNumberFormat="1" applyFont="1" applyFill="1" applyBorder="1"/>
    <xf numFmtId="0" fontId="0" fillId="3" borderId="0" xfId="0" applyFont="1" applyFill="1"/>
    <xf numFmtId="0" fontId="1" fillId="3" borderId="0" xfId="0" applyFont="1" applyFill="1" applyBorder="1"/>
    <xf numFmtId="0" fontId="1" fillId="3" borderId="3" xfId="0" applyFont="1" applyFill="1" applyBorder="1"/>
    <xf numFmtId="0" fontId="4" fillId="19" borderId="4" xfId="0" applyFont="1" applyFill="1" applyBorder="1"/>
    <xf numFmtId="168" fontId="7" fillId="19" borderId="1" xfId="0" applyNumberFormat="1" applyFont="1" applyFill="1" applyBorder="1"/>
    <xf numFmtId="2" fontId="0" fillId="0" borderId="1" xfId="0" applyNumberFormat="1" applyBorder="1"/>
    <xf numFmtId="2" fontId="0" fillId="0" borderId="4" xfId="0" applyNumberFormat="1" applyBorder="1"/>
    <xf numFmtId="166" fontId="1" fillId="0" borderId="4" xfId="0" applyNumberFormat="1" applyFont="1" applyBorder="1"/>
    <xf numFmtId="164" fontId="0" fillId="0" borderId="0" xfId="0" applyNumberFormat="1" applyBorder="1"/>
    <xf numFmtId="0" fontId="23" fillId="0" borderId="0" xfId="0" applyFont="1"/>
    <xf numFmtId="0" fontId="1" fillId="0" borderId="8" xfId="0" applyFont="1" applyBorder="1"/>
    <xf numFmtId="0" fontId="23" fillId="0" borderId="1" xfId="0" applyFont="1" applyBorder="1"/>
    <xf numFmtId="177" fontId="0" fillId="0" borderId="1" xfId="0" applyNumberFormat="1" applyBorder="1"/>
    <xf numFmtId="164" fontId="9" fillId="0" borderId="0" xfId="0" applyNumberFormat="1" applyFont="1" applyBorder="1"/>
    <xf numFmtId="167" fontId="1" fillId="0" borderId="0" xfId="0" applyNumberFormat="1" applyFont="1" applyBorder="1"/>
    <xf numFmtId="0" fontId="2" fillId="0" borderId="0" xfId="0" applyFont="1" applyBorder="1"/>
    <xf numFmtId="168" fontId="2" fillId="0" borderId="1" xfId="0" applyNumberFormat="1" applyFont="1" applyBorder="1"/>
    <xf numFmtId="164" fontId="1" fillId="0" borderId="2" xfId="0" applyNumberFormat="1" applyFont="1" applyBorder="1"/>
    <xf numFmtId="0" fontId="1" fillId="0" borderId="2" xfId="0" applyFont="1" applyBorder="1"/>
    <xf numFmtId="167" fontId="1" fillId="19" borderId="4" xfId="0" applyNumberFormat="1" applyFont="1" applyFill="1" applyBorder="1"/>
    <xf numFmtId="167" fontId="1" fillId="19" borderId="1" xfId="0" applyNumberFormat="1" applyFont="1" applyFill="1" applyBorder="1"/>
    <xf numFmtId="0" fontId="10" fillId="19" borderId="3" xfId="3" applyFont="1" applyFill="1" applyBorder="1" applyAlignment="1" applyProtection="1"/>
    <xf numFmtId="0" fontId="10" fillId="19" borderId="1" xfId="3" applyFont="1" applyFill="1" applyBorder="1" applyAlignment="1" applyProtection="1"/>
    <xf numFmtId="0" fontId="11" fillId="12" borderId="1" xfId="3" applyFont="1" applyFill="1" applyBorder="1" applyAlignment="1" applyProtection="1"/>
    <xf numFmtId="167" fontId="1" fillId="12" borderId="4" xfId="0" applyNumberFormat="1" applyFont="1" applyFill="1" applyBorder="1"/>
    <xf numFmtId="167" fontId="1" fillId="12" borderId="1" xfId="0" applyNumberFormat="1" applyFont="1" applyFill="1" applyBorder="1"/>
    <xf numFmtId="164" fontId="1" fillId="12" borderId="3" xfId="0" applyNumberFormat="1" applyFont="1" applyFill="1" applyBorder="1"/>
    <xf numFmtId="0" fontId="1" fillId="12" borderId="3" xfId="0" applyFont="1" applyFill="1" applyBorder="1"/>
    <xf numFmtId="0" fontId="8" fillId="19" borderId="1" xfId="0" applyFont="1" applyFill="1" applyBorder="1"/>
    <xf numFmtId="166" fontId="1" fillId="14" borderId="1" xfId="0" applyNumberFormat="1" applyFont="1" applyFill="1" applyBorder="1"/>
    <xf numFmtId="166" fontId="1" fillId="14" borderId="4" xfId="0" applyNumberFormat="1" applyFont="1" applyFill="1" applyBorder="1"/>
    <xf numFmtId="166" fontId="0" fillId="14" borderId="1" xfId="0" applyNumberFormat="1" applyFill="1" applyBorder="1"/>
    <xf numFmtId="0" fontId="0" fillId="14" borderId="0" xfId="0" applyFill="1" applyBorder="1"/>
    <xf numFmtId="168" fontId="0" fillId="14" borderId="1" xfId="0" applyNumberFormat="1" applyFill="1" applyBorder="1"/>
    <xf numFmtId="165" fontId="1" fillId="14" borderId="4" xfId="1" applyFont="1" applyFill="1" applyBorder="1" applyAlignment="1" applyProtection="1"/>
    <xf numFmtId="168" fontId="1" fillId="14" borderId="1" xfId="0" applyNumberFormat="1" applyFont="1" applyFill="1" applyBorder="1"/>
    <xf numFmtId="0" fontId="4" fillId="15" borderId="4" xfId="0" applyFont="1" applyFill="1" applyBorder="1"/>
    <xf numFmtId="0" fontId="3" fillId="15" borderId="1" xfId="0" applyFont="1" applyFill="1" applyBorder="1"/>
    <xf numFmtId="165" fontId="4" fillId="15" borderId="4" xfId="1" applyFont="1" applyFill="1" applyBorder="1" applyAlignment="1" applyProtection="1"/>
    <xf numFmtId="164" fontId="3" fillId="15" borderId="1" xfId="0" applyNumberFormat="1" applyFont="1" applyFill="1" applyBorder="1"/>
    <xf numFmtId="0" fontId="3" fillId="15" borderId="4" xfId="0" applyFont="1" applyFill="1" applyBorder="1"/>
    <xf numFmtId="164" fontId="3" fillId="15" borderId="4" xfId="0" applyNumberFormat="1" applyFont="1" applyFill="1" applyBorder="1"/>
    <xf numFmtId="0" fontId="4" fillId="15" borderId="4" xfId="0" applyFont="1" applyFill="1" applyBorder="1" applyAlignment="1">
      <alignment horizontal="right"/>
    </xf>
    <xf numFmtId="167" fontId="4" fillId="15" borderId="0" xfId="0" applyNumberFormat="1" applyFont="1" applyFill="1" applyBorder="1"/>
    <xf numFmtId="168" fontId="4" fillId="15" borderId="1" xfId="0" applyNumberFormat="1" applyFont="1" applyFill="1" applyBorder="1"/>
    <xf numFmtId="164" fontId="8" fillId="12" borderId="1" xfId="0" applyNumberFormat="1" applyFont="1" applyFill="1" applyBorder="1"/>
    <xf numFmtId="164" fontId="8" fillId="20" borderId="1" xfId="0" applyNumberFormat="1" applyFont="1" applyFill="1" applyBorder="1"/>
    <xf numFmtId="168" fontId="1" fillId="20" borderId="1" xfId="0" applyNumberFormat="1" applyFont="1" applyFill="1" applyBorder="1"/>
    <xf numFmtId="0" fontId="1" fillId="31" borderId="1" xfId="0" applyFont="1" applyFill="1" applyBorder="1"/>
    <xf numFmtId="164" fontId="1" fillId="31" borderId="1" xfId="0" applyNumberFormat="1" applyFont="1" applyFill="1" applyBorder="1"/>
    <xf numFmtId="164" fontId="8" fillId="31" borderId="1" xfId="0" applyNumberFormat="1" applyFont="1" applyFill="1" applyBorder="1"/>
    <xf numFmtId="168" fontId="1" fillId="31" borderId="1" xfId="0" applyNumberFormat="1" applyFont="1" applyFill="1" applyBorder="1"/>
    <xf numFmtId="164" fontId="1" fillId="23" borderId="1" xfId="0" applyNumberFormat="1" applyFont="1" applyFill="1" applyBorder="1"/>
    <xf numFmtId="168" fontId="1" fillId="23" borderId="1" xfId="0" applyNumberFormat="1" applyFont="1" applyFill="1" applyBorder="1"/>
    <xf numFmtId="164" fontId="8" fillId="10" borderId="1" xfId="0" applyNumberFormat="1" applyFont="1" applyFill="1" applyBorder="1"/>
    <xf numFmtId="168" fontId="4" fillId="10" borderId="1" xfId="0" applyNumberFormat="1" applyFont="1" applyFill="1" applyBorder="1"/>
    <xf numFmtId="174" fontId="3" fillId="0" borderId="1" xfId="0" applyNumberFormat="1" applyFont="1" applyBorder="1"/>
    <xf numFmtId="174" fontId="2" fillId="7" borderId="1" xfId="0" applyNumberFormat="1" applyFont="1" applyFill="1" applyBorder="1"/>
    <xf numFmtId="0" fontId="3" fillId="7" borderId="1" xfId="0" applyFont="1" applyFill="1" applyBorder="1"/>
    <xf numFmtId="165" fontId="1" fillId="2" borderId="1" xfId="1" applyFont="1" applyFill="1" applyBorder="1" applyAlignment="1" applyProtection="1"/>
    <xf numFmtId="0" fontId="1" fillId="32" borderId="1" xfId="0" applyFont="1" applyFill="1" applyBorder="1"/>
    <xf numFmtId="170" fontId="2" fillId="7" borderId="1" xfId="0" applyNumberFormat="1" applyFont="1" applyFill="1" applyBorder="1"/>
    <xf numFmtId="164" fontId="4" fillId="2" borderId="1" xfId="0" applyNumberFormat="1" applyFont="1" applyFill="1" applyBorder="1"/>
    <xf numFmtId="0" fontId="1" fillId="9" borderId="8" xfId="0" applyFont="1" applyFill="1" applyBorder="1"/>
    <xf numFmtId="0" fontId="4" fillId="0" borderId="8" xfId="0" applyFont="1" applyBorder="1"/>
    <xf numFmtId="0" fontId="2" fillId="0" borderId="8" xfId="0" applyFont="1" applyBorder="1"/>
    <xf numFmtId="165" fontId="1" fillId="0" borderId="9" xfId="1" applyFont="1" applyBorder="1" applyAlignment="1" applyProtection="1"/>
    <xf numFmtId="164" fontId="2" fillId="0" borderId="8" xfId="0" applyNumberFormat="1" applyFont="1" applyBorder="1"/>
    <xf numFmtId="174" fontId="2" fillId="0" borderId="8" xfId="0" applyNumberFormat="1" applyFont="1" applyBorder="1"/>
    <xf numFmtId="0" fontId="2" fillId="0" borderId="9" xfId="0" applyFont="1" applyBorder="1"/>
    <xf numFmtId="0" fontId="1" fillId="2" borderId="8" xfId="0" applyFont="1" applyFill="1" applyBorder="1"/>
    <xf numFmtId="0" fontId="4" fillId="2" borderId="8" xfId="0" applyFont="1" applyFill="1" applyBorder="1"/>
    <xf numFmtId="0" fontId="1" fillId="9" borderId="5" xfId="0" applyFont="1" applyFill="1" applyBorder="1"/>
    <xf numFmtId="0" fontId="4" fillId="2" borderId="5" xfId="0" applyFont="1" applyFill="1" applyBorder="1"/>
    <xf numFmtId="165" fontId="1" fillId="0" borderId="10" xfId="1" applyFont="1" applyBorder="1" applyAlignment="1" applyProtection="1"/>
    <xf numFmtId="174" fontId="2" fillId="0" borderId="5" xfId="0" applyNumberFormat="1" applyFont="1" applyBorder="1"/>
    <xf numFmtId="0" fontId="1" fillId="24" borderId="8" xfId="0" applyFont="1" applyFill="1" applyBorder="1"/>
    <xf numFmtId="0" fontId="3" fillId="7" borderId="4" xfId="0" applyFont="1" applyFill="1" applyBorder="1"/>
    <xf numFmtId="2" fontId="1" fillId="2" borderId="1" xfId="0" applyNumberFormat="1" applyFont="1" applyFill="1" applyBorder="1"/>
    <xf numFmtId="174" fontId="2" fillId="2" borderId="8" xfId="0" applyNumberFormat="1" applyFont="1" applyFill="1" applyBorder="1"/>
    <xf numFmtId="0" fontId="2" fillId="2" borderId="9" xfId="0" applyFont="1" applyFill="1" applyBorder="1"/>
    <xf numFmtId="0" fontId="0" fillId="4" borderId="0" xfId="0" applyFill="1"/>
    <xf numFmtId="174" fontId="2" fillId="0" borderId="4" xfId="0" applyNumberFormat="1" applyFont="1" applyBorder="1"/>
    <xf numFmtId="174" fontId="2" fillId="7" borderId="4" xfId="0" applyNumberFormat="1" applyFont="1" applyFill="1" applyBorder="1"/>
    <xf numFmtId="164" fontId="3" fillId="7" borderId="1" xfId="0" applyNumberFormat="1" applyFont="1" applyFill="1" applyBorder="1"/>
    <xf numFmtId="174" fontId="2" fillId="4" borderId="4" xfId="0" applyNumberFormat="1" applyFont="1" applyFill="1" applyBorder="1"/>
    <xf numFmtId="172" fontId="1" fillId="0" borderId="1" xfId="0" applyNumberFormat="1" applyFont="1" applyBorder="1"/>
    <xf numFmtId="0" fontId="4" fillId="0" borderId="4" xfId="0" applyFont="1" applyBorder="1"/>
    <xf numFmtId="165" fontId="4" fillId="0" borderId="4" xfId="1" applyFont="1" applyBorder="1" applyAlignment="1" applyProtection="1"/>
    <xf numFmtId="174" fontId="3" fillId="0" borderId="4" xfId="0" applyNumberFormat="1" applyFont="1" applyBorder="1"/>
    <xf numFmtId="174" fontId="2" fillId="2" borderId="4" xfId="0" applyNumberFormat="1" applyFont="1" applyFill="1" applyBorder="1"/>
    <xf numFmtId="0" fontId="1" fillId="24" borderId="0" xfId="0" applyFont="1" applyFill="1" applyBorder="1"/>
    <xf numFmtId="165" fontId="1" fillId="0" borderId="0" xfId="1" applyFont="1" applyBorder="1" applyAlignment="1" applyProtection="1"/>
    <xf numFmtId="174" fontId="2" fillId="0" borderId="0" xfId="0" applyNumberFormat="1" applyFont="1" applyBorder="1"/>
    <xf numFmtId="0" fontId="3" fillId="0" borderId="0" xfId="0" applyFont="1" applyBorder="1"/>
    <xf numFmtId="165" fontId="4" fillId="0" borderId="0" xfId="1" applyFont="1" applyBorder="1" applyAlignment="1" applyProtection="1"/>
    <xf numFmtId="170" fontId="3" fillId="0" borderId="0" xfId="0" applyNumberFormat="1" applyFont="1" applyBorder="1"/>
    <xf numFmtId="174" fontId="3" fillId="0" borderId="0" xfId="0" applyNumberFormat="1" applyFont="1" applyBorder="1"/>
    <xf numFmtId="2" fontId="1" fillId="2" borderId="0" xfId="0" applyNumberFormat="1" applyFont="1" applyFill="1" applyBorder="1"/>
    <xf numFmtId="0" fontId="2" fillId="21" borderId="1" xfId="0" applyFont="1" applyFill="1" applyBorder="1"/>
    <xf numFmtId="164" fontId="2" fillId="21" borderId="1" xfId="0" applyNumberFormat="1" applyFont="1" applyFill="1" applyBorder="1"/>
    <xf numFmtId="0" fontId="1" fillId="21" borderId="4" xfId="0" applyFont="1" applyFill="1" applyBorder="1"/>
    <xf numFmtId="0" fontId="2" fillId="21" borderId="4" xfId="0" applyFont="1" applyFill="1" applyBorder="1"/>
    <xf numFmtId="3" fontId="2" fillId="0" borderId="1" xfId="0" applyNumberFormat="1" applyFont="1" applyBorder="1"/>
    <xf numFmtId="0" fontId="4" fillId="4" borderId="4" xfId="0" applyFont="1" applyFill="1" applyBorder="1"/>
    <xf numFmtId="165" fontId="4" fillId="4" borderId="4" xfId="1" applyFont="1" applyFill="1" applyBorder="1" applyAlignment="1" applyProtection="1"/>
    <xf numFmtId="167" fontId="0" fillId="0" borderId="0" xfId="0" applyNumberFormat="1"/>
    <xf numFmtId="0" fontId="14" fillId="0" borderId="0" xfId="0" applyFont="1"/>
    <xf numFmtId="0" fontId="16" fillId="0" borderId="0" xfId="0" applyFont="1"/>
    <xf numFmtId="0" fontId="15" fillId="0" borderId="0" xfId="0" applyFont="1"/>
    <xf numFmtId="0" fontId="14" fillId="0" borderId="15" xfId="0" applyFont="1" applyBorder="1"/>
    <xf numFmtId="0" fontId="7" fillId="0" borderId="0" xfId="0" applyFont="1"/>
    <xf numFmtId="0" fontId="2" fillId="3" borderId="4" xfId="0" applyFont="1" applyFill="1" applyBorder="1"/>
    <xf numFmtId="0" fontId="1" fillId="25" borderId="4" xfId="0" applyFont="1" applyFill="1" applyBorder="1"/>
    <xf numFmtId="165" fontId="1" fillId="25" borderId="4" xfId="1" applyFont="1" applyFill="1" applyBorder="1" applyAlignment="1" applyProtection="1"/>
    <xf numFmtId="0" fontId="2" fillId="3" borderId="7" xfId="0" applyFont="1" applyFill="1" applyBorder="1"/>
    <xf numFmtId="0" fontId="4" fillId="33" borderId="1" xfId="0" applyFont="1" applyFill="1" applyBorder="1"/>
    <xf numFmtId="0" fontId="4" fillId="33" borderId="4" xfId="0" applyFont="1" applyFill="1" applyBorder="1"/>
    <xf numFmtId="165" fontId="4" fillId="33" borderId="1" xfId="1" applyFont="1" applyFill="1" applyBorder="1" applyAlignment="1" applyProtection="1"/>
    <xf numFmtId="0" fontId="3" fillId="33" borderId="1" xfId="0" applyFont="1" applyFill="1" applyBorder="1"/>
    <xf numFmtId="164" fontId="3" fillId="33" borderId="1" xfId="0" applyNumberFormat="1" applyFont="1" applyFill="1" applyBorder="1"/>
    <xf numFmtId="0" fontId="3" fillId="33" borderId="4" xfId="0" applyFont="1" applyFill="1" applyBorder="1"/>
    <xf numFmtId="0" fontId="1" fillId="33" borderId="4" xfId="0" applyFont="1" applyFill="1" applyBorder="1"/>
    <xf numFmtId="0" fontId="1" fillId="33" borderId="1" xfId="0" applyFont="1" applyFill="1" applyBorder="1"/>
    <xf numFmtId="165" fontId="1" fillId="33" borderId="4" xfId="1" applyFont="1" applyFill="1" applyBorder="1" applyAlignment="1" applyProtection="1"/>
    <xf numFmtId="0" fontId="2" fillId="33" borderId="1" xfId="0" applyFont="1" applyFill="1" applyBorder="1"/>
    <xf numFmtId="164" fontId="2" fillId="33" borderId="1" xfId="0" applyNumberFormat="1" applyFont="1" applyFill="1" applyBorder="1"/>
    <xf numFmtId="0" fontId="2" fillId="33" borderId="4" xfId="0" applyFont="1" applyFill="1" applyBorder="1"/>
    <xf numFmtId="165" fontId="1" fillId="33" borderId="1" xfId="1" applyFont="1" applyFill="1" applyBorder="1" applyAlignment="1" applyProtection="1"/>
    <xf numFmtId="0" fontId="5" fillId="33" borderId="1" xfId="0" applyFont="1" applyFill="1" applyBorder="1"/>
    <xf numFmtId="164" fontId="3" fillId="0" borderId="0" xfId="0" applyNumberFormat="1" applyFont="1" applyBorder="1"/>
    <xf numFmtId="0" fontId="2" fillId="3" borderId="0" xfId="0" applyFont="1" applyFill="1" applyBorder="1"/>
    <xf numFmtId="0" fontId="3" fillId="3" borderId="4" xfId="0" applyFont="1" applyFill="1" applyBorder="1"/>
    <xf numFmtId="2" fontId="1" fillId="4" borderId="8" xfId="0" applyNumberFormat="1" applyFont="1" applyFill="1" applyBorder="1"/>
    <xf numFmtId="0" fontId="1" fillId="4" borderId="9" xfId="0" applyFont="1" applyFill="1" applyBorder="1"/>
    <xf numFmtId="165" fontId="1" fillId="4" borderId="9" xfId="1" applyFont="1" applyFill="1" applyBorder="1" applyAlignment="1" applyProtection="1"/>
    <xf numFmtId="165" fontId="4" fillId="4" borderId="1" xfId="1" applyFont="1" applyFill="1" applyBorder="1" applyAlignment="1" applyProtection="1"/>
    <xf numFmtId="0" fontId="1" fillId="4" borderId="10" xfId="0" applyFont="1" applyFill="1" applyBorder="1"/>
    <xf numFmtId="165" fontId="1" fillId="4" borderId="10" xfId="1" applyFont="1" applyFill="1" applyBorder="1" applyAlignment="1" applyProtection="1"/>
    <xf numFmtId="165" fontId="1" fillId="9" borderId="4" xfId="1" applyFont="1" applyFill="1" applyBorder="1" applyAlignment="1" applyProtection="1"/>
    <xf numFmtId="0" fontId="0" fillId="0" borderId="1" xfId="0" applyFont="1" applyBorder="1" applyAlignment="1">
      <alignment wrapText="1"/>
    </xf>
    <xf numFmtId="0" fontId="0" fillId="0" borderId="4" xfId="0" applyFont="1" applyBorder="1"/>
    <xf numFmtId="0" fontId="0" fillId="2" borderId="1" xfId="0" applyFont="1" applyFill="1" applyBorder="1" applyAlignment="1">
      <alignment wrapText="1"/>
    </xf>
    <xf numFmtId="0" fontId="7" fillId="2" borderId="1" xfId="0" applyFont="1" applyFill="1" applyBorder="1"/>
    <xf numFmtId="172" fontId="0" fillId="0" borderId="1" xfId="0" applyNumberFormat="1" applyFont="1" applyBorder="1"/>
    <xf numFmtId="0" fontId="7" fillId="0" borderId="4" xfId="0" applyFont="1" applyBorder="1"/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Alignment="1">
      <alignment horizontal="center"/>
    </xf>
    <xf numFmtId="17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13" borderId="1" xfId="0" applyNumberFormat="1" applyFont="1" applyFill="1" applyBorder="1" applyAlignment="1">
      <alignment horizontal="center"/>
    </xf>
    <xf numFmtId="168" fontId="2" fillId="34" borderId="1" xfId="0" applyNumberFormat="1" applyFont="1" applyFill="1" applyBorder="1" applyAlignment="1">
      <alignment horizontal="center"/>
    </xf>
    <xf numFmtId="0" fontId="2" fillId="3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3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9" fillId="0" borderId="8" xfId="0" applyFont="1" applyBorder="1" applyAlignment="1">
      <alignment horizontal="left"/>
    </xf>
    <xf numFmtId="0" fontId="0" fillId="13" borderId="8" xfId="0" applyFill="1" applyBorder="1" applyAlignment="1">
      <alignment horizontal="center"/>
    </xf>
    <xf numFmtId="0" fontId="0" fillId="34" borderId="8" xfId="0" applyFill="1" applyBorder="1" applyAlignment="1">
      <alignment horizontal="center"/>
    </xf>
    <xf numFmtId="0" fontId="0" fillId="3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9" fillId="13" borderId="1" xfId="0" applyFont="1" applyFill="1" applyBorder="1" applyAlignment="1">
      <alignment horizontal="center"/>
    </xf>
    <xf numFmtId="0" fontId="9" fillId="34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left"/>
    </xf>
    <xf numFmtId="0" fontId="1" fillId="0" borderId="16" xfId="0" applyFont="1" applyBorder="1"/>
  </cellXfs>
  <cellStyles count="4">
    <cellStyle name="Komma" xfId="1" builtinId="3"/>
    <cellStyle name="Link" xfId="3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C3D69B"/>
      <rgbColor rgb="FF0000FF"/>
      <rgbColor rgb="FFFFFF00"/>
      <rgbColor rgb="FFFF0066"/>
      <rgbColor rgb="FFB7DEE8"/>
      <rgbColor rgb="FF800000"/>
      <rgbColor rgb="FF008000"/>
      <rgbColor rgb="FF000080"/>
      <rgbColor rgb="FF9BBB59"/>
      <rgbColor rgb="FF800080"/>
      <rgbColor rgb="FFB9CDE5"/>
      <rgbColor rgb="FFBFBFBF"/>
      <rgbColor rgb="FF9D85BE"/>
      <rgbColor rgb="FF8EB4E3"/>
      <rgbColor rgb="FFE6E0EC"/>
      <rgbColor rgb="FFEBF1DE"/>
      <rgbColor rgb="FFDBEEF4"/>
      <rgbColor rgb="FF660066"/>
      <rgbColor rgb="FFF79646"/>
      <rgbColor rgb="FF0070C0"/>
      <rgbColor rgb="FFC6D9F1"/>
      <rgbColor rgb="FF000080"/>
      <rgbColor rgb="FFFF66FF"/>
      <rgbColor rgb="FFFFF200"/>
      <rgbColor rgb="FFBDD7EE"/>
      <rgbColor rgb="FF800080"/>
      <rgbColor rgb="FF800000"/>
      <rgbColor rgb="FF008080"/>
      <rgbColor rgb="FF0000FF"/>
      <rgbColor rgb="FF00B0F0"/>
      <rgbColor rgb="FFDCE6F2"/>
      <rgbColor rgb="FFD7E4BD"/>
      <rgbColor rgb="FFFDEADA"/>
      <rgbColor rgb="FFADC5E7"/>
      <rgbColor rgb="FFCCC1DA"/>
      <rgbColor rgb="FFBCAED5"/>
      <rgbColor rgb="FFD9D9D9"/>
      <rgbColor rgb="FF558ED5"/>
      <rgbColor rgb="FF5E8AC7"/>
      <rgbColor rgb="FF92D050"/>
      <rgbColor rgb="FFFFC000"/>
      <rgbColor rgb="FFFAA61A"/>
      <rgbColor rgb="FFB3A2C7"/>
      <rgbColor rgb="FF4F81BD"/>
      <rgbColor rgb="FF8F93C7"/>
      <rgbColor rgb="FF17375E"/>
      <rgbColor rgb="FF356D4B"/>
      <rgbColor rgb="FF161616"/>
      <rgbColor rgb="FF333300"/>
      <rgbColor rgb="FFED1C24"/>
      <rgbColor rgb="FFF2F2F2"/>
      <rgbColor rgb="FF21596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22320</xdr:colOff>
      <xdr:row>111</xdr:row>
      <xdr:rowOff>134640</xdr:rowOff>
    </xdr:from>
    <xdr:to>
      <xdr:col>2</xdr:col>
      <xdr:colOff>204120</xdr:colOff>
      <xdr:row>136</xdr:row>
      <xdr:rowOff>193680</xdr:rowOff>
    </xdr:to>
    <xdr:sp macro="" textlink="">
      <xdr:nvSpPr>
        <xdr:cNvPr id="2" name="CustomShape 1"/>
        <xdr:cNvSpPr/>
      </xdr:nvSpPr>
      <xdr:spPr>
        <a:xfrm>
          <a:off x="1704960" y="3735000"/>
          <a:ext cx="181800" cy="258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oeniximport.com/" TargetMode="External"/><Relationship Id="rId2" Type="http://schemas.openxmlformats.org/officeDocument/2006/relationships/hyperlink" Target="mailto:office@landguet.ch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phoeniximport.com/" TargetMode="External"/><Relationship Id="rId5" Type="http://schemas.openxmlformats.org/officeDocument/2006/relationships/hyperlink" Target="mailto:office@landguet.ch" TargetMode="External"/><Relationship Id="rId4" Type="http://schemas.openxmlformats.org/officeDocument/2006/relationships/hyperlink" Target="http://www.berk.de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rk.de/" TargetMode="External"/><Relationship Id="rId13" Type="http://schemas.openxmlformats.org/officeDocument/2006/relationships/hyperlink" Target="http://www.berk.de/" TargetMode="External"/><Relationship Id="rId3" Type="http://schemas.openxmlformats.org/officeDocument/2006/relationships/hyperlink" Target="http://www.berk.de/" TargetMode="External"/><Relationship Id="rId7" Type="http://schemas.openxmlformats.org/officeDocument/2006/relationships/hyperlink" Target="http://www.berk.de/" TargetMode="External"/><Relationship Id="rId12" Type="http://schemas.openxmlformats.org/officeDocument/2006/relationships/hyperlink" Target="http://www.berk.de/" TargetMode="External"/><Relationship Id="rId2" Type="http://schemas.openxmlformats.org/officeDocument/2006/relationships/hyperlink" Target="http://www.berk.de/" TargetMode="External"/><Relationship Id="rId1" Type="http://schemas.openxmlformats.org/officeDocument/2006/relationships/hyperlink" Target="http://www.berk.de/" TargetMode="External"/><Relationship Id="rId6" Type="http://schemas.openxmlformats.org/officeDocument/2006/relationships/hyperlink" Target="http://www.berk.de/" TargetMode="External"/><Relationship Id="rId11" Type="http://schemas.openxmlformats.org/officeDocument/2006/relationships/hyperlink" Target="http://www.berk.de/" TargetMode="External"/><Relationship Id="rId5" Type="http://schemas.openxmlformats.org/officeDocument/2006/relationships/hyperlink" Target="http://www.berk.de/" TargetMode="External"/><Relationship Id="rId10" Type="http://schemas.openxmlformats.org/officeDocument/2006/relationships/hyperlink" Target="http://www.berk.de/" TargetMode="External"/><Relationship Id="rId4" Type="http://schemas.openxmlformats.org/officeDocument/2006/relationships/hyperlink" Target="http://www.berk.de/" TargetMode="External"/><Relationship Id="rId9" Type="http://schemas.openxmlformats.org/officeDocument/2006/relationships/hyperlink" Target="http://www.berk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1084"/>
  <sheetViews>
    <sheetView tabSelected="1" zoomScale="85" zoomScaleNormal="85" workbookViewId="0">
      <pane xSplit="5" ySplit="1" topLeftCell="F1058" activePane="bottomRight" state="frozen"/>
      <selection pane="topRight" activeCell="U1" sqref="U1"/>
      <selection pane="bottomLeft" activeCell="A517" sqref="A517"/>
      <selection pane="bottomRight" activeCell="D1078" sqref="D1078"/>
    </sheetView>
  </sheetViews>
  <sheetFormatPr baseColWidth="10" defaultColWidth="9" defaultRowHeight="18.75" x14ac:dyDescent="0.3"/>
  <cols>
    <col min="1" max="1" width="9.625" style="1" customWidth="1"/>
    <col min="2" max="2" width="29.875" style="1" customWidth="1"/>
    <col min="3" max="3" width="8.875" style="1" customWidth="1"/>
    <col min="4" max="4" width="27.625" style="1" customWidth="1"/>
    <col min="5" max="5" width="46.5" style="1" customWidth="1"/>
    <col min="6" max="6" width="9.625" style="1" bestFit="1" customWidth="1"/>
    <col min="7" max="7" width="26.125" style="1" customWidth="1"/>
    <col min="8" max="8" width="38.625" style="1" customWidth="1"/>
    <col min="9" max="9" width="40.125" style="1" customWidth="1"/>
    <col min="10" max="10" width="10.625" style="1" bestFit="1" customWidth="1"/>
    <col min="11" max="11" width="8.5" style="1" customWidth="1"/>
    <col min="12" max="12" width="10.875" style="2" customWidth="1"/>
    <col min="13" max="13" width="7.625" style="3" customWidth="1"/>
    <col min="14" max="14" width="13.375" style="1" customWidth="1"/>
    <col min="15" max="15" width="14.125" style="1" customWidth="1"/>
    <col min="16" max="16" width="13.375" style="4" customWidth="1"/>
    <col min="17" max="17" width="14.375" style="4" customWidth="1"/>
    <col min="18" max="18" width="7" style="5" customWidth="1"/>
    <col min="19" max="19" width="18.5" style="6" customWidth="1"/>
    <col min="20" max="20" width="11.125" style="7" customWidth="1"/>
    <col min="21" max="21" width="13.375" style="8" customWidth="1"/>
    <col min="22" max="22" width="14.375" style="8" customWidth="1"/>
    <col min="23" max="24" width="14.375" style="9" customWidth="1"/>
    <col min="25" max="25" width="12.625" style="1" customWidth="1"/>
    <col min="26" max="1026" width="11" style="1" customWidth="1"/>
  </cols>
  <sheetData>
    <row r="1" spans="1:7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4422</v>
      </c>
      <c r="G1" s="7" t="s">
        <v>5</v>
      </c>
      <c r="H1" s="7" t="s">
        <v>6</v>
      </c>
      <c r="I1" s="7" t="s">
        <v>7</v>
      </c>
      <c r="J1" s="7" t="s">
        <v>4421</v>
      </c>
      <c r="K1" s="7" t="s">
        <v>4411</v>
      </c>
      <c r="L1" s="12" t="s">
        <v>4412</v>
      </c>
      <c r="M1" s="7" t="s">
        <v>4407</v>
      </c>
      <c r="N1" s="13" t="s">
        <v>4413</v>
      </c>
      <c r="O1" s="7" t="s">
        <v>11</v>
      </c>
      <c r="P1" s="8" t="s">
        <v>4414</v>
      </c>
      <c r="Q1" s="8" t="s">
        <v>4415</v>
      </c>
      <c r="R1" s="14" t="s">
        <v>4416</v>
      </c>
      <c r="S1" s="15" t="s">
        <v>4420</v>
      </c>
      <c r="T1" s="16" t="s">
        <v>12</v>
      </c>
      <c r="U1" s="8" t="s">
        <v>4417</v>
      </c>
      <c r="V1" s="8" t="s">
        <v>4418</v>
      </c>
      <c r="W1" s="9" t="s">
        <v>4409</v>
      </c>
      <c r="X1" s="9" t="s">
        <v>4419</v>
      </c>
    </row>
    <row r="2" spans="1:77" s="25" customFormat="1" x14ac:dyDescent="0.3">
      <c r="A2" s="17" t="s">
        <v>15</v>
      </c>
      <c r="B2" s="17" t="s">
        <v>16</v>
      </c>
      <c r="C2" s="17"/>
      <c r="D2" s="17" t="s">
        <v>4410</v>
      </c>
      <c r="E2" s="17" t="s">
        <v>17</v>
      </c>
      <c r="F2" s="17" t="s">
        <v>4423</v>
      </c>
      <c r="G2" s="17" t="s">
        <v>18</v>
      </c>
      <c r="H2" s="17" t="s">
        <v>19</v>
      </c>
      <c r="I2" s="17"/>
      <c r="J2" s="17"/>
      <c r="K2" s="18">
        <f>SUM(L2*50%)</f>
        <v>4.5</v>
      </c>
      <c r="L2" s="17">
        <v>9</v>
      </c>
      <c r="M2" s="17">
        <v>3</v>
      </c>
      <c r="N2" s="19">
        <f t="shared" ref="N2:N33" si="0">SUM(M2*K2)</f>
        <v>13.5</v>
      </c>
      <c r="O2" s="20"/>
      <c r="P2" s="21">
        <v>4.5</v>
      </c>
      <c r="Q2" s="21">
        <v>9</v>
      </c>
      <c r="R2" s="22">
        <v>1</v>
      </c>
      <c r="S2" s="23">
        <f>(P2*R2)</f>
        <v>4.5</v>
      </c>
      <c r="T2" s="20"/>
      <c r="U2" s="21"/>
      <c r="V2" s="21"/>
      <c r="W2" s="9"/>
      <c r="X2" s="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77" s="27" customFormat="1" x14ac:dyDescent="0.3">
      <c r="A3" s="17" t="s">
        <v>15</v>
      </c>
      <c r="B3" s="17" t="s">
        <v>16</v>
      </c>
      <c r="C3" s="17"/>
      <c r="D3" s="17" t="s">
        <v>4410</v>
      </c>
      <c r="E3" s="17" t="s">
        <v>17</v>
      </c>
      <c r="F3" s="17" t="s">
        <v>4423</v>
      </c>
      <c r="G3" s="17" t="s">
        <v>20</v>
      </c>
      <c r="H3" s="17" t="s">
        <v>19</v>
      </c>
      <c r="I3" s="17"/>
      <c r="J3" s="17"/>
      <c r="K3" s="18">
        <f>SUM(L3*50%)</f>
        <v>4</v>
      </c>
      <c r="L3" s="17">
        <v>8</v>
      </c>
      <c r="M3" s="17">
        <v>3</v>
      </c>
      <c r="N3" s="19">
        <f t="shared" si="0"/>
        <v>12</v>
      </c>
      <c r="O3" s="20"/>
      <c r="P3" s="21">
        <v>4</v>
      </c>
      <c r="Q3" s="21">
        <v>8</v>
      </c>
      <c r="R3" s="22">
        <v>3</v>
      </c>
      <c r="S3" s="23">
        <f>(P3*R3)</f>
        <v>12</v>
      </c>
      <c r="T3" s="20"/>
      <c r="U3" s="21"/>
      <c r="V3" s="21"/>
      <c r="W3" s="9"/>
      <c r="X3" s="9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</row>
    <row r="4" spans="1:77" s="36" customFormat="1" x14ac:dyDescent="0.3">
      <c r="A4" s="28" t="s">
        <v>21</v>
      </c>
      <c r="B4" s="28" t="s">
        <v>16</v>
      </c>
      <c r="C4" s="28"/>
      <c r="D4" s="28" t="s">
        <v>22</v>
      </c>
      <c r="E4" s="28" t="s">
        <v>23</v>
      </c>
      <c r="F4" s="28"/>
      <c r="G4" s="28"/>
      <c r="H4" s="28"/>
      <c r="I4" s="28"/>
      <c r="J4" s="28"/>
      <c r="K4" s="29">
        <f>SUM(L4*50%)</f>
        <v>0</v>
      </c>
      <c r="L4" s="28"/>
      <c r="M4" s="28"/>
      <c r="N4" s="19">
        <f t="shared" si="0"/>
        <v>0</v>
      </c>
      <c r="O4" s="30">
        <v>30</v>
      </c>
      <c r="P4" s="31">
        <v>4.75</v>
      </c>
      <c r="Q4" s="31">
        <v>28</v>
      </c>
      <c r="R4" s="32">
        <v>22</v>
      </c>
      <c r="S4" s="33">
        <f>(P4*R4)</f>
        <v>104.5</v>
      </c>
      <c r="T4" s="30">
        <v>9</v>
      </c>
      <c r="U4" s="31">
        <v>5.74</v>
      </c>
      <c r="V4" s="31">
        <v>28</v>
      </c>
      <c r="W4" s="9"/>
      <c r="X4" s="9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</row>
    <row r="5" spans="1:77" s="37" customFormat="1" x14ac:dyDescent="0.3">
      <c r="A5" s="17" t="s">
        <v>24</v>
      </c>
      <c r="B5" s="18" t="s">
        <v>16</v>
      </c>
      <c r="C5" s="17"/>
      <c r="D5" s="17" t="s">
        <v>22</v>
      </c>
      <c r="E5" s="17" t="s">
        <v>25</v>
      </c>
      <c r="F5" s="17"/>
      <c r="G5" s="17"/>
      <c r="H5" s="17" t="s">
        <v>26</v>
      </c>
      <c r="I5" s="17"/>
      <c r="J5" s="17"/>
      <c r="K5" s="18">
        <f>SUM(L5*50%)</f>
        <v>6</v>
      </c>
      <c r="L5" s="17">
        <v>12</v>
      </c>
      <c r="M5" s="17">
        <v>70</v>
      </c>
      <c r="N5" s="19">
        <f t="shared" si="0"/>
        <v>420</v>
      </c>
      <c r="O5" s="20"/>
      <c r="P5" s="21">
        <v>6</v>
      </c>
      <c r="Q5" s="21">
        <v>12</v>
      </c>
      <c r="R5" s="22">
        <v>33</v>
      </c>
      <c r="S5" s="23">
        <f>(P5*R5)</f>
        <v>198</v>
      </c>
      <c r="T5" s="20"/>
      <c r="U5" s="21"/>
      <c r="V5" s="21"/>
      <c r="W5" s="9"/>
      <c r="X5" s="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 spans="1:77" x14ac:dyDescent="0.3">
      <c r="A6" s="38" t="s">
        <v>27</v>
      </c>
      <c r="B6" s="38" t="s">
        <v>28</v>
      </c>
      <c r="C6" s="39"/>
      <c r="D6" s="39" t="s">
        <v>29</v>
      </c>
      <c r="E6" s="39" t="s">
        <v>30</v>
      </c>
      <c r="F6" s="39" t="s">
        <v>4424</v>
      </c>
      <c r="G6" s="39"/>
      <c r="H6" s="39"/>
      <c r="I6" s="39"/>
      <c r="J6" s="39"/>
      <c r="K6" s="40"/>
      <c r="L6" s="39"/>
      <c r="M6" s="39"/>
      <c r="N6" s="19">
        <f t="shared" si="0"/>
        <v>0</v>
      </c>
      <c r="O6" s="7"/>
      <c r="P6" s="8"/>
      <c r="Q6" s="8"/>
      <c r="R6" s="14"/>
      <c r="S6" s="15"/>
      <c r="T6" s="7">
        <v>3</v>
      </c>
      <c r="U6" s="8">
        <v>0</v>
      </c>
      <c r="V6" s="8">
        <v>15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3">
      <c r="A7" s="38" t="s">
        <v>27</v>
      </c>
      <c r="B7" s="38" t="s">
        <v>28</v>
      </c>
      <c r="C7" s="39"/>
      <c r="D7" s="39" t="s">
        <v>29</v>
      </c>
      <c r="E7" s="39" t="s">
        <v>31</v>
      </c>
      <c r="F7" s="39" t="s">
        <v>4424</v>
      </c>
      <c r="G7" s="39"/>
      <c r="H7" s="39"/>
      <c r="I7" s="39"/>
      <c r="J7" s="39"/>
      <c r="K7" s="40"/>
      <c r="L7" s="39"/>
      <c r="M7" s="39"/>
      <c r="N7" s="19">
        <f t="shared" si="0"/>
        <v>0</v>
      </c>
      <c r="O7" s="7"/>
      <c r="P7" s="8"/>
      <c r="Q7" s="8"/>
      <c r="R7" s="14"/>
      <c r="S7" s="15"/>
      <c r="T7" s="7">
        <v>1</v>
      </c>
      <c r="U7" s="8">
        <v>0</v>
      </c>
      <c r="V7" s="8">
        <v>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 s="49" customFormat="1" x14ac:dyDescent="0.3">
      <c r="A8" s="38" t="s">
        <v>32</v>
      </c>
      <c r="B8" s="38" t="s">
        <v>28</v>
      </c>
      <c r="C8" s="42"/>
      <c r="D8" s="42" t="s">
        <v>4410</v>
      </c>
      <c r="E8" s="42" t="s">
        <v>33</v>
      </c>
      <c r="F8" s="42" t="s">
        <v>4424</v>
      </c>
      <c r="G8" s="42" t="s">
        <v>34</v>
      </c>
      <c r="H8" s="42" t="s">
        <v>35</v>
      </c>
      <c r="I8" s="42"/>
      <c r="J8" s="42"/>
      <c r="K8" s="42">
        <v>2.5</v>
      </c>
      <c r="L8" s="42">
        <v>5</v>
      </c>
      <c r="M8" s="42">
        <v>5</v>
      </c>
      <c r="N8" s="19">
        <f t="shared" si="0"/>
        <v>12.5</v>
      </c>
      <c r="O8" s="43"/>
      <c r="P8" s="44">
        <v>2.5</v>
      </c>
      <c r="Q8" s="44">
        <v>5</v>
      </c>
      <c r="R8" s="45">
        <v>5</v>
      </c>
      <c r="S8" s="46">
        <f>(P8*R8)</f>
        <v>12.5</v>
      </c>
      <c r="T8" s="47"/>
      <c r="U8" s="44">
        <v>2.5</v>
      </c>
      <c r="V8" s="44">
        <v>5</v>
      </c>
      <c r="W8" s="9"/>
      <c r="X8" s="9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</row>
    <row r="9" spans="1:77" s="49" customFormat="1" x14ac:dyDescent="0.3">
      <c r="A9" s="38" t="s">
        <v>32</v>
      </c>
      <c r="B9" s="38" t="s">
        <v>28</v>
      </c>
      <c r="C9" s="42"/>
      <c r="D9" s="42" t="s">
        <v>4410</v>
      </c>
      <c r="E9" s="42" t="s">
        <v>36</v>
      </c>
      <c r="F9" s="42" t="s">
        <v>4423</v>
      </c>
      <c r="G9" s="42" t="s">
        <v>37</v>
      </c>
      <c r="H9" s="42" t="s">
        <v>38</v>
      </c>
      <c r="I9" s="42"/>
      <c r="J9" s="42"/>
      <c r="K9" s="42">
        <v>2.5</v>
      </c>
      <c r="L9" s="42">
        <v>5</v>
      </c>
      <c r="M9" s="42">
        <v>62</v>
      </c>
      <c r="N9" s="19">
        <f t="shared" si="0"/>
        <v>155</v>
      </c>
      <c r="O9" s="43"/>
      <c r="P9" s="44">
        <v>3</v>
      </c>
      <c r="Q9" s="44">
        <v>5</v>
      </c>
      <c r="R9" s="45">
        <v>47</v>
      </c>
      <c r="S9" s="46">
        <f>(P9*R9)</f>
        <v>141</v>
      </c>
      <c r="T9" s="43"/>
      <c r="U9" s="44">
        <v>3</v>
      </c>
      <c r="V9" s="44">
        <v>5</v>
      </c>
      <c r="W9" s="9"/>
      <c r="X9" s="9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</row>
    <row r="10" spans="1:77" s="49" customFormat="1" x14ac:dyDescent="0.3">
      <c r="A10" s="38" t="s">
        <v>32</v>
      </c>
      <c r="B10" s="38" t="s">
        <v>28</v>
      </c>
      <c r="C10" s="42"/>
      <c r="D10" s="42" t="s">
        <v>4410</v>
      </c>
      <c r="E10" s="42" t="s">
        <v>39</v>
      </c>
      <c r="F10" s="42" t="s">
        <v>4423</v>
      </c>
      <c r="G10" s="42" t="s">
        <v>40</v>
      </c>
      <c r="H10" s="42" t="s">
        <v>41</v>
      </c>
      <c r="I10" s="42"/>
      <c r="J10" s="42"/>
      <c r="K10" s="42">
        <v>2.5</v>
      </c>
      <c r="L10" s="42">
        <v>5</v>
      </c>
      <c r="M10" s="42">
        <v>2</v>
      </c>
      <c r="N10" s="19">
        <f t="shared" si="0"/>
        <v>5</v>
      </c>
      <c r="O10" s="43"/>
      <c r="P10" s="44">
        <v>4</v>
      </c>
      <c r="Q10" s="44">
        <v>5</v>
      </c>
      <c r="R10" s="45">
        <v>2</v>
      </c>
      <c r="S10" s="46">
        <f>(P10*R10)</f>
        <v>8</v>
      </c>
      <c r="T10" s="47"/>
      <c r="U10" s="50">
        <v>4</v>
      </c>
      <c r="V10" s="44">
        <v>5</v>
      </c>
      <c r="W10" s="9"/>
      <c r="X10" s="9"/>
      <c r="Y10" s="48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</row>
    <row r="11" spans="1:77" s="49" customFormat="1" x14ac:dyDescent="0.3">
      <c r="A11" s="38" t="s">
        <v>32</v>
      </c>
      <c r="B11" s="38" t="s">
        <v>28</v>
      </c>
      <c r="C11" s="42"/>
      <c r="D11" s="42" t="s">
        <v>4410</v>
      </c>
      <c r="E11" s="42" t="s">
        <v>42</v>
      </c>
      <c r="F11" s="42" t="s">
        <v>4423</v>
      </c>
      <c r="G11" s="42" t="s">
        <v>18</v>
      </c>
      <c r="H11" s="42" t="s">
        <v>43</v>
      </c>
      <c r="I11" s="42"/>
      <c r="J11" s="42"/>
      <c r="K11" s="42">
        <v>2.5</v>
      </c>
      <c r="L11" s="42">
        <v>5</v>
      </c>
      <c r="M11" s="42">
        <v>2</v>
      </c>
      <c r="N11" s="19">
        <f t="shared" si="0"/>
        <v>5</v>
      </c>
      <c r="O11" s="43"/>
      <c r="P11" s="44">
        <v>2.5</v>
      </c>
      <c r="Q11" s="44">
        <v>5</v>
      </c>
      <c r="R11" s="45">
        <v>1</v>
      </c>
      <c r="S11" s="46">
        <f>(P11*R11)</f>
        <v>2.5</v>
      </c>
      <c r="T11" s="47"/>
      <c r="U11" s="50">
        <v>2.5</v>
      </c>
      <c r="V11" s="44">
        <v>5</v>
      </c>
      <c r="W11" s="9"/>
      <c r="X11" s="9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</row>
    <row r="12" spans="1:77" x14ac:dyDescent="0.3">
      <c r="A12" s="52" t="s">
        <v>27</v>
      </c>
      <c r="B12" s="52" t="s">
        <v>28</v>
      </c>
      <c r="C12" s="39"/>
      <c r="D12" s="39" t="s">
        <v>29</v>
      </c>
      <c r="E12" s="39" t="s">
        <v>44</v>
      </c>
      <c r="F12" s="39" t="s">
        <v>4424</v>
      </c>
      <c r="G12" s="39"/>
      <c r="H12" s="39"/>
      <c r="I12" s="39"/>
      <c r="J12" s="39"/>
      <c r="K12" s="40"/>
      <c r="L12" s="39"/>
      <c r="M12" s="39"/>
      <c r="N12" s="19">
        <f t="shared" si="0"/>
        <v>0</v>
      </c>
      <c r="O12" s="7"/>
      <c r="P12" s="8"/>
      <c r="Q12" s="8"/>
      <c r="R12" s="14"/>
      <c r="S12" s="15"/>
      <c r="T12" s="7">
        <v>1</v>
      </c>
      <c r="U12" s="8">
        <v>0</v>
      </c>
      <c r="V12" s="8">
        <v>10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77" s="2" customFormat="1" x14ac:dyDescent="0.3">
      <c r="A13" s="52" t="s">
        <v>27</v>
      </c>
      <c r="B13" s="52" t="s">
        <v>28</v>
      </c>
      <c r="C13" s="53"/>
      <c r="D13" s="53" t="s">
        <v>29</v>
      </c>
      <c r="E13" s="53" t="s">
        <v>45</v>
      </c>
      <c r="F13" s="53" t="s">
        <v>4424</v>
      </c>
      <c r="G13" s="53"/>
      <c r="H13" s="53"/>
      <c r="I13" s="53"/>
      <c r="J13" s="53"/>
      <c r="K13" s="52"/>
      <c r="L13" s="53"/>
      <c r="M13" s="53"/>
      <c r="N13" s="19">
        <f t="shared" si="0"/>
        <v>0</v>
      </c>
      <c r="O13" s="12"/>
      <c r="P13" s="54"/>
      <c r="Q13" s="54"/>
      <c r="R13" s="55"/>
      <c r="S13" s="56"/>
      <c r="T13" s="12">
        <v>1</v>
      </c>
      <c r="U13" s="54">
        <v>0</v>
      </c>
      <c r="V13" s="54">
        <v>6</v>
      </c>
      <c r="W13" s="9"/>
      <c r="X13" s="9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</row>
    <row r="14" spans="1:77" s="49" customFormat="1" x14ac:dyDescent="0.3">
      <c r="A14" s="59" t="s">
        <v>32</v>
      </c>
      <c r="B14" s="59" t="s">
        <v>28</v>
      </c>
      <c r="C14" s="42"/>
      <c r="D14" s="42" t="s">
        <v>29</v>
      </c>
      <c r="E14" s="42" t="s">
        <v>46</v>
      </c>
      <c r="F14" s="42" t="s">
        <v>4424</v>
      </c>
      <c r="G14" s="42"/>
      <c r="H14" s="42"/>
      <c r="I14" s="42"/>
      <c r="J14" s="42"/>
      <c r="K14" s="29"/>
      <c r="L14" s="42"/>
      <c r="M14" s="42"/>
      <c r="N14" s="19">
        <f t="shared" si="0"/>
        <v>0</v>
      </c>
      <c r="O14" s="43"/>
      <c r="P14" s="44"/>
      <c r="Q14" s="44"/>
      <c r="R14" s="45"/>
      <c r="S14" s="60"/>
      <c r="T14" s="43">
        <v>1</v>
      </c>
      <c r="U14" s="44">
        <v>0</v>
      </c>
      <c r="V14" s="44">
        <v>5</v>
      </c>
      <c r="W14" s="9"/>
      <c r="X14" s="9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</row>
    <row r="15" spans="1:77" s="49" customFormat="1" x14ac:dyDescent="0.3">
      <c r="A15" s="59" t="s">
        <v>27</v>
      </c>
      <c r="B15" s="59" t="s">
        <v>28</v>
      </c>
      <c r="C15" s="42"/>
      <c r="D15" s="42" t="s">
        <v>29</v>
      </c>
      <c r="E15" s="42" t="s">
        <v>47</v>
      </c>
      <c r="F15" s="42" t="s">
        <v>4424</v>
      </c>
      <c r="G15" s="42"/>
      <c r="H15" s="42"/>
      <c r="I15" s="42"/>
      <c r="J15" s="42"/>
      <c r="K15" s="29"/>
      <c r="L15" s="42"/>
      <c r="M15" s="42"/>
      <c r="N15" s="19">
        <f t="shared" si="0"/>
        <v>0</v>
      </c>
      <c r="O15" s="43"/>
      <c r="P15" s="44"/>
      <c r="Q15" s="44"/>
      <c r="R15" s="45"/>
      <c r="S15" s="60"/>
      <c r="T15" s="43">
        <v>1</v>
      </c>
      <c r="U15" s="44">
        <v>0</v>
      </c>
      <c r="V15" s="44">
        <v>32</v>
      </c>
      <c r="W15" s="9"/>
      <c r="X15" s="9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</row>
    <row r="16" spans="1:77" s="49" customFormat="1" x14ac:dyDescent="0.3">
      <c r="A16" s="59" t="s">
        <v>27</v>
      </c>
      <c r="B16" s="59" t="s">
        <v>28</v>
      </c>
      <c r="C16" s="42"/>
      <c r="D16" s="42" t="s">
        <v>29</v>
      </c>
      <c r="E16" s="42" t="s">
        <v>48</v>
      </c>
      <c r="F16" s="42" t="s">
        <v>4424</v>
      </c>
      <c r="G16" s="42"/>
      <c r="H16" s="42"/>
      <c r="I16" s="42"/>
      <c r="J16" s="42"/>
      <c r="K16" s="29"/>
      <c r="L16" s="42"/>
      <c r="M16" s="42"/>
      <c r="N16" s="19">
        <f t="shared" si="0"/>
        <v>0</v>
      </c>
      <c r="O16" s="43"/>
      <c r="P16" s="44"/>
      <c r="Q16" s="44"/>
      <c r="R16" s="45"/>
      <c r="S16" s="60"/>
      <c r="T16" s="43">
        <v>1</v>
      </c>
      <c r="U16" s="44">
        <v>0</v>
      </c>
      <c r="V16" s="44">
        <v>10</v>
      </c>
      <c r="W16" s="9"/>
      <c r="X16" s="9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</row>
    <row r="17" spans="1:77" s="49" customFormat="1" x14ac:dyDescent="0.3">
      <c r="A17" s="59" t="s">
        <v>32</v>
      </c>
      <c r="B17" s="59" t="s">
        <v>28</v>
      </c>
      <c r="C17" s="42"/>
      <c r="D17" s="42" t="s">
        <v>4410</v>
      </c>
      <c r="E17" s="42" t="s">
        <v>49</v>
      </c>
      <c r="F17" s="42" t="s">
        <v>4423</v>
      </c>
      <c r="G17" s="42"/>
      <c r="H17" s="42" t="s">
        <v>50</v>
      </c>
      <c r="I17" s="42"/>
      <c r="J17" s="42"/>
      <c r="K17" s="42">
        <v>2</v>
      </c>
      <c r="L17" s="42">
        <v>4</v>
      </c>
      <c r="M17" s="42">
        <v>3</v>
      </c>
      <c r="N17" s="19">
        <f t="shared" si="0"/>
        <v>6</v>
      </c>
      <c r="O17" s="43"/>
      <c r="P17" s="44">
        <v>2.5</v>
      </c>
      <c r="Q17" s="44">
        <v>5</v>
      </c>
      <c r="R17" s="45">
        <v>3</v>
      </c>
      <c r="S17" s="46">
        <f>(P17*R17)</f>
        <v>7.5</v>
      </c>
      <c r="T17" s="47"/>
      <c r="U17" s="44">
        <v>2.5</v>
      </c>
      <c r="V17" s="44">
        <v>5</v>
      </c>
      <c r="W17" s="9"/>
      <c r="X17" s="9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</row>
    <row r="18" spans="1:77" s="49" customFormat="1" x14ac:dyDescent="0.3">
      <c r="A18" s="59" t="s">
        <v>32</v>
      </c>
      <c r="B18" s="59" t="s">
        <v>28</v>
      </c>
      <c r="C18" s="42"/>
      <c r="D18" s="42" t="s">
        <v>1168</v>
      </c>
      <c r="E18" s="42" t="s">
        <v>51</v>
      </c>
      <c r="F18" s="42" t="s">
        <v>4423</v>
      </c>
      <c r="G18" s="42" t="s">
        <v>34</v>
      </c>
      <c r="H18" s="42" t="s">
        <v>52</v>
      </c>
      <c r="I18" s="42"/>
      <c r="J18" s="42"/>
      <c r="K18" s="42">
        <v>7.5</v>
      </c>
      <c r="L18" s="42">
        <v>15</v>
      </c>
      <c r="M18" s="42">
        <v>2</v>
      </c>
      <c r="N18" s="19">
        <f t="shared" si="0"/>
        <v>15</v>
      </c>
      <c r="O18" s="43"/>
      <c r="P18" s="44">
        <v>2.5</v>
      </c>
      <c r="Q18" s="44">
        <v>5</v>
      </c>
      <c r="R18" s="45">
        <v>1</v>
      </c>
      <c r="S18" s="46">
        <f>(P18*R18)</f>
        <v>2.5</v>
      </c>
      <c r="T18" s="47"/>
      <c r="U18" s="44">
        <v>2.5</v>
      </c>
      <c r="V18" s="44">
        <v>5</v>
      </c>
      <c r="W18" s="9"/>
      <c r="X18" s="9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</row>
    <row r="19" spans="1:77" s="49" customFormat="1" x14ac:dyDescent="0.3">
      <c r="A19" s="59" t="s">
        <v>32</v>
      </c>
      <c r="B19" s="59" t="s">
        <v>28</v>
      </c>
      <c r="C19" s="42"/>
      <c r="D19" s="42" t="s">
        <v>22</v>
      </c>
      <c r="E19" s="42" t="s">
        <v>53</v>
      </c>
      <c r="F19" s="42" t="s">
        <v>4423</v>
      </c>
      <c r="G19" s="42" t="s">
        <v>54</v>
      </c>
      <c r="H19" s="42"/>
      <c r="I19" s="42"/>
      <c r="J19" s="42"/>
      <c r="K19" s="42">
        <v>2.5</v>
      </c>
      <c r="L19" s="42">
        <v>5</v>
      </c>
      <c r="M19" s="42">
        <v>18</v>
      </c>
      <c r="N19" s="19">
        <f t="shared" si="0"/>
        <v>45</v>
      </c>
      <c r="O19" s="43"/>
      <c r="P19" s="44">
        <v>2.5</v>
      </c>
      <c r="Q19" s="44">
        <v>5</v>
      </c>
      <c r="R19" s="45">
        <v>7</v>
      </c>
      <c r="S19" s="46">
        <f>(P19*R19)</f>
        <v>17.5</v>
      </c>
      <c r="T19" s="61"/>
      <c r="U19" s="44">
        <v>2.5</v>
      </c>
      <c r="V19" s="44">
        <v>5</v>
      </c>
      <c r="W19" s="9"/>
      <c r="X19" s="9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</row>
    <row r="20" spans="1:77" s="49" customFormat="1" x14ac:dyDescent="0.3">
      <c r="A20" s="59" t="s">
        <v>27</v>
      </c>
      <c r="B20" s="59" t="s">
        <v>28</v>
      </c>
      <c r="C20" s="42"/>
      <c r="D20" s="42" t="s">
        <v>29</v>
      </c>
      <c r="E20" s="42" t="s">
        <v>55</v>
      </c>
      <c r="F20" s="42" t="s">
        <v>4424</v>
      </c>
      <c r="G20" s="42"/>
      <c r="H20" s="42"/>
      <c r="I20" s="42"/>
      <c r="J20" s="42"/>
      <c r="K20" s="29"/>
      <c r="L20" s="42"/>
      <c r="M20" s="42"/>
      <c r="N20" s="19">
        <f t="shared" si="0"/>
        <v>0</v>
      </c>
      <c r="O20" s="43"/>
      <c r="P20" s="44"/>
      <c r="Q20" s="44"/>
      <c r="R20" s="45"/>
      <c r="S20" s="60"/>
      <c r="T20" s="43">
        <v>1</v>
      </c>
      <c r="U20" s="44">
        <v>0</v>
      </c>
      <c r="V20" s="44">
        <v>15</v>
      </c>
      <c r="W20" s="9"/>
      <c r="X20" s="9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</row>
    <row r="21" spans="1:77" s="49" customFormat="1" x14ac:dyDescent="0.3">
      <c r="A21" s="59" t="s">
        <v>27</v>
      </c>
      <c r="B21" s="59" t="s">
        <v>28</v>
      </c>
      <c r="C21" s="42"/>
      <c r="D21" s="42" t="s">
        <v>29</v>
      </c>
      <c r="E21" s="42" t="s">
        <v>56</v>
      </c>
      <c r="F21" s="42" t="s">
        <v>4424</v>
      </c>
      <c r="G21" s="42"/>
      <c r="H21" s="42"/>
      <c r="I21" s="42"/>
      <c r="J21" s="42"/>
      <c r="K21" s="29"/>
      <c r="L21" s="42"/>
      <c r="M21" s="42"/>
      <c r="N21" s="19">
        <f t="shared" si="0"/>
        <v>0</v>
      </c>
      <c r="O21" s="43"/>
      <c r="P21" s="44"/>
      <c r="Q21" s="44"/>
      <c r="R21" s="45"/>
      <c r="S21" s="60"/>
      <c r="T21" s="43">
        <v>1</v>
      </c>
      <c r="U21" s="44">
        <v>0</v>
      </c>
      <c r="V21" s="44">
        <v>15</v>
      </c>
      <c r="W21" s="9"/>
      <c r="X21" s="9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</row>
    <row r="22" spans="1:77" s="49" customFormat="1" x14ac:dyDescent="0.3">
      <c r="A22" s="59" t="s">
        <v>27</v>
      </c>
      <c r="B22" s="59" t="s">
        <v>28</v>
      </c>
      <c r="C22" s="42"/>
      <c r="D22" s="42" t="s">
        <v>29</v>
      </c>
      <c r="E22" s="42" t="s">
        <v>57</v>
      </c>
      <c r="F22" s="42" t="s">
        <v>4424</v>
      </c>
      <c r="G22" s="42"/>
      <c r="H22" s="42"/>
      <c r="I22" s="42"/>
      <c r="J22" s="42"/>
      <c r="K22" s="29"/>
      <c r="L22" s="42"/>
      <c r="M22" s="42"/>
      <c r="N22" s="19">
        <f t="shared" si="0"/>
        <v>0</v>
      </c>
      <c r="O22" s="43"/>
      <c r="P22" s="44"/>
      <c r="Q22" s="44"/>
      <c r="R22" s="45"/>
      <c r="S22" s="60"/>
      <c r="T22" s="43">
        <v>1</v>
      </c>
      <c r="U22" s="44">
        <v>0</v>
      </c>
      <c r="V22" s="44">
        <v>15</v>
      </c>
      <c r="W22" s="9"/>
      <c r="X22" s="9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</row>
    <row r="23" spans="1:77" s="49" customFormat="1" x14ac:dyDescent="0.3">
      <c r="A23" s="59" t="s">
        <v>27</v>
      </c>
      <c r="B23" s="59" t="s">
        <v>28</v>
      </c>
      <c r="C23" s="42"/>
      <c r="D23" s="42" t="s">
        <v>29</v>
      </c>
      <c r="E23" s="42" t="s">
        <v>58</v>
      </c>
      <c r="F23" s="42" t="s">
        <v>4424</v>
      </c>
      <c r="G23" s="42"/>
      <c r="H23" s="42"/>
      <c r="I23" s="42"/>
      <c r="J23" s="42"/>
      <c r="K23" s="29"/>
      <c r="L23" s="42"/>
      <c r="M23" s="42"/>
      <c r="N23" s="19">
        <f t="shared" si="0"/>
        <v>0</v>
      </c>
      <c r="O23" s="43"/>
      <c r="P23" s="44"/>
      <c r="Q23" s="44"/>
      <c r="R23" s="45"/>
      <c r="S23" s="60"/>
      <c r="T23" s="43">
        <v>1</v>
      </c>
      <c r="U23" s="44">
        <v>0</v>
      </c>
      <c r="V23" s="44">
        <v>10</v>
      </c>
      <c r="W23" s="9"/>
      <c r="X23" s="9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</row>
    <row r="24" spans="1:77" s="49" customFormat="1" x14ac:dyDescent="0.3">
      <c r="A24" s="59" t="s">
        <v>32</v>
      </c>
      <c r="B24" s="59" t="s">
        <v>28</v>
      </c>
      <c r="C24" s="42"/>
      <c r="D24" s="42" t="s">
        <v>4410</v>
      </c>
      <c r="E24" s="42" t="s">
        <v>59</v>
      </c>
      <c r="F24" s="42" t="s">
        <v>4423</v>
      </c>
      <c r="G24" s="42"/>
      <c r="H24" s="42" t="s">
        <v>60</v>
      </c>
      <c r="I24" s="42"/>
      <c r="J24" s="42"/>
      <c r="K24" s="42">
        <v>2.5</v>
      </c>
      <c r="L24" s="42">
        <v>5</v>
      </c>
      <c r="M24" s="42">
        <v>2</v>
      </c>
      <c r="N24" s="19">
        <f t="shared" si="0"/>
        <v>5</v>
      </c>
      <c r="O24" s="43"/>
      <c r="P24" s="44">
        <v>2.5</v>
      </c>
      <c r="Q24" s="44">
        <v>5</v>
      </c>
      <c r="R24" s="45">
        <v>2</v>
      </c>
      <c r="S24" s="46">
        <f>(P24*R24)</f>
        <v>5</v>
      </c>
      <c r="T24" s="47"/>
      <c r="U24" s="50"/>
      <c r="V24" s="44">
        <v>5</v>
      </c>
      <c r="W24" s="9"/>
      <c r="X24" s="9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</row>
    <row r="25" spans="1:77" s="49" customFormat="1" x14ac:dyDescent="0.3">
      <c r="A25" s="59" t="s">
        <v>27</v>
      </c>
      <c r="B25" s="59" t="s">
        <v>28</v>
      </c>
      <c r="C25" s="42"/>
      <c r="D25" s="42" t="s">
        <v>29</v>
      </c>
      <c r="E25" s="42" t="s">
        <v>61</v>
      </c>
      <c r="F25" s="42" t="s">
        <v>4424</v>
      </c>
      <c r="G25" s="42"/>
      <c r="H25" s="42"/>
      <c r="I25" s="42"/>
      <c r="J25" s="42"/>
      <c r="K25" s="29"/>
      <c r="L25" s="42"/>
      <c r="M25" s="42"/>
      <c r="N25" s="19">
        <f t="shared" si="0"/>
        <v>0</v>
      </c>
      <c r="O25" s="43"/>
      <c r="P25" s="44"/>
      <c r="Q25" s="44"/>
      <c r="R25" s="45"/>
      <c r="S25" s="60"/>
      <c r="T25" s="43">
        <v>3</v>
      </c>
      <c r="U25" s="44">
        <v>0</v>
      </c>
      <c r="V25" s="44">
        <v>6</v>
      </c>
      <c r="W25" s="9"/>
      <c r="X25" s="9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</row>
    <row r="26" spans="1:77" s="49" customFormat="1" x14ac:dyDescent="0.3">
      <c r="A26" s="38" t="s">
        <v>62</v>
      </c>
      <c r="B26" s="38" t="s">
        <v>28</v>
      </c>
      <c r="C26" s="29"/>
      <c r="D26" s="29" t="s">
        <v>1168</v>
      </c>
      <c r="E26" s="29" t="s">
        <v>63</v>
      </c>
      <c r="F26" s="29" t="s">
        <v>4423</v>
      </c>
      <c r="G26" s="29"/>
      <c r="H26" s="29"/>
      <c r="I26" s="29"/>
      <c r="J26" s="29"/>
      <c r="K26" s="29">
        <v>7.5</v>
      </c>
      <c r="L26" s="29">
        <v>15</v>
      </c>
      <c r="M26" s="29">
        <v>7</v>
      </c>
      <c r="N26" s="19">
        <f t="shared" si="0"/>
        <v>52.5</v>
      </c>
      <c r="O26" s="47"/>
      <c r="P26" s="50">
        <v>7.5</v>
      </c>
      <c r="Q26" s="50">
        <v>5</v>
      </c>
      <c r="R26" s="62">
        <v>5</v>
      </c>
      <c r="S26" s="46">
        <f>(P26*R26)</f>
        <v>37.5</v>
      </c>
      <c r="T26" s="47"/>
      <c r="U26" s="50"/>
      <c r="V26" s="50">
        <v>5</v>
      </c>
      <c r="W26" s="63"/>
      <c r="X26" s="63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</row>
    <row r="27" spans="1:77" s="49" customFormat="1" x14ac:dyDescent="0.3">
      <c r="A27" s="59" t="s">
        <v>32</v>
      </c>
      <c r="B27" s="59" t="s">
        <v>28</v>
      </c>
      <c r="C27" s="42"/>
      <c r="D27" s="42" t="s">
        <v>1168</v>
      </c>
      <c r="E27" s="42" t="s">
        <v>63</v>
      </c>
      <c r="F27" s="42" t="s">
        <v>4423</v>
      </c>
      <c r="G27" s="42"/>
      <c r="H27" s="42" t="s">
        <v>64</v>
      </c>
      <c r="I27" s="42"/>
      <c r="J27" s="42"/>
      <c r="K27" s="42">
        <v>10</v>
      </c>
      <c r="L27" s="42">
        <v>20</v>
      </c>
      <c r="M27" s="42">
        <v>2</v>
      </c>
      <c r="N27" s="19">
        <f t="shared" si="0"/>
        <v>20</v>
      </c>
      <c r="O27" s="43"/>
      <c r="P27" s="44">
        <v>7.5</v>
      </c>
      <c r="Q27" s="44">
        <v>5</v>
      </c>
      <c r="R27" s="45">
        <v>1</v>
      </c>
      <c r="S27" s="46">
        <v>0</v>
      </c>
      <c r="T27" s="43"/>
      <c r="U27" s="44"/>
      <c r="V27" s="44">
        <v>5</v>
      </c>
      <c r="W27" s="9"/>
      <c r="X27" s="9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</row>
    <row r="28" spans="1:77" x14ac:dyDescent="0.3">
      <c r="A28" s="39" t="s">
        <v>27</v>
      </c>
      <c r="B28" s="39" t="s">
        <v>28</v>
      </c>
      <c r="C28" s="39"/>
      <c r="D28" s="39" t="s">
        <v>29</v>
      </c>
      <c r="E28" s="39" t="s">
        <v>65</v>
      </c>
      <c r="F28" s="39" t="s">
        <v>4424</v>
      </c>
      <c r="G28" s="39"/>
      <c r="H28" s="39"/>
      <c r="I28" s="39"/>
      <c r="J28" s="39"/>
      <c r="K28" s="40"/>
      <c r="L28" s="39"/>
      <c r="M28" s="39"/>
      <c r="N28" s="19">
        <f t="shared" si="0"/>
        <v>0</v>
      </c>
      <c r="O28" s="7"/>
      <c r="P28" s="8"/>
      <c r="Q28" s="8"/>
      <c r="R28" s="14"/>
      <c r="S28" s="15"/>
      <c r="T28" s="7">
        <v>1</v>
      </c>
      <c r="U28" s="8">
        <v>0</v>
      </c>
      <c r="V28" s="8">
        <v>15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</row>
    <row r="29" spans="1:77" s="49" customFormat="1" x14ac:dyDescent="0.3">
      <c r="A29" s="59" t="s">
        <v>32</v>
      </c>
      <c r="B29" s="59" t="s">
        <v>28</v>
      </c>
      <c r="C29" s="42"/>
      <c r="D29" s="42" t="s">
        <v>4410</v>
      </c>
      <c r="E29" s="42" t="s">
        <v>66</v>
      </c>
      <c r="F29" s="42" t="s">
        <v>4423</v>
      </c>
      <c r="G29" s="42"/>
      <c r="H29" s="42" t="s">
        <v>67</v>
      </c>
      <c r="I29" s="42"/>
      <c r="J29" s="42"/>
      <c r="K29" s="42">
        <v>2.5</v>
      </c>
      <c r="L29" s="42">
        <v>5</v>
      </c>
      <c r="M29" s="42">
        <v>1</v>
      </c>
      <c r="N29" s="19">
        <f t="shared" si="0"/>
        <v>2.5</v>
      </c>
      <c r="O29" s="43"/>
      <c r="P29" s="44">
        <v>2.5</v>
      </c>
      <c r="Q29" s="44">
        <v>5</v>
      </c>
      <c r="R29" s="45">
        <v>1</v>
      </c>
      <c r="S29" s="46">
        <f>(P29*R29)</f>
        <v>2.5</v>
      </c>
      <c r="T29" s="47"/>
      <c r="U29" s="44"/>
      <c r="V29" s="44">
        <v>5</v>
      </c>
      <c r="W29" s="9"/>
      <c r="X29" s="9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</row>
    <row r="30" spans="1:77" s="49" customFormat="1" x14ac:dyDescent="0.3">
      <c r="A30" s="59" t="s">
        <v>32</v>
      </c>
      <c r="B30" s="59" t="s">
        <v>28</v>
      </c>
      <c r="C30" s="42"/>
      <c r="D30" s="42" t="s">
        <v>4410</v>
      </c>
      <c r="E30" s="42" t="s">
        <v>68</v>
      </c>
      <c r="F30" s="42" t="s">
        <v>4423</v>
      </c>
      <c r="G30" s="42"/>
      <c r="H30" s="42" t="s">
        <v>69</v>
      </c>
      <c r="I30" s="42"/>
      <c r="J30" s="42"/>
      <c r="K30" s="42">
        <v>2.5</v>
      </c>
      <c r="L30" s="42">
        <v>5</v>
      </c>
      <c r="M30" s="42">
        <v>4</v>
      </c>
      <c r="N30" s="19">
        <f t="shared" si="0"/>
        <v>10</v>
      </c>
      <c r="O30" s="43"/>
      <c r="P30" s="44">
        <v>2.5</v>
      </c>
      <c r="Q30" s="44">
        <v>5</v>
      </c>
      <c r="R30" s="45">
        <v>4</v>
      </c>
      <c r="S30" s="46">
        <f>(P30*R30)</f>
        <v>10</v>
      </c>
      <c r="T30" s="47"/>
      <c r="U30" s="44"/>
      <c r="V30" s="44">
        <v>5</v>
      </c>
      <c r="W30" s="9"/>
      <c r="X30" s="9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</row>
    <row r="31" spans="1:77" s="37" customFormat="1" x14ac:dyDescent="0.3">
      <c r="A31" s="39" t="s">
        <v>27</v>
      </c>
      <c r="B31" s="39" t="s">
        <v>28</v>
      </c>
      <c r="C31" s="39"/>
      <c r="D31" s="39" t="s">
        <v>29</v>
      </c>
      <c r="E31" s="39" t="s">
        <v>70</v>
      </c>
      <c r="F31" s="39" t="s">
        <v>4424</v>
      </c>
      <c r="G31" s="39"/>
      <c r="H31" s="39"/>
      <c r="I31" s="39"/>
      <c r="J31" s="39"/>
      <c r="K31" s="40"/>
      <c r="L31" s="39"/>
      <c r="M31" s="39"/>
      <c r="N31" s="19">
        <f t="shared" si="0"/>
        <v>0</v>
      </c>
      <c r="O31" s="7"/>
      <c r="P31" s="8"/>
      <c r="Q31" s="8"/>
      <c r="R31" s="14"/>
      <c r="S31" s="15"/>
      <c r="T31" s="7">
        <v>1</v>
      </c>
      <c r="U31" s="8">
        <v>0</v>
      </c>
      <c r="V31" s="8">
        <v>8</v>
      </c>
      <c r="W31" s="9"/>
      <c r="X31" s="9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</row>
    <row r="32" spans="1:77" s="49" customFormat="1" x14ac:dyDescent="0.3">
      <c r="A32" s="59" t="s">
        <v>27</v>
      </c>
      <c r="B32" s="59" t="s">
        <v>28</v>
      </c>
      <c r="C32" s="42"/>
      <c r="D32" s="42" t="s">
        <v>29</v>
      </c>
      <c r="E32" s="42" t="s">
        <v>71</v>
      </c>
      <c r="F32" s="42" t="s">
        <v>4424</v>
      </c>
      <c r="G32" s="42"/>
      <c r="H32" s="42"/>
      <c r="I32" s="42"/>
      <c r="J32" s="42"/>
      <c r="K32" s="29"/>
      <c r="L32" s="42"/>
      <c r="M32" s="42"/>
      <c r="N32" s="19">
        <f t="shared" si="0"/>
        <v>0</v>
      </c>
      <c r="O32" s="43"/>
      <c r="P32" s="44"/>
      <c r="Q32" s="44"/>
      <c r="R32" s="45"/>
      <c r="S32" s="60"/>
      <c r="T32" s="43">
        <v>1</v>
      </c>
      <c r="U32" s="44">
        <v>0</v>
      </c>
      <c r="V32" s="44">
        <v>15</v>
      </c>
      <c r="W32" s="9"/>
      <c r="X32" s="9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</row>
    <row r="33" spans="1:78" s="65" customFormat="1" x14ac:dyDescent="0.3">
      <c r="A33" s="59" t="s">
        <v>27</v>
      </c>
      <c r="B33" s="59" t="s">
        <v>28</v>
      </c>
      <c r="C33" s="42"/>
      <c r="D33" s="42" t="s">
        <v>29</v>
      </c>
      <c r="E33" s="42" t="s">
        <v>72</v>
      </c>
      <c r="F33" s="42" t="s">
        <v>4424</v>
      </c>
      <c r="G33" s="42" t="s">
        <v>73</v>
      </c>
      <c r="H33" s="42"/>
      <c r="I33" s="42"/>
      <c r="J33" s="42"/>
      <c r="K33" s="29"/>
      <c r="L33" s="42"/>
      <c r="M33" s="42"/>
      <c r="N33" s="19">
        <f t="shared" si="0"/>
        <v>0</v>
      </c>
      <c r="O33" s="43"/>
      <c r="P33" s="44"/>
      <c r="Q33" s="44"/>
      <c r="R33" s="45"/>
      <c r="S33" s="60"/>
      <c r="T33" s="43">
        <v>1</v>
      </c>
      <c r="U33" s="44">
        <v>0</v>
      </c>
      <c r="V33" s="44">
        <v>40</v>
      </c>
      <c r="W33" s="9"/>
      <c r="X33" s="9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</row>
    <row r="34" spans="1:78" s="49" customFormat="1" x14ac:dyDescent="0.3">
      <c r="A34" s="59" t="s">
        <v>27</v>
      </c>
      <c r="B34" s="59" t="s">
        <v>28</v>
      </c>
      <c r="C34" s="42"/>
      <c r="D34" s="42" t="s">
        <v>29</v>
      </c>
      <c r="E34" s="42" t="s">
        <v>74</v>
      </c>
      <c r="F34" s="42" t="s">
        <v>4424</v>
      </c>
      <c r="G34" s="42" t="s">
        <v>73</v>
      </c>
      <c r="H34" s="42"/>
      <c r="I34" s="42"/>
      <c r="J34" s="42"/>
      <c r="K34" s="29"/>
      <c r="L34" s="42"/>
      <c r="M34" s="42"/>
      <c r="N34" s="19">
        <f t="shared" ref="N34:N65" si="1">SUM(M34*K34)</f>
        <v>0</v>
      </c>
      <c r="O34" s="43"/>
      <c r="P34" s="44"/>
      <c r="Q34" s="44"/>
      <c r="R34" s="45"/>
      <c r="S34" s="60"/>
      <c r="T34" s="43">
        <v>1</v>
      </c>
      <c r="U34" s="44">
        <v>0</v>
      </c>
      <c r="V34" s="44">
        <v>35</v>
      </c>
      <c r="W34" s="9"/>
      <c r="X34" s="9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</row>
    <row r="35" spans="1:78" s="49" customFormat="1" x14ac:dyDescent="0.3">
      <c r="A35" s="59" t="s">
        <v>27</v>
      </c>
      <c r="B35" s="59" t="s">
        <v>28</v>
      </c>
      <c r="C35" s="42"/>
      <c r="D35" s="42" t="s">
        <v>29</v>
      </c>
      <c r="E35" s="42" t="s">
        <v>75</v>
      </c>
      <c r="F35" s="42" t="s">
        <v>4424</v>
      </c>
      <c r="G35" s="42"/>
      <c r="H35" s="42" t="s">
        <v>76</v>
      </c>
      <c r="I35" s="42"/>
      <c r="J35" s="42"/>
      <c r="K35" s="29"/>
      <c r="L35" s="42"/>
      <c r="M35" s="42"/>
      <c r="N35" s="19">
        <f t="shared" si="1"/>
        <v>0</v>
      </c>
      <c r="O35" s="43"/>
      <c r="P35" s="44"/>
      <c r="Q35" s="44"/>
      <c r="R35" s="45"/>
      <c r="S35" s="60"/>
      <c r="T35" s="43">
        <v>2</v>
      </c>
      <c r="U35" s="44">
        <v>0</v>
      </c>
      <c r="V35" s="44">
        <v>5</v>
      </c>
      <c r="W35" s="9"/>
      <c r="X35" s="9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</row>
    <row r="36" spans="1:78" s="49" customFormat="1" x14ac:dyDescent="0.3">
      <c r="A36" s="59" t="s">
        <v>27</v>
      </c>
      <c r="B36" s="59" t="s">
        <v>28</v>
      </c>
      <c r="C36" s="42"/>
      <c r="D36" s="42" t="s">
        <v>29</v>
      </c>
      <c r="E36" s="42" t="s">
        <v>77</v>
      </c>
      <c r="F36" s="42" t="s">
        <v>4424</v>
      </c>
      <c r="G36" s="42"/>
      <c r="H36" s="42"/>
      <c r="I36" s="42"/>
      <c r="J36" s="42"/>
      <c r="K36" s="29"/>
      <c r="L36" s="42"/>
      <c r="M36" s="42"/>
      <c r="N36" s="19">
        <f t="shared" si="1"/>
        <v>0</v>
      </c>
      <c r="O36" s="43"/>
      <c r="P36" s="44"/>
      <c r="Q36" s="44"/>
      <c r="R36" s="45"/>
      <c r="S36" s="60"/>
      <c r="T36" s="43">
        <v>1</v>
      </c>
      <c r="U36" s="44">
        <v>0</v>
      </c>
      <c r="V36" s="44">
        <v>5</v>
      </c>
      <c r="W36" s="9"/>
      <c r="X36" s="9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</row>
    <row r="37" spans="1:78" s="49" customFormat="1" x14ac:dyDescent="0.3">
      <c r="A37" s="59" t="s">
        <v>27</v>
      </c>
      <c r="B37" s="59" t="s">
        <v>28</v>
      </c>
      <c r="C37" s="42"/>
      <c r="D37" s="42" t="s">
        <v>29</v>
      </c>
      <c r="E37" s="42" t="s">
        <v>78</v>
      </c>
      <c r="F37" s="42" t="s">
        <v>4424</v>
      </c>
      <c r="G37" s="42"/>
      <c r="H37" s="42"/>
      <c r="I37" s="42"/>
      <c r="J37" s="42"/>
      <c r="K37" s="29"/>
      <c r="L37" s="42"/>
      <c r="M37" s="42"/>
      <c r="N37" s="19">
        <f t="shared" si="1"/>
        <v>0</v>
      </c>
      <c r="O37" s="43"/>
      <c r="P37" s="44"/>
      <c r="Q37" s="44"/>
      <c r="R37" s="45"/>
      <c r="S37" s="60"/>
      <c r="T37" s="43">
        <v>1</v>
      </c>
      <c r="U37" s="44">
        <v>0</v>
      </c>
      <c r="V37" s="44">
        <v>4</v>
      </c>
      <c r="W37" s="9"/>
      <c r="X37" s="9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</row>
    <row r="38" spans="1:78" s="49" customFormat="1" x14ac:dyDescent="0.3">
      <c r="A38" s="59" t="s">
        <v>27</v>
      </c>
      <c r="B38" s="59" t="s">
        <v>28</v>
      </c>
      <c r="C38" s="42"/>
      <c r="D38" s="42" t="s">
        <v>29</v>
      </c>
      <c r="E38" s="42" t="s">
        <v>79</v>
      </c>
      <c r="F38" s="42" t="s">
        <v>4424</v>
      </c>
      <c r="G38" s="42"/>
      <c r="H38" s="42"/>
      <c r="I38" s="42"/>
      <c r="J38" s="42"/>
      <c r="K38" s="29"/>
      <c r="L38" s="42"/>
      <c r="M38" s="42"/>
      <c r="N38" s="19">
        <f t="shared" si="1"/>
        <v>0</v>
      </c>
      <c r="O38" s="43"/>
      <c r="P38" s="44"/>
      <c r="Q38" s="44"/>
      <c r="R38" s="45"/>
      <c r="S38" s="60"/>
      <c r="T38" s="43">
        <v>1</v>
      </c>
      <c r="U38" s="44">
        <v>0</v>
      </c>
      <c r="V38" s="44">
        <v>6</v>
      </c>
      <c r="W38" s="9"/>
      <c r="X38" s="9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</row>
    <row r="39" spans="1:78" s="42" customFormat="1" x14ac:dyDescent="0.3">
      <c r="A39" s="38" t="s">
        <v>32</v>
      </c>
      <c r="B39" s="59" t="s">
        <v>28</v>
      </c>
      <c r="C39" s="29"/>
      <c r="D39" s="29" t="s">
        <v>1168</v>
      </c>
      <c r="E39" s="29" t="s">
        <v>80</v>
      </c>
      <c r="F39" s="29" t="s">
        <v>4423</v>
      </c>
      <c r="G39" s="29"/>
      <c r="H39" s="29" t="s">
        <v>81</v>
      </c>
      <c r="I39" s="29"/>
      <c r="J39" s="29"/>
      <c r="K39" s="29">
        <v>7.5</v>
      </c>
      <c r="L39" s="29">
        <v>15</v>
      </c>
      <c r="M39" s="29">
        <v>14</v>
      </c>
      <c r="N39" s="19">
        <f t="shared" si="1"/>
        <v>105</v>
      </c>
      <c r="O39" s="47"/>
      <c r="P39" s="50">
        <v>5</v>
      </c>
      <c r="Q39" s="50">
        <v>7.5</v>
      </c>
      <c r="R39" s="62">
        <v>8</v>
      </c>
      <c r="S39" s="46">
        <f>(P39*R39)</f>
        <v>40</v>
      </c>
      <c r="T39" s="47"/>
      <c r="U39" s="50"/>
      <c r="V39" s="50">
        <v>5</v>
      </c>
      <c r="W39" s="63"/>
      <c r="X39" s="63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66"/>
    </row>
    <row r="40" spans="1:78" s="49" customFormat="1" x14ac:dyDescent="0.3">
      <c r="A40" s="59" t="s">
        <v>32</v>
      </c>
      <c r="B40" s="59" t="s">
        <v>28</v>
      </c>
      <c r="C40" s="42"/>
      <c r="D40" s="42" t="s">
        <v>29</v>
      </c>
      <c r="E40" s="42" t="s">
        <v>82</v>
      </c>
      <c r="F40" s="42" t="s">
        <v>4424</v>
      </c>
      <c r="G40" s="42"/>
      <c r="H40" s="42"/>
      <c r="I40" s="42"/>
      <c r="J40" s="42"/>
      <c r="K40" s="29"/>
      <c r="L40" s="42"/>
      <c r="M40" s="42"/>
      <c r="N40" s="19">
        <f t="shared" si="1"/>
        <v>0</v>
      </c>
      <c r="O40" s="43"/>
      <c r="P40" s="44"/>
      <c r="Q40" s="44"/>
      <c r="R40" s="45"/>
      <c r="S40" s="60"/>
      <c r="T40" s="43">
        <v>1</v>
      </c>
      <c r="U40" s="44">
        <v>0</v>
      </c>
      <c r="V40" s="44">
        <v>5</v>
      </c>
      <c r="W40" s="9"/>
      <c r="X40" s="9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</row>
    <row r="41" spans="1:78" s="49" customFormat="1" x14ac:dyDescent="0.3">
      <c r="A41" s="59" t="s">
        <v>27</v>
      </c>
      <c r="B41" s="59" t="s">
        <v>28</v>
      </c>
      <c r="C41" s="42"/>
      <c r="D41" s="42" t="s">
        <v>29</v>
      </c>
      <c r="E41" s="42" t="s">
        <v>83</v>
      </c>
      <c r="F41" s="42" t="s">
        <v>4424</v>
      </c>
      <c r="G41" s="42"/>
      <c r="H41" s="42"/>
      <c r="I41" s="42"/>
      <c r="J41" s="42"/>
      <c r="K41" s="29"/>
      <c r="L41" s="42"/>
      <c r="M41" s="42"/>
      <c r="N41" s="19">
        <f t="shared" si="1"/>
        <v>0</v>
      </c>
      <c r="O41" s="43"/>
      <c r="P41" s="44"/>
      <c r="Q41" s="44"/>
      <c r="R41" s="45"/>
      <c r="S41" s="60"/>
      <c r="T41" s="43">
        <v>1</v>
      </c>
      <c r="U41" s="44">
        <v>0</v>
      </c>
      <c r="V41" s="44">
        <v>5</v>
      </c>
      <c r="W41" s="9"/>
      <c r="X41" s="9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</row>
    <row r="42" spans="1:78" s="25" customFormat="1" x14ac:dyDescent="0.3">
      <c r="A42" s="39" t="s">
        <v>27</v>
      </c>
      <c r="B42" s="39" t="s">
        <v>28</v>
      </c>
      <c r="C42" s="39"/>
      <c r="D42" s="39" t="s">
        <v>29</v>
      </c>
      <c r="E42" s="39" t="s">
        <v>84</v>
      </c>
      <c r="F42" s="39" t="s">
        <v>4424</v>
      </c>
      <c r="G42" s="39"/>
      <c r="H42" s="39"/>
      <c r="I42" s="39"/>
      <c r="J42" s="39"/>
      <c r="K42" s="40"/>
      <c r="L42" s="39"/>
      <c r="M42" s="39"/>
      <c r="N42" s="19">
        <f t="shared" si="1"/>
        <v>0</v>
      </c>
      <c r="O42" s="7"/>
      <c r="P42" s="8"/>
      <c r="Q42" s="8"/>
      <c r="R42" s="14"/>
      <c r="S42" s="15"/>
      <c r="T42" s="7">
        <v>1</v>
      </c>
      <c r="U42" s="8">
        <v>0</v>
      </c>
      <c r="V42" s="8">
        <v>6</v>
      </c>
      <c r="W42" s="9"/>
      <c r="X42" s="9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 spans="1:78" x14ac:dyDescent="0.3">
      <c r="A43" s="39" t="s">
        <v>27</v>
      </c>
      <c r="B43" s="39" t="s">
        <v>28</v>
      </c>
      <c r="C43" s="39"/>
      <c r="D43" s="39" t="s">
        <v>29</v>
      </c>
      <c r="E43" s="39" t="s">
        <v>85</v>
      </c>
      <c r="F43" s="39" t="s">
        <v>4424</v>
      </c>
      <c r="G43" s="39"/>
      <c r="H43" s="39"/>
      <c r="I43" s="39"/>
      <c r="J43" s="39"/>
      <c r="K43" s="40"/>
      <c r="L43" s="39"/>
      <c r="M43" s="39"/>
      <c r="N43" s="19">
        <f t="shared" si="1"/>
        <v>0</v>
      </c>
      <c r="O43" s="7"/>
      <c r="P43" s="8"/>
      <c r="Q43" s="8"/>
      <c r="R43" s="14"/>
      <c r="S43" s="15"/>
      <c r="T43" s="7">
        <v>1</v>
      </c>
      <c r="U43" s="8">
        <v>0</v>
      </c>
      <c r="V43" s="8">
        <v>20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 spans="1:78" s="49" customFormat="1" x14ac:dyDescent="0.3">
      <c r="A44" s="59" t="s">
        <v>27</v>
      </c>
      <c r="B44" s="59" t="s">
        <v>28</v>
      </c>
      <c r="C44" s="42"/>
      <c r="D44" s="42" t="s">
        <v>29</v>
      </c>
      <c r="E44" s="42" t="s">
        <v>86</v>
      </c>
      <c r="F44" s="42" t="s">
        <v>4424</v>
      </c>
      <c r="G44" s="42"/>
      <c r="H44" s="42"/>
      <c r="I44" s="42"/>
      <c r="J44" s="42"/>
      <c r="K44" s="29"/>
      <c r="L44" s="42"/>
      <c r="M44" s="42"/>
      <c r="N44" s="19">
        <f t="shared" si="1"/>
        <v>0</v>
      </c>
      <c r="O44" s="43"/>
      <c r="P44" s="44"/>
      <c r="Q44" s="44"/>
      <c r="R44" s="45"/>
      <c r="S44" s="60"/>
      <c r="T44" s="43">
        <v>1</v>
      </c>
      <c r="U44" s="44">
        <v>0</v>
      </c>
      <c r="V44" s="44">
        <v>6</v>
      </c>
      <c r="W44" s="9"/>
      <c r="X44" s="9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</row>
    <row r="45" spans="1:78" x14ac:dyDescent="0.3">
      <c r="A45" s="67" t="s">
        <v>87</v>
      </c>
      <c r="B45" s="68" t="s">
        <v>88</v>
      </c>
      <c r="C45" s="68">
        <v>18033</v>
      </c>
      <c r="D45" s="68" t="s">
        <v>89</v>
      </c>
      <c r="E45" s="68" t="s">
        <v>90</v>
      </c>
      <c r="F45" s="68"/>
      <c r="G45" s="68" t="s">
        <v>91</v>
      </c>
      <c r="H45" s="68"/>
      <c r="I45" s="68"/>
      <c r="J45" s="68"/>
      <c r="K45" s="68"/>
      <c r="L45" s="69"/>
      <c r="M45" s="68">
        <f>K45*L45</f>
        <v>0</v>
      </c>
      <c r="N45" s="19">
        <f t="shared" si="1"/>
        <v>0</v>
      </c>
      <c r="O45" s="70"/>
      <c r="P45" s="71"/>
      <c r="Q45" s="72"/>
      <c r="R45" s="73"/>
      <c r="S45" s="74"/>
      <c r="T45" s="68">
        <v>10</v>
      </c>
      <c r="U45" s="75">
        <v>0.65</v>
      </c>
      <c r="V45" s="75">
        <v>4</v>
      </c>
      <c r="W45" s="76"/>
      <c r="X45" s="76"/>
      <c r="Y45" s="77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 spans="1:78" s="78" customFormat="1" x14ac:dyDescent="0.3">
      <c r="A46" s="68" t="s">
        <v>92</v>
      </c>
      <c r="B46" s="68" t="s">
        <v>88</v>
      </c>
      <c r="C46" s="68">
        <v>18060</v>
      </c>
      <c r="D46" s="68" t="s">
        <v>89</v>
      </c>
      <c r="E46" s="68" t="s">
        <v>93</v>
      </c>
      <c r="F46" s="68"/>
      <c r="G46" s="68" t="s">
        <v>94</v>
      </c>
      <c r="H46" s="68"/>
      <c r="I46" s="68"/>
      <c r="J46" s="68"/>
      <c r="K46" s="68"/>
      <c r="L46" s="69"/>
      <c r="M46" s="68">
        <f>K46*L46</f>
        <v>0</v>
      </c>
      <c r="N46" s="19">
        <f t="shared" si="1"/>
        <v>0</v>
      </c>
      <c r="O46" s="70"/>
      <c r="P46" s="71"/>
      <c r="Q46" s="72"/>
      <c r="R46" s="71"/>
      <c r="S46" s="72"/>
      <c r="T46" s="68">
        <v>2</v>
      </c>
      <c r="U46" s="75">
        <v>3.82</v>
      </c>
      <c r="V46" s="75">
        <v>9</v>
      </c>
      <c r="W46" s="76"/>
      <c r="X46" s="76"/>
      <c r="Y46" s="77"/>
    </row>
    <row r="47" spans="1:78" s="78" customFormat="1" x14ac:dyDescent="0.3">
      <c r="A47" s="67" t="s">
        <v>95</v>
      </c>
      <c r="B47" s="68" t="s">
        <v>88</v>
      </c>
      <c r="C47" s="79">
        <v>18061</v>
      </c>
      <c r="D47" s="68" t="s">
        <v>89</v>
      </c>
      <c r="E47" s="68" t="s">
        <v>93</v>
      </c>
      <c r="F47" s="68"/>
      <c r="G47" s="68" t="s">
        <v>96</v>
      </c>
      <c r="H47" s="68"/>
      <c r="I47" s="68"/>
      <c r="J47" s="68"/>
      <c r="K47" s="68"/>
      <c r="L47" s="69"/>
      <c r="M47" s="68">
        <f>K47*L47</f>
        <v>0</v>
      </c>
      <c r="N47" s="19">
        <f t="shared" si="1"/>
        <v>0</v>
      </c>
      <c r="O47" s="70"/>
      <c r="P47" s="71"/>
      <c r="Q47" s="72"/>
      <c r="R47" s="71"/>
      <c r="S47" s="72"/>
      <c r="T47" s="68">
        <v>2</v>
      </c>
      <c r="U47" s="75">
        <v>3.82</v>
      </c>
      <c r="V47" s="75">
        <v>9</v>
      </c>
      <c r="W47" s="76"/>
      <c r="X47" s="76"/>
      <c r="Y47" s="77"/>
      <c r="AA47" s="80"/>
    </row>
    <row r="48" spans="1:78" s="78" customFormat="1" x14ac:dyDescent="0.3">
      <c r="A48" s="68" t="s">
        <v>97</v>
      </c>
      <c r="B48" s="68" t="s">
        <v>88</v>
      </c>
      <c r="C48" s="68">
        <v>18062</v>
      </c>
      <c r="D48" s="68" t="s">
        <v>89</v>
      </c>
      <c r="E48" s="68" t="s">
        <v>93</v>
      </c>
      <c r="F48" s="68"/>
      <c r="G48" s="68" t="s">
        <v>94</v>
      </c>
      <c r="H48" s="68"/>
      <c r="I48" s="68"/>
      <c r="J48" s="68"/>
      <c r="K48" s="68"/>
      <c r="L48" s="69"/>
      <c r="M48" s="68">
        <f>K48*L48</f>
        <v>0</v>
      </c>
      <c r="N48" s="19">
        <f t="shared" si="1"/>
        <v>0</v>
      </c>
      <c r="O48" s="70"/>
      <c r="P48" s="71"/>
      <c r="Q48" s="72"/>
      <c r="R48" s="71"/>
      <c r="S48" s="72"/>
      <c r="T48" s="68">
        <v>2</v>
      </c>
      <c r="U48" s="75">
        <v>3.82</v>
      </c>
      <c r="V48" s="75">
        <v>9</v>
      </c>
      <c r="W48" s="76"/>
      <c r="X48" s="76"/>
      <c r="Y48" s="77"/>
      <c r="Z48" s="77"/>
    </row>
    <row r="49" spans="1:78" s="78" customFormat="1" x14ac:dyDescent="0.3">
      <c r="A49" s="68" t="s">
        <v>98</v>
      </c>
      <c r="B49" s="68" t="s">
        <v>88</v>
      </c>
      <c r="C49" s="68" t="s">
        <v>99</v>
      </c>
      <c r="D49" s="68" t="s">
        <v>89</v>
      </c>
      <c r="E49" s="68" t="s">
        <v>100</v>
      </c>
      <c r="F49" s="68"/>
      <c r="G49" s="68" t="s">
        <v>101</v>
      </c>
      <c r="H49" s="68"/>
      <c r="I49" s="68"/>
      <c r="J49" s="68"/>
      <c r="K49" s="68"/>
      <c r="L49" s="69"/>
      <c r="M49" s="68">
        <f>K49*L49</f>
        <v>0</v>
      </c>
      <c r="N49" s="19">
        <f t="shared" si="1"/>
        <v>0</v>
      </c>
      <c r="O49" s="70"/>
      <c r="P49" s="71"/>
      <c r="Q49" s="72"/>
      <c r="R49" s="71"/>
      <c r="S49" s="72"/>
      <c r="T49" s="68">
        <v>18</v>
      </c>
      <c r="U49" s="75">
        <v>1.04</v>
      </c>
      <c r="V49" s="75">
        <v>4</v>
      </c>
      <c r="W49" s="76"/>
      <c r="X49" s="76"/>
      <c r="Y49" s="77"/>
    </row>
    <row r="50" spans="1:78" s="27" customFormat="1" x14ac:dyDescent="0.3">
      <c r="A50" s="17" t="s">
        <v>102</v>
      </c>
      <c r="B50" s="17" t="s">
        <v>103</v>
      </c>
      <c r="C50" s="17"/>
      <c r="D50" s="17" t="s">
        <v>89</v>
      </c>
      <c r="E50" s="17" t="s">
        <v>105</v>
      </c>
      <c r="F50" s="17"/>
      <c r="G50" s="17"/>
      <c r="H50" s="17"/>
      <c r="I50" s="17"/>
      <c r="J50" s="17"/>
      <c r="K50" s="17"/>
      <c r="L50" s="18"/>
      <c r="M50" s="20"/>
      <c r="N50" s="19">
        <f t="shared" si="1"/>
        <v>0</v>
      </c>
      <c r="O50" s="20">
        <v>6</v>
      </c>
      <c r="P50" s="21">
        <v>2.15</v>
      </c>
      <c r="Q50" s="21">
        <v>7</v>
      </c>
      <c r="R50" s="22">
        <v>2</v>
      </c>
      <c r="S50" s="23">
        <f t="shared" ref="S50:S62" si="2">(P50*R50)</f>
        <v>4.3</v>
      </c>
      <c r="T50" s="20"/>
      <c r="U50" s="21"/>
      <c r="V50" s="21"/>
      <c r="W50" s="9"/>
      <c r="X50" s="9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</row>
    <row r="51" spans="1:78" s="27" customFormat="1" x14ac:dyDescent="0.3">
      <c r="A51" s="17" t="s">
        <v>106</v>
      </c>
      <c r="B51" s="17" t="s">
        <v>107</v>
      </c>
      <c r="C51" s="17"/>
      <c r="D51" s="17" t="s">
        <v>89</v>
      </c>
      <c r="E51" s="17" t="s">
        <v>108</v>
      </c>
      <c r="F51" s="17"/>
      <c r="G51" s="17"/>
      <c r="H51" s="17"/>
      <c r="I51" s="17"/>
      <c r="J51" s="17"/>
      <c r="K51" s="17"/>
      <c r="L51" s="18"/>
      <c r="M51" s="20"/>
      <c r="N51" s="19">
        <f t="shared" si="1"/>
        <v>0</v>
      </c>
      <c r="O51" s="20">
        <v>25</v>
      </c>
      <c r="P51" s="21">
        <v>0.55000000000000004</v>
      </c>
      <c r="Q51" s="21">
        <v>3</v>
      </c>
      <c r="R51" s="22">
        <v>6</v>
      </c>
      <c r="S51" s="23">
        <f t="shared" si="2"/>
        <v>3.3000000000000003</v>
      </c>
      <c r="T51" s="20"/>
      <c r="U51" s="21"/>
      <c r="V51" s="21"/>
      <c r="W51" s="9"/>
      <c r="X51" s="9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</row>
    <row r="52" spans="1:78" s="27" customFormat="1" x14ac:dyDescent="0.3">
      <c r="A52" s="18" t="s">
        <v>109</v>
      </c>
      <c r="B52" s="18" t="s">
        <v>107</v>
      </c>
      <c r="C52" s="18"/>
      <c r="D52" s="17" t="s">
        <v>89</v>
      </c>
      <c r="E52" s="18" t="s">
        <v>110</v>
      </c>
      <c r="F52" s="18"/>
      <c r="G52" s="18"/>
      <c r="H52" s="18"/>
      <c r="I52" s="18"/>
      <c r="J52" s="18"/>
      <c r="K52" s="18"/>
      <c r="L52" s="18"/>
      <c r="M52" s="82"/>
      <c r="N52" s="19">
        <f t="shared" si="1"/>
        <v>0</v>
      </c>
      <c r="O52" s="82">
        <v>5</v>
      </c>
      <c r="P52" s="83">
        <v>1.9</v>
      </c>
      <c r="Q52" s="83">
        <v>7</v>
      </c>
      <c r="R52" s="84">
        <v>2</v>
      </c>
      <c r="S52" s="85">
        <f t="shared" si="2"/>
        <v>3.8</v>
      </c>
      <c r="T52" s="82"/>
      <c r="U52" s="83"/>
      <c r="V52" s="83"/>
      <c r="W52" s="63"/>
      <c r="X52" s="6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</row>
    <row r="53" spans="1:78" s="27" customFormat="1" x14ac:dyDescent="0.3">
      <c r="A53" s="86" t="s">
        <v>109</v>
      </c>
      <c r="B53" s="86" t="s">
        <v>107</v>
      </c>
      <c r="C53" s="86"/>
      <c r="D53" s="17" t="s">
        <v>89</v>
      </c>
      <c r="E53" s="86" t="s">
        <v>111</v>
      </c>
      <c r="F53" s="86"/>
      <c r="G53" s="86"/>
      <c r="H53" s="86"/>
      <c r="I53" s="18"/>
      <c r="J53" s="86"/>
      <c r="K53" s="86"/>
      <c r="L53" s="86"/>
      <c r="M53" s="87"/>
      <c r="N53" s="19">
        <f t="shared" si="1"/>
        <v>0</v>
      </c>
      <c r="O53" s="82">
        <v>2</v>
      </c>
      <c r="P53" s="83">
        <v>3.8</v>
      </c>
      <c r="Q53" s="83">
        <v>15</v>
      </c>
      <c r="R53" s="84">
        <v>2</v>
      </c>
      <c r="S53" s="85">
        <f t="shared" si="2"/>
        <v>7.6</v>
      </c>
      <c r="T53" s="82"/>
      <c r="U53" s="83"/>
      <c r="V53" s="83"/>
      <c r="W53" s="63"/>
      <c r="X53" s="6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</row>
    <row r="54" spans="1:78" s="78" customFormat="1" x14ac:dyDescent="0.3">
      <c r="A54" s="17" t="s">
        <v>112</v>
      </c>
      <c r="B54" s="17" t="s">
        <v>107</v>
      </c>
      <c r="C54" s="17"/>
      <c r="D54" s="17" t="s">
        <v>89</v>
      </c>
      <c r="E54" s="17" t="s">
        <v>113</v>
      </c>
      <c r="F54" s="17"/>
      <c r="G54" s="17"/>
      <c r="H54" s="17"/>
      <c r="I54" s="17"/>
      <c r="J54" s="17"/>
      <c r="K54" s="17">
        <v>2.95</v>
      </c>
      <c r="L54" s="18">
        <v>7</v>
      </c>
      <c r="M54" s="20">
        <v>3</v>
      </c>
      <c r="N54" s="19">
        <f t="shared" si="1"/>
        <v>8.8500000000000014</v>
      </c>
      <c r="O54" s="20">
        <v>4</v>
      </c>
      <c r="P54" s="21">
        <v>3</v>
      </c>
      <c r="Q54" s="21">
        <v>7</v>
      </c>
      <c r="R54" s="20">
        <v>1</v>
      </c>
      <c r="S54" s="21">
        <f t="shared" si="2"/>
        <v>3</v>
      </c>
      <c r="T54" s="20"/>
      <c r="U54" s="21"/>
      <c r="V54" s="21"/>
      <c r="W54" s="9"/>
      <c r="X54" s="9"/>
      <c r="Y54" s="39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78" s="25" customFormat="1" x14ac:dyDescent="0.3">
      <c r="A55" s="17" t="s">
        <v>114</v>
      </c>
      <c r="B55" s="17" t="s">
        <v>107</v>
      </c>
      <c r="C55" s="17"/>
      <c r="D55" s="17" t="s">
        <v>89</v>
      </c>
      <c r="E55" s="17" t="s">
        <v>115</v>
      </c>
      <c r="F55" s="17"/>
      <c r="G55" s="17"/>
      <c r="H55" s="17"/>
      <c r="I55" s="17"/>
      <c r="J55" s="17"/>
      <c r="K55" s="17"/>
      <c r="L55" s="18"/>
      <c r="M55" s="20"/>
      <c r="N55" s="19">
        <f t="shared" si="1"/>
        <v>0</v>
      </c>
      <c r="O55" s="20">
        <v>6</v>
      </c>
      <c r="P55" s="21">
        <v>2.15</v>
      </c>
      <c r="Q55" s="21">
        <v>6</v>
      </c>
      <c r="R55" s="22">
        <v>2</v>
      </c>
      <c r="S55" s="23">
        <f t="shared" si="2"/>
        <v>4.3</v>
      </c>
      <c r="T55" s="20"/>
      <c r="U55" s="21"/>
      <c r="V55" s="21"/>
      <c r="W55" s="9"/>
      <c r="X55" s="9"/>
      <c r="Y55" s="3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</row>
    <row r="56" spans="1:78" s="18" customFormat="1" x14ac:dyDescent="0.3">
      <c r="A56" s="17" t="s">
        <v>114</v>
      </c>
      <c r="B56" s="17" t="s">
        <v>107</v>
      </c>
      <c r="C56" s="17"/>
      <c r="D56" s="17" t="s">
        <v>89</v>
      </c>
      <c r="E56" s="17" t="s">
        <v>116</v>
      </c>
      <c r="F56" s="17"/>
      <c r="G56" s="17"/>
      <c r="H56" s="17"/>
      <c r="I56" s="17"/>
      <c r="J56" s="17"/>
      <c r="K56" s="17"/>
      <c r="M56" s="20"/>
      <c r="N56" s="19">
        <f t="shared" si="1"/>
        <v>0</v>
      </c>
      <c r="O56" s="20">
        <v>6</v>
      </c>
      <c r="P56" s="21">
        <v>2.15</v>
      </c>
      <c r="Q56" s="21">
        <v>6</v>
      </c>
      <c r="R56" s="22">
        <v>1</v>
      </c>
      <c r="S56" s="23">
        <f t="shared" si="2"/>
        <v>2.15</v>
      </c>
      <c r="T56" s="20"/>
      <c r="U56" s="21"/>
      <c r="V56" s="21"/>
      <c r="W56" s="9"/>
      <c r="X56" s="9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89"/>
    </row>
    <row r="57" spans="1:78" s="18" customFormat="1" x14ac:dyDescent="0.3">
      <c r="A57" s="17" t="s">
        <v>117</v>
      </c>
      <c r="B57" s="17" t="s">
        <v>107</v>
      </c>
      <c r="C57" s="17"/>
      <c r="D57" s="17" t="s">
        <v>89</v>
      </c>
      <c r="E57" s="17" t="s">
        <v>118</v>
      </c>
      <c r="F57" s="17"/>
      <c r="G57" s="17"/>
      <c r="H57" s="17"/>
      <c r="I57" s="17"/>
      <c r="J57" s="17"/>
      <c r="K57" s="17">
        <v>2.95</v>
      </c>
      <c r="L57" s="18">
        <v>7</v>
      </c>
      <c r="M57" s="20">
        <v>3</v>
      </c>
      <c r="N57" s="19">
        <f t="shared" si="1"/>
        <v>8.8500000000000014</v>
      </c>
      <c r="O57" s="20">
        <v>4</v>
      </c>
      <c r="P57" s="21">
        <v>3</v>
      </c>
      <c r="Q57" s="21">
        <v>7</v>
      </c>
      <c r="R57" s="22">
        <v>2</v>
      </c>
      <c r="S57" s="23">
        <f t="shared" si="2"/>
        <v>6</v>
      </c>
      <c r="T57" s="20"/>
      <c r="U57" s="21"/>
      <c r="V57" s="21"/>
      <c r="W57" s="9"/>
      <c r="X57" s="9"/>
      <c r="Y57" s="3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89"/>
    </row>
    <row r="58" spans="1:78" s="17" customFormat="1" x14ac:dyDescent="0.3">
      <c r="A58" s="91" t="s">
        <v>119</v>
      </c>
      <c r="B58" s="91" t="s">
        <v>107</v>
      </c>
      <c r="C58" s="91"/>
      <c r="D58" s="91" t="s">
        <v>22</v>
      </c>
      <c r="E58" s="91" t="s">
        <v>120</v>
      </c>
      <c r="F58" s="91"/>
      <c r="G58" s="91" t="s">
        <v>121</v>
      </c>
      <c r="H58" s="91"/>
      <c r="I58" s="91" t="s">
        <v>122</v>
      </c>
      <c r="J58" s="91"/>
      <c r="K58" s="91"/>
      <c r="L58" s="91"/>
      <c r="M58" s="91"/>
      <c r="N58" s="19">
        <f t="shared" si="1"/>
        <v>0</v>
      </c>
      <c r="O58" s="92">
        <v>10</v>
      </c>
      <c r="P58" s="93">
        <v>0.4</v>
      </c>
      <c r="Q58" s="93">
        <v>3</v>
      </c>
      <c r="R58" s="94">
        <v>4</v>
      </c>
      <c r="S58" s="95">
        <f t="shared" si="2"/>
        <v>1.6</v>
      </c>
      <c r="T58" s="92">
        <v>50</v>
      </c>
      <c r="U58" s="93">
        <v>0.97</v>
      </c>
      <c r="V58" s="93">
        <v>3</v>
      </c>
      <c r="W58" s="63"/>
      <c r="X58" s="63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96"/>
    </row>
    <row r="59" spans="1:78" s="97" customFormat="1" x14ac:dyDescent="0.3">
      <c r="A59" s="28" t="s">
        <v>123</v>
      </c>
      <c r="B59" s="28" t="s">
        <v>107</v>
      </c>
      <c r="C59" s="28"/>
      <c r="D59" s="28" t="s">
        <v>22</v>
      </c>
      <c r="E59" s="28" t="s">
        <v>124</v>
      </c>
      <c r="F59" s="34"/>
      <c r="G59" s="34" t="s">
        <v>125</v>
      </c>
      <c r="H59" s="28"/>
      <c r="I59" s="91" t="s">
        <v>122</v>
      </c>
      <c r="J59" s="91"/>
      <c r="K59" s="28"/>
      <c r="L59" s="28"/>
      <c r="M59" s="28"/>
      <c r="N59" s="19">
        <f t="shared" si="1"/>
        <v>0</v>
      </c>
      <c r="O59" s="30">
        <v>46</v>
      </c>
      <c r="P59" s="31">
        <v>0.6</v>
      </c>
      <c r="Q59" s="31">
        <v>4</v>
      </c>
      <c r="R59" s="32">
        <v>16</v>
      </c>
      <c r="S59" s="33">
        <f t="shared" si="2"/>
        <v>9.6</v>
      </c>
      <c r="T59" s="30">
        <v>40</v>
      </c>
      <c r="U59" s="31">
        <v>1.1200000000000001</v>
      </c>
      <c r="V59" s="31">
        <v>4</v>
      </c>
      <c r="W59" s="9"/>
      <c r="X59" s="9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</row>
    <row r="60" spans="1:78" s="97" customFormat="1" x14ac:dyDescent="0.3">
      <c r="A60" s="28" t="s">
        <v>126</v>
      </c>
      <c r="B60" s="28" t="s">
        <v>107</v>
      </c>
      <c r="C60" s="28"/>
      <c r="D60" s="28" t="s">
        <v>22</v>
      </c>
      <c r="E60" s="28" t="s">
        <v>127</v>
      </c>
      <c r="F60" s="34"/>
      <c r="G60" s="34" t="s">
        <v>128</v>
      </c>
      <c r="H60" s="28"/>
      <c r="I60" s="91" t="s">
        <v>129</v>
      </c>
      <c r="J60" s="91"/>
      <c r="K60" s="28"/>
      <c r="L60" s="28"/>
      <c r="M60" s="28"/>
      <c r="N60" s="19">
        <f t="shared" si="1"/>
        <v>0</v>
      </c>
      <c r="O60" s="30">
        <v>30</v>
      </c>
      <c r="P60" s="31">
        <v>0.75</v>
      </c>
      <c r="Q60" s="31">
        <v>6</v>
      </c>
      <c r="R60" s="32">
        <v>22</v>
      </c>
      <c r="S60" s="33">
        <f t="shared" si="2"/>
        <v>16.5</v>
      </c>
      <c r="T60" s="30">
        <v>20</v>
      </c>
      <c r="U60" s="31">
        <v>0.75</v>
      </c>
      <c r="V60" s="31">
        <v>6</v>
      </c>
      <c r="W60" s="9"/>
      <c r="X60" s="9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</row>
    <row r="61" spans="1:78" s="25" customFormat="1" x14ac:dyDescent="0.3">
      <c r="A61" s="91" t="s">
        <v>126</v>
      </c>
      <c r="B61" s="91" t="s">
        <v>107</v>
      </c>
      <c r="C61" s="91"/>
      <c r="D61" s="91" t="s">
        <v>22</v>
      </c>
      <c r="E61" s="91" t="s">
        <v>130</v>
      </c>
      <c r="F61" s="98"/>
      <c r="G61" s="98" t="s">
        <v>96</v>
      </c>
      <c r="H61" s="91"/>
      <c r="I61" s="91" t="s">
        <v>122</v>
      </c>
      <c r="J61" s="91"/>
      <c r="K61" s="91"/>
      <c r="L61" s="91"/>
      <c r="M61" s="91"/>
      <c r="N61" s="19">
        <f t="shared" si="1"/>
        <v>0</v>
      </c>
      <c r="O61" s="92">
        <v>30</v>
      </c>
      <c r="P61" s="93">
        <v>0.5</v>
      </c>
      <c r="Q61" s="93">
        <v>4</v>
      </c>
      <c r="R61" s="94">
        <v>5</v>
      </c>
      <c r="S61" s="95">
        <f t="shared" si="2"/>
        <v>2.5</v>
      </c>
      <c r="T61" s="92">
        <v>10</v>
      </c>
      <c r="U61" s="93">
        <v>2.38</v>
      </c>
      <c r="V61" s="93">
        <v>4</v>
      </c>
      <c r="W61" s="63"/>
      <c r="X61" s="63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 spans="1:78" x14ac:dyDescent="0.3">
      <c r="A62" s="39"/>
      <c r="B62" s="39" t="s">
        <v>131</v>
      </c>
      <c r="C62" s="39"/>
      <c r="D62" s="39" t="s">
        <v>132</v>
      </c>
      <c r="E62" s="39" t="s">
        <v>133</v>
      </c>
      <c r="F62" s="39"/>
      <c r="G62" s="39"/>
      <c r="H62" s="39"/>
      <c r="I62" s="39"/>
      <c r="J62" s="39"/>
      <c r="K62" s="39"/>
      <c r="L62" s="39"/>
      <c r="M62" s="7"/>
      <c r="N62" s="19">
        <f t="shared" si="1"/>
        <v>0</v>
      </c>
      <c r="O62" s="7">
        <v>1</v>
      </c>
      <c r="P62" s="8">
        <v>20</v>
      </c>
      <c r="Q62" s="8">
        <v>23.5</v>
      </c>
      <c r="R62" s="14">
        <v>0</v>
      </c>
      <c r="S62" s="15">
        <f t="shared" si="2"/>
        <v>0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 spans="1:78" s="104" customFormat="1" x14ac:dyDescent="0.3">
      <c r="A63" s="99" t="s">
        <v>134</v>
      </c>
      <c r="B63" s="99" t="s">
        <v>131</v>
      </c>
      <c r="C63" s="99" t="s">
        <v>135</v>
      </c>
      <c r="D63" s="99" t="s">
        <v>136</v>
      </c>
      <c r="E63" s="99" t="s">
        <v>137</v>
      </c>
      <c r="F63" s="99"/>
      <c r="G63" s="99"/>
      <c r="H63" s="99"/>
      <c r="I63" s="99"/>
      <c r="J63" s="99"/>
      <c r="K63" s="99"/>
      <c r="L63" s="99"/>
      <c r="M63" s="99"/>
      <c r="N63" s="19">
        <f t="shared" si="1"/>
        <v>0</v>
      </c>
      <c r="O63" s="99"/>
      <c r="P63" s="100"/>
      <c r="Q63" s="100"/>
      <c r="R63" s="101"/>
      <c r="S63" s="102"/>
      <c r="T63" s="99">
        <v>1</v>
      </c>
      <c r="U63" s="100">
        <v>5.15</v>
      </c>
      <c r="V63" s="100">
        <v>14</v>
      </c>
      <c r="W63" s="76"/>
      <c r="X63" s="76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</row>
    <row r="64" spans="1:78" s="78" customFormat="1" x14ac:dyDescent="0.3">
      <c r="A64" s="3"/>
      <c r="B64" s="39" t="s">
        <v>131</v>
      </c>
      <c r="C64" s="39"/>
      <c r="D64" s="39" t="s">
        <v>4410</v>
      </c>
      <c r="E64" s="39" t="s">
        <v>138</v>
      </c>
      <c r="F64" s="39"/>
      <c r="G64" s="39"/>
      <c r="H64" s="39" t="s">
        <v>139</v>
      </c>
      <c r="I64" s="39" t="s">
        <v>140</v>
      </c>
      <c r="J64" s="39"/>
      <c r="K64" s="39">
        <v>15</v>
      </c>
      <c r="L64" s="39">
        <v>30</v>
      </c>
      <c r="M64" s="39">
        <v>1</v>
      </c>
      <c r="N64" s="19">
        <f t="shared" si="1"/>
        <v>15</v>
      </c>
      <c r="O64" s="7"/>
      <c r="P64" s="8"/>
      <c r="Q64" s="8"/>
      <c r="R64" s="14">
        <v>0</v>
      </c>
      <c r="S64" s="15">
        <f>(P64*R64)</f>
        <v>0</v>
      </c>
      <c r="T64" s="7"/>
      <c r="U64" s="8"/>
      <c r="V64" s="8"/>
      <c r="W64" s="9"/>
      <c r="X64" s="9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</row>
    <row r="65" spans="1:77" s="27" customFormat="1" x14ac:dyDescent="0.3">
      <c r="A65" s="17" t="s">
        <v>141</v>
      </c>
      <c r="B65" s="17" t="s">
        <v>131</v>
      </c>
      <c r="C65" s="17"/>
      <c r="D65" s="17" t="s">
        <v>142</v>
      </c>
      <c r="E65" s="17" t="s">
        <v>143</v>
      </c>
      <c r="F65" s="17"/>
      <c r="G65" s="17"/>
      <c r="H65" s="17"/>
      <c r="I65" s="17"/>
      <c r="J65" s="17"/>
      <c r="K65" s="17"/>
      <c r="L65" s="17"/>
      <c r="M65" s="17"/>
      <c r="N65" s="19">
        <f t="shared" si="1"/>
        <v>0</v>
      </c>
      <c r="O65" s="20">
        <v>15</v>
      </c>
      <c r="P65" s="21">
        <v>11.6</v>
      </c>
      <c r="Q65" s="21">
        <v>22</v>
      </c>
      <c r="R65" s="22">
        <v>6</v>
      </c>
      <c r="S65" s="23">
        <f>(P65*R65)</f>
        <v>69.599999999999994</v>
      </c>
      <c r="T65" s="20"/>
      <c r="U65" s="21"/>
      <c r="V65" s="21"/>
      <c r="W65" s="9"/>
      <c r="X65" s="9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</row>
    <row r="66" spans="1:77" s="25" customFormat="1" x14ac:dyDescent="0.3">
      <c r="A66" s="17" t="s">
        <v>144</v>
      </c>
      <c r="B66" s="17" t="s">
        <v>131</v>
      </c>
      <c r="C66" s="17"/>
      <c r="D66" s="17" t="s">
        <v>4410</v>
      </c>
      <c r="E66" s="17" t="s">
        <v>145</v>
      </c>
      <c r="F66" s="17"/>
      <c r="G66" s="17" t="s">
        <v>146</v>
      </c>
      <c r="H66" s="17" t="s">
        <v>147</v>
      </c>
      <c r="I66" s="17" t="s">
        <v>148</v>
      </c>
      <c r="J66" s="17"/>
      <c r="K66" s="17"/>
      <c r="L66" s="17"/>
      <c r="M66" s="17"/>
      <c r="N66" s="19">
        <f t="shared" ref="N66:N93" si="3">SUM(M66*K66)</f>
        <v>0</v>
      </c>
      <c r="O66" s="20">
        <v>35</v>
      </c>
      <c r="P66" s="21">
        <v>14.8</v>
      </c>
      <c r="Q66" s="21">
        <v>25</v>
      </c>
      <c r="R66" s="22">
        <v>6</v>
      </c>
      <c r="S66" s="23">
        <f>(P66*R66)</f>
        <v>88.800000000000011</v>
      </c>
      <c r="T66" s="20"/>
      <c r="U66" s="21">
        <v>14.8</v>
      </c>
      <c r="V66" s="21">
        <v>25</v>
      </c>
      <c r="W66" s="9"/>
      <c r="X66" s="9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</row>
    <row r="67" spans="1:77" s="25" customFormat="1" x14ac:dyDescent="0.3">
      <c r="A67" s="17" t="s">
        <v>149</v>
      </c>
      <c r="B67" s="17" t="s">
        <v>131</v>
      </c>
      <c r="C67" s="17"/>
      <c r="D67" s="17" t="s">
        <v>142</v>
      </c>
      <c r="E67" s="17" t="s">
        <v>150</v>
      </c>
      <c r="F67" s="17"/>
      <c r="G67" s="17"/>
      <c r="H67" s="17"/>
      <c r="I67" s="17"/>
      <c r="J67" s="17"/>
      <c r="K67" s="17"/>
      <c r="L67" s="17"/>
      <c r="M67" s="17"/>
      <c r="N67" s="19">
        <f t="shared" si="3"/>
        <v>0</v>
      </c>
      <c r="O67" s="20">
        <v>15</v>
      </c>
      <c r="P67" s="21">
        <v>6.7</v>
      </c>
      <c r="Q67" s="21">
        <v>15</v>
      </c>
      <c r="R67" s="22">
        <v>11</v>
      </c>
      <c r="S67" s="23">
        <f>(P67*R67)</f>
        <v>73.7</v>
      </c>
      <c r="T67" s="20"/>
      <c r="U67" s="21"/>
      <c r="V67" s="21"/>
      <c r="W67" s="9"/>
      <c r="X67" s="9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</row>
    <row r="68" spans="1:77" s="25" customFormat="1" x14ac:dyDescent="0.3">
      <c r="A68" s="28" t="s">
        <v>151</v>
      </c>
      <c r="B68" s="28" t="s">
        <v>131</v>
      </c>
      <c r="C68" s="28"/>
      <c r="D68" s="28" t="s">
        <v>152</v>
      </c>
      <c r="E68" s="28" t="s">
        <v>153</v>
      </c>
      <c r="F68" s="28"/>
      <c r="G68" s="28"/>
      <c r="H68" s="28" t="s">
        <v>154</v>
      </c>
      <c r="I68" s="28"/>
      <c r="J68" s="28"/>
      <c r="K68" s="28">
        <v>20.3</v>
      </c>
      <c r="L68" s="28">
        <v>24</v>
      </c>
      <c r="M68" s="30">
        <v>1</v>
      </c>
      <c r="N68" s="19">
        <f t="shared" si="3"/>
        <v>20.3</v>
      </c>
      <c r="O68" s="30">
        <v>2</v>
      </c>
      <c r="P68" s="31">
        <v>17.399999999999999</v>
      </c>
      <c r="Q68" s="31">
        <v>24</v>
      </c>
      <c r="R68" s="32">
        <v>0</v>
      </c>
      <c r="S68" s="33">
        <f>(P68*R68)</f>
        <v>0</v>
      </c>
      <c r="T68" s="30">
        <v>2</v>
      </c>
      <c r="U68" s="31">
        <v>19.14</v>
      </c>
      <c r="V68" s="31">
        <v>28</v>
      </c>
      <c r="W68" s="9"/>
      <c r="X68" s="9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</row>
    <row r="69" spans="1:77" x14ac:dyDescent="0.3">
      <c r="A69" s="68" t="s">
        <v>155</v>
      </c>
      <c r="B69" s="68" t="s">
        <v>131</v>
      </c>
      <c r="C69" s="68"/>
      <c r="D69" s="68" t="s">
        <v>156</v>
      </c>
      <c r="E69" s="68" t="s">
        <v>157</v>
      </c>
      <c r="F69" s="68"/>
      <c r="G69" s="68"/>
      <c r="H69" s="68"/>
      <c r="I69" s="68"/>
      <c r="J69" s="68"/>
      <c r="K69" s="68"/>
      <c r="L69" s="68"/>
      <c r="M69" s="105"/>
      <c r="N69" s="19">
        <f t="shared" si="3"/>
        <v>0</v>
      </c>
      <c r="O69" s="105"/>
      <c r="P69" s="106"/>
      <c r="Q69" s="106"/>
      <c r="R69" s="107"/>
      <c r="S69" s="108"/>
      <c r="T69" s="105">
        <v>3</v>
      </c>
      <c r="U69" s="106">
        <v>10.91</v>
      </c>
      <c r="V69" s="106">
        <v>19.8</v>
      </c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 spans="1:77" x14ac:dyDescent="0.3">
      <c r="A70" s="68" t="s">
        <v>151</v>
      </c>
      <c r="B70" s="68" t="s">
        <v>131</v>
      </c>
      <c r="C70" s="68"/>
      <c r="D70" s="68" t="s">
        <v>158</v>
      </c>
      <c r="E70" s="68" t="s">
        <v>159</v>
      </c>
      <c r="F70" s="68"/>
      <c r="G70" s="68"/>
      <c r="H70" s="68"/>
      <c r="I70" s="68"/>
      <c r="J70" s="68"/>
      <c r="K70" s="68"/>
      <c r="L70" s="68"/>
      <c r="M70" s="105"/>
      <c r="N70" s="19">
        <f t="shared" si="3"/>
        <v>0</v>
      </c>
      <c r="O70" s="105"/>
      <c r="P70" s="106"/>
      <c r="Q70" s="106"/>
      <c r="R70" s="107"/>
      <c r="S70" s="108"/>
      <c r="T70" s="105">
        <v>4</v>
      </c>
      <c r="U70" s="106">
        <v>10.18</v>
      </c>
      <c r="V70" s="106">
        <v>15</v>
      </c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 spans="1:77" s="25" customFormat="1" x14ac:dyDescent="0.3">
      <c r="A71" s="28" t="s">
        <v>151</v>
      </c>
      <c r="B71" s="28" t="s">
        <v>131</v>
      </c>
      <c r="C71" s="28"/>
      <c r="D71" s="28" t="s">
        <v>152</v>
      </c>
      <c r="E71" s="28" t="s">
        <v>160</v>
      </c>
      <c r="F71" s="28"/>
      <c r="G71" s="28"/>
      <c r="H71" s="28" t="s">
        <v>161</v>
      </c>
      <c r="I71" s="28"/>
      <c r="J71" s="28"/>
      <c r="K71" s="28">
        <v>27.1</v>
      </c>
      <c r="L71" s="28">
        <v>31.9</v>
      </c>
      <c r="M71" s="30">
        <v>1</v>
      </c>
      <c r="N71" s="19">
        <f t="shared" si="3"/>
        <v>27.1</v>
      </c>
      <c r="O71" s="30">
        <v>1</v>
      </c>
      <c r="P71" s="31"/>
      <c r="Q71" s="31"/>
      <c r="R71" s="32">
        <v>0</v>
      </c>
      <c r="S71" s="33">
        <f>(P71*R71)</f>
        <v>0</v>
      </c>
      <c r="T71" s="30">
        <v>1</v>
      </c>
      <c r="U71" s="31">
        <v>24.13</v>
      </c>
      <c r="V71" s="31">
        <v>30</v>
      </c>
      <c r="W71" s="9"/>
      <c r="X71" s="9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 spans="1:77" s="118" customFormat="1" x14ac:dyDescent="0.3">
      <c r="A72" s="111" t="s">
        <v>151</v>
      </c>
      <c r="B72" s="112" t="s">
        <v>131</v>
      </c>
      <c r="C72" s="112"/>
      <c r="D72" s="112" t="s">
        <v>132</v>
      </c>
      <c r="E72" s="112" t="s">
        <v>162</v>
      </c>
      <c r="F72" s="112"/>
      <c r="G72" s="112"/>
      <c r="H72" s="112"/>
      <c r="I72" s="112"/>
      <c r="J72" s="112"/>
      <c r="K72" s="112"/>
      <c r="L72" s="112"/>
      <c r="M72" s="112"/>
      <c r="N72" s="19">
        <f t="shared" si="3"/>
        <v>0</v>
      </c>
      <c r="O72" s="112"/>
      <c r="P72" s="113"/>
      <c r="Q72" s="113"/>
      <c r="R72" s="114"/>
      <c r="S72" s="115"/>
      <c r="T72" s="112">
        <v>2</v>
      </c>
      <c r="U72" s="113">
        <v>15.73</v>
      </c>
      <c r="V72" s="113">
        <v>18.5</v>
      </c>
      <c r="W72" s="116"/>
      <c r="X72" s="116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</row>
    <row r="73" spans="1:77" s="28" customFormat="1" x14ac:dyDescent="0.3">
      <c r="A73" s="68" t="s">
        <v>163</v>
      </c>
      <c r="B73" s="68" t="s">
        <v>131</v>
      </c>
      <c r="C73" s="68"/>
      <c r="D73" s="68" t="s">
        <v>181</v>
      </c>
      <c r="E73" s="68" t="s">
        <v>165</v>
      </c>
      <c r="F73" s="68"/>
      <c r="G73" s="68"/>
      <c r="H73" s="68"/>
      <c r="I73" s="68"/>
      <c r="J73" s="68"/>
      <c r="K73" s="68"/>
      <c r="L73" s="68"/>
      <c r="M73" s="68"/>
      <c r="N73" s="19">
        <f t="shared" si="3"/>
        <v>0</v>
      </c>
      <c r="O73" s="105"/>
      <c r="P73" s="106"/>
      <c r="Q73" s="106"/>
      <c r="R73" s="105"/>
      <c r="S73" s="106"/>
      <c r="T73" s="105">
        <v>3</v>
      </c>
      <c r="U73" s="106">
        <v>13.37</v>
      </c>
      <c r="V73" s="106">
        <v>18.5</v>
      </c>
      <c r="W73" s="9"/>
      <c r="X73" s="9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</row>
    <row r="74" spans="1:77" x14ac:dyDescent="0.3">
      <c r="A74" s="39" t="s">
        <v>151</v>
      </c>
      <c r="B74" s="39" t="s">
        <v>131</v>
      </c>
      <c r="C74" s="39"/>
      <c r="D74" s="39" t="s">
        <v>4410</v>
      </c>
      <c r="E74" s="39" t="s">
        <v>166</v>
      </c>
      <c r="F74" s="39"/>
      <c r="G74" s="39"/>
      <c r="H74" s="39" t="s">
        <v>167</v>
      </c>
      <c r="I74" s="39" t="s">
        <v>168</v>
      </c>
      <c r="J74" s="39"/>
      <c r="K74" s="39">
        <v>0</v>
      </c>
      <c r="L74" s="39">
        <v>25</v>
      </c>
      <c r="M74" s="39">
        <v>1</v>
      </c>
      <c r="N74" s="19">
        <f t="shared" si="3"/>
        <v>0</v>
      </c>
      <c r="O74" s="7"/>
      <c r="P74" s="8"/>
      <c r="Q74" s="8"/>
      <c r="R74" s="14">
        <v>0</v>
      </c>
      <c r="S74" s="15">
        <f>(P74*R74)</f>
        <v>0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1:77" x14ac:dyDescent="0.3">
      <c r="A75" s="17" t="s">
        <v>169</v>
      </c>
      <c r="B75" s="17" t="s">
        <v>131</v>
      </c>
      <c r="C75" s="17"/>
      <c r="D75" s="17" t="s">
        <v>170</v>
      </c>
      <c r="E75" s="17" t="s">
        <v>171</v>
      </c>
      <c r="F75" s="17"/>
      <c r="G75" s="17"/>
      <c r="H75" s="17"/>
      <c r="I75" s="17"/>
      <c r="J75" s="17"/>
      <c r="K75" s="17"/>
      <c r="L75" s="17"/>
      <c r="M75" s="17"/>
      <c r="N75" s="19">
        <f t="shared" si="3"/>
        <v>0</v>
      </c>
      <c r="O75" s="20">
        <v>1</v>
      </c>
      <c r="P75" s="21">
        <v>14.4</v>
      </c>
      <c r="Q75" s="21">
        <v>22</v>
      </c>
      <c r="R75" s="22">
        <v>1</v>
      </c>
      <c r="S75" s="23">
        <f>(P75*R75)</f>
        <v>14.4</v>
      </c>
      <c r="T75" s="20"/>
      <c r="U75" s="21"/>
      <c r="V75" s="21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1:77" x14ac:dyDescent="0.3">
      <c r="A76" s="120" t="s">
        <v>169</v>
      </c>
      <c r="B76" s="17" t="s">
        <v>131</v>
      </c>
      <c r="C76" s="17"/>
      <c r="D76" s="17" t="s">
        <v>170</v>
      </c>
      <c r="E76" s="17" t="s">
        <v>172</v>
      </c>
      <c r="F76" s="17"/>
      <c r="G76" s="121"/>
      <c r="H76" s="121"/>
      <c r="I76" s="121"/>
      <c r="J76" s="121"/>
      <c r="K76" s="17"/>
      <c r="L76" s="17"/>
      <c r="M76" s="17"/>
      <c r="N76" s="19">
        <f t="shared" si="3"/>
        <v>0</v>
      </c>
      <c r="O76" s="20">
        <v>1</v>
      </c>
      <c r="P76" s="21">
        <v>11.8</v>
      </c>
      <c r="Q76" s="21">
        <v>19</v>
      </c>
      <c r="R76" s="20">
        <v>1</v>
      </c>
      <c r="S76" s="21">
        <f>(P76*R76)</f>
        <v>11.8</v>
      </c>
      <c r="T76" s="20"/>
      <c r="U76" s="21">
        <v>11.8</v>
      </c>
      <c r="V76" s="21">
        <v>19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</row>
    <row r="77" spans="1:77" s="123" customFormat="1" x14ac:dyDescent="0.3">
      <c r="A77" s="39"/>
      <c r="B77" s="39" t="s">
        <v>131</v>
      </c>
      <c r="C77" s="39"/>
      <c r="D77" s="39" t="s">
        <v>132</v>
      </c>
      <c r="E77" s="39" t="s">
        <v>173</v>
      </c>
      <c r="F77" s="39"/>
      <c r="G77" s="39"/>
      <c r="H77" s="39"/>
      <c r="I77" s="39"/>
      <c r="J77" s="39"/>
      <c r="K77" s="39">
        <v>23</v>
      </c>
      <c r="L77" s="39">
        <v>26.9</v>
      </c>
      <c r="M77" s="7">
        <v>1</v>
      </c>
      <c r="N77" s="19">
        <f t="shared" si="3"/>
        <v>23</v>
      </c>
      <c r="O77" s="7">
        <v>1</v>
      </c>
      <c r="P77" s="8"/>
      <c r="Q77" s="8"/>
      <c r="R77" s="14">
        <v>0</v>
      </c>
      <c r="S77" s="15">
        <f>(P77*R77)</f>
        <v>0</v>
      </c>
      <c r="T77" s="7"/>
      <c r="U77" s="8"/>
      <c r="V77" s="8"/>
      <c r="W77" s="9"/>
      <c r="X77" s="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</row>
    <row r="78" spans="1:77" s="25" customFormat="1" x14ac:dyDescent="0.3">
      <c r="A78" s="28"/>
      <c r="B78" s="28" t="s">
        <v>131</v>
      </c>
      <c r="C78" s="28"/>
      <c r="D78" s="28" t="s">
        <v>174</v>
      </c>
      <c r="E78" s="28" t="s">
        <v>175</v>
      </c>
      <c r="F78" s="28"/>
      <c r="G78" s="28" t="s">
        <v>176</v>
      </c>
      <c r="H78" s="28" t="s">
        <v>154</v>
      </c>
      <c r="I78" s="28"/>
      <c r="J78" s="28"/>
      <c r="K78" s="28"/>
      <c r="L78" s="28"/>
      <c r="M78" s="28"/>
      <c r="N78" s="19">
        <f t="shared" si="3"/>
        <v>0</v>
      </c>
      <c r="O78" s="28"/>
      <c r="P78" s="28"/>
      <c r="Q78" s="124"/>
      <c r="R78" s="34"/>
      <c r="S78" s="125"/>
      <c r="T78" s="30">
        <v>1</v>
      </c>
      <c r="U78" s="124">
        <v>35.979999999999997</v>
      </c>
      <c r="V78" s="124">
        <v>42</v>
      </c>
      <c r="W78" s="76"/>
      <c r="X78" s="7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 spans="1:77" x14ac:dyDescent="0.3">
      <c r="A79" s="17" t="s">
        <v>177</v>
      </c>
      <c r="B79" s="17" t="s">
        <v>131</v>
      </c>
      <c r="C79" s="17"/>
      <c r="D79" s="17" t="s">
        <v>148</v>
      </c>
      <c r="E79" s="18" t="s">
        <v>178</v>
      </c>
      <c r="F79" s="18"/>
      <c r="G79" s="17"/>
      <c r="H79" s="17" t="s">
        <v>179</v>
      </c>
      <c r="I79" s="17" t="s">
        <v>168</v>
      </c>
      <c r="J79" s="17"/>
      <c r="K79" s="17">
        <v>15</v>
      </c>
      <c r="L79" s="17">
        <v>30</v>
      </c>
      <c r="M79" s="17">
        <v>4</v>
      </c>
      <c r="N79" s="19">
        <f t="shared" si="3"/>
        <v>60</v>
      </c>
      <c r="O79" s="20">
        <v>15</v>
      </c>
      <c r="P79" s="21">
        <v>17.350000000000001</v>
      </c>
      <c r="Q79" s="21">
        <v>28</v>
      </c>
      <c r="R79" s="22">
        <v>8</v>
      </c>
      <c r="S79" s="23">
        <f>(P79*R79)</f>
        <v>138.80000000000001</v>
      </c>
      <c r="T79" s="20"/>
      <c r="U79" s="21"/>
      <c r="V79" s="21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 spans="1:77" s="25" customFormat="1" x14ac:dyDescent="0.3">
      <c r="A80" s="28" t="s">
        <v>180</v>
      </c>
      <c r="B80" s="28" t="s">
        <v>131</v>
      </c>
      <c r="C80" s="28"/>
      <c r="D80" s="28" t="s">
        <v>181</v>
      </c>
      <c r="E80" s="28" t="s">
        <v>182</v>
      </c>
      <c r="F80" s="28"/>
      <c r="G80" s="28"/>
      <c r="H80" s="28" t="s">
        <v>154</v>
      </c>
      <c r="I80" s="28"/>
      <c r="J80" s="28"/>
      <c r="K80" s="28"/>
      <c r="L80" s="28"/>
      <c r="M80" s="28"/>
      <c r="N80" s="19">
        <f t="shared" si="3"/>
        <v>0</v>
      </c>
      <c r="O80" s="28"/>
      <c r="P80" s="28"/>
      <c r="Q80" s="124"/>
      <c r="R80" s="34"/>
      <c r="S80" s="125"/>
      <c r="T80" s="30">
        <v>3</v>
      </c>
      <c r="U80" s="124">
        <v>26.52</v>
      </c>
      <c r="V80" s="126">
        <v>38</v>
      </c>
      <c r="W80" s="127"/>
      <c r="X80" s="127"/>
      <c r="Y80" s="26"/>
      <c r="Z80" s="26"/>
      <c r="AA80" s="26"/>
      <c r="AB80" s="26"/>
      <c r="AC80" s="26"/>
      <c r="AD80" s="26"/>
      <c r="AE80" s="26"/>
      <c r="AF80" s="26"/>
      <c r="AG80" s="26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 spans="1:77" x14ac:dyDescent="0.3">
      <c r="A81" s="39"/>
      <c r="B81" s="39" t="s">
        <v>131</v>
      </c>
      <c r="C81" s="39"/>
      <c r="D81" s="39" t="s">
        <v>132</v>
      </c>
      <c r="E81" s="39" t="s">
        <v>183</v>
      </c>
      <c r="F81" s="39"/>
      <c r="G81" s="39"/>
      <c r="H81" s="39"/>
      <c r="I81" s="39"/>
      <c r="J81" s="39"/>
      <c r="K81" s="39"/>
      <c r="L81" s="39"/>
      <c r="M81" s="7"/>
      <c r="N81" s="19">
        <f t="shared" si="3"/>
        <v>0</v>
      </c>
      <c r="O81" s="7">
        <v>1</v>
      </c>
      <c r="P81" s="8">
        <v>16.850000000000001</v>
      </c>
      <c r="Q81" s="8">
        <v>19.8</v>
      </c>
      <c r="R81" s="14">
        <v>0</v>
      </c>
      <c r="S81" s="15">
        <f>(P81*R81)</f>
        <v>0</v>
      </c>
      <c r="U81" s="8">
        <v>16.850000000000001</v>
      </c>
      <c r="V81" s="8">
        <v>19.8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</row>
    <row r="82" spans="1:77" s="68" customFormat="1" x14ac:dyDescent="0.3">
      <c r="A82" s="68" t="s">
        <v>155</v>
      </c>
      <c r="B82" s="68" t="s">
        <v>131</v>
      </c>
      <c r="D82" s="68" t="s">
        <v>156</v>
      </c>
      <c r="E82" s="68" t="s">
        <v>184</v>
      </c>
      <c r="H82" s="68" t="s">
        <v>154</v>
      </c>
      <c r="M82" s="105"/>
      <c r="N82" s="19">
        <f t="shared" si="3"/>
        <v>0</v>
      </c>
      <c r="O82" s="105"/>
      <c r="P82" s="106"/>
      <c r="Q82" s="106"/>
      <c r="R82" s="105"/>
      <c r="S82" s="106"/>
      <c r="T82" s="105"/>
      <c r="U82" s="106">
        <v>6.52</v>
      </c>
      <c r="V82" s="106">
        <v>18.899999999999999</v>
      </c>
      <c r="W82" s="9"/>
      <c r="X82" s="9"/>
    </row>
    <row r="83" spans="1:77" s="27" customFormat="1" x14ac:dyDescent="0.3">
      <c r="A83" s="128"/>
      <c r="B83" s="128" t="s">
        <v>131</v>
      </c>
      <c r="C83" s="128"/>
      <c r="D83" s="128" t="s">
        <v>132</v>
      </c>
      <c r="E83" s="128" t="s">
        <v>185</v>
      </c>
      <c r="F83" s="128"/>
      <c r="G83" s="128"/>
      <c r="H83" s="128" t="s">
        <v>154</v>
      </c>
      <c r="I83" s="128"/>
      <c r="J83" s="128"/>
      <c r="K83" s="128"/>
      <c r="L83" s="128"/>
      <c r="M83" s="128"/>
      <c r="N83" s="19">
        <f t="shared" si="3"/>
        <v>0</v>
      </c>
      <c r="O83" s="129"/>
      <c r="P83" s="130"/>
      <c r="Q83" s="130"/>
      <c r="R83" s="131"/>
      <c r="S83" s="132"/>
      <c r="T83" s="129">
        <v>2</v>
      </c>
      <c r="U83" s="130">
        <v>16.07</v>
      </c>
      <c r="V83" s="130">
        <v>18.899999999999999</v>
      </c>
      <c r="W83" s="9"/>
      <c r="X83" s="9"/>
      <c r="Y83" s="133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</row>
    <row r="84" spans="1:77" s="104" customFormat="1" x14ac:dyDescent="0.3">
      <c r="A84" s="99" t="s">
        <v>186</v>
      </c>
      <c r="B84" s="135" t="s">
        <v>131</v>
      </c>
      <c r="C84" s="99"/>
      <c r="D84" s="99" t="s">
        <v>181</v>
      </c>
      <c r="E84" s="99" t="s">
        <v>187</v>
      </c>
      <c r="F84" s="99"/>
      <c r="G84" s="99"/>
      <c r="H84" s="99" t="s">
        <v>154</v>
      </c>
      <c r="I84" s="99"/>
      <c r="J84" s="99"/>
      <c r="K84" s="99"/>
      <c r="L84" s="99"/>
      <c r="M84" s="99"/>
      <c r="N84" s="19">
        <f t="shared" si="3"/>
        <v>0</v>
      </c>
      <c r="O84" s="135"/>
      <c r="P84" s="136"/>
      <c r="Q84" s="136"/>
      <c r="R84" s="137"/>
      <c r="S84" s="138"/>
      <c r="T84" s="135">
        <v>3</v>
      </c>
      <c r="U84" s="136">
        <v>22.17</v>
      </c>
      <c r="V84" s="136">
        <v>27</v>
      </c>
      <c r="W84" s="9"/>
      <c r="X84" s="9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</row>
    <row r="85" spans="1:77" s="148" customFormat="1" x14ac:dyDescent="0.3">
      <c r="A85" s="139" t="s">
        <v>188</v>
      </c>
      <c r="B85" s="140" t="s">
        <v>131</v>
      </c>
      <c r="C85" s="140"/>
      <c r="D85" s="140" t="s">
        <v>132</v>
      </c>
      <c r="E85" s="140" t="s">
        <v>189</v>
      </c>
      <c r="F85" s="140"/>
      <c r="G85" s="140"/>
      <c r="H85" s="140" t="s">
        <v>161</v>
      </c>
      <c r="I85" s="140"/>
      <c r="J85" s="140"/>
      <c r="K85" s="140"/>
      <c r="L85" s="140"/>
      <c r="M85" s="140"/>
      <c r="N85" s="141">
        <f t="shared" si="3"/>
        <v>0</v>
      </c>
      <c r="O85" s="140"/>
      <c r="P85" s="142"/>
      <c r="Q85" s="143"/>
      <c r="R85" s="144"/>
      <c r="S85" s="145"/>
      <c r="T85" s="140">
        <v>4</v>
      </c>
      <c r="U85" s="142">
        <v>22.53</v>
      </c>
      <c r="V85" s="142">
        <v>28</v>
      </c>
      <c r="W85" s="142"/>
      <c r="X85" s="142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G85" s="147"/>
      <c r="BH85" s="147"/>
      <c r="BI85" s="14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</row>
    <row r="86" spans="1:77" s="25" customFormat="1" x14ac:dyDescent="0.3">
      <c r="A86" s="68" t="s">
        <v>190</v>
      </c>
      <c r="B86" s="68" t="s">
        <v>131</v>
      </c>
      <c r="C86" s="68"/>
      <c r="D86" s="68" t="s">
        <v>181</v>
      </c>
      <c r="E86" s="68" t="s">
        <v>191</v>
      </c>
      <c r="F86" s="68"/>
      <c r="G86" s="68"/>
      <c r="H86" s="68" t="s">
        <v>154</v>
      </c>
      <c r="I86" s="68"/>
      <c r="J86" s="68"/>
      <c r="K86" s="68"/>
      <c r="L86" s="68"/>
      <c r="M86" s="68"/>
      <c r="N86" s="19">
        <f t="shared" si="3"/>
        <v>0</v>
      </c>
      <c r="O86" s="68"/>
      <c r="P86" s="68"/>
      <c r="Q86" s="75"/>
      <c r="R86" s="109"/>
      <c r="S86" s="149"/>
      <c r="T86" s="105">
        <v>2</v>
      </c>
      <c r="U86" s="75">
        <v>12.2</v>
      </c>
      <c r="V86" s="75">
        <v>18</v>
      </c>
      <c r="W86" s="76"/>
      <c r="X86" s="76"/>
      <c r="Y86" s="15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 spans="1:77" ht="18" customHeight="1" x14ac:dyDescent="0.3">
      <c r="A87" s="151" t="s">
        <v>151</v>
      </c>
      <c r="B87" s="151" t="s">
        <v>131</v>
      </c>
      <c r="C87" s="151"/>
      <c r="D87" s="151" t="s">
        <v>1041</v>
      </c>
      <c r="E87" s="151" t="s">
        <v>192</v>
      </c>
      <c r="F87" s="151" t="s">
        <v>4424</v>
      </c>
      <c r="G87" s="151"/>
      <c r="H87" s="151"/>
      <c r="I87" s="151"/>
      <c r="J87" s="151"/>
      <c r="K87" s="151"/>
      <c r="L87" s="152"/>
      <c r="M87" s="153"/>
      <c r="N87" s="19">
        <f t="shared" si="3"/>
        <v>0</v>
      </c>
      <c r="O87" s="153"/>
      <c r="P87" s="154"/>
      <c r="Q87" s="154"/>
      <c r="R87" s="155"/>
      <c r="S87" s="156"/>
      <c r="T87" s="153">
        <v>1</v>
      </c>
      <c r="U87" s="154">
        <v>0</v>
      </c>
      <c r="V87" s="154">
        <v>28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</row>
    <row r="88" spans="1:77" x14ac:dyDescent="0.3">
      <c r="A88" s="157" t="s">
        <v>151</v>
      </c>
      <c r="B88" s="158" t="s">
        <v>131</v>
      </c>
      <c r="C88" s="158"/>
      <c r="D88" s="158" t="s">
        <v>152</v>
      </c>
      <c r="E88" s="151" t="s">
        <v>192</v>
      </c>
      <c r="F88" s="151"/>
      <c r="G88" s="158"/>
      <c r="H88" s="158"/>
      <c r="I88" s="158"/>
      <c r="J88" s="158"/>
      <c r="K88" s="158"/>
      <c r="L88" s="158"/>
      <c r="M88" s="158"/>
      <c r="N88" s="19">
        <f t="shared" si="3"/>
        <v>0</v>
      </c>
      <c r="O88" s="158"/>
      <c r="P88" s="159"/>
      <c r="Q88" s="160"/>
      <c r="R88" s="161"/>
      <c r="S88" s="162"/>
      <c r="T88" s="158">
        <v>4</v>
      </c>
      <c r="U88" s="159">
        <v>21.69</v>
      </c>
      <c r="V88" s="159">
        <v>28</v>
      </c>
      <c r="W88" s="163"/>
      <c r="X88" s="163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</row>
    <row r="89" spans="1:77" x14ac:dyDescent="0.3">
      <c r="A89" s="68" t="s">
        <v>155</v>
      </c>
      <c r="B89" s="105" t="s">
        <v>131</v>
      </c>
      <c r="C89" s="68"/>
      <c r="D89" s="68" t="s">
        <v>156</v>
      </c>
      <c r="E89" s="68" t="s">
        <v>193</v>
      </c>
      <c r="F89" s="68"/>
      <c r="G89" s="68"/>
      <c r="H89" s="68" t="s">
        <v>154</v>
      </c>
      <c r="I89" s="68"/>
      <c r="J89" s="68"/>
      <c r="K89" s="68"/>
      <c r="L89" s="68"/>
      <c r="M89" s="68"/>
      <c r="N89" s="19">
        <f t="shared" si="3"/>
        <v>0</v>
      </c>
      <c r="O89" s="105"/>
      <c r="P89" s="106"/>
      <c r="Q89" s="106"/>
      <c r="R89" s="107"/>
      <c r="S89" s="108"/>
      <c r="T89" s="105">
        <v>3</v>
      </c>
      <c r="U89" s="106">
        <v>15.26</v>
      </c>
      <c r="V89" s="106">
        <v>28</v>
      </c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</row>
    <row r="90" spans="1:77" x14ac:dyDescent="0.3">
      <c r="A90" s="68" t="s">
        <v>163</v>
      </c>
      <c r="B90" s="105" t="s">
        <v>131</v>
      </c>
      <c r="C90" s="68"/>
      <c r="D90" s="68" t="s">
        <v>181</v>
      </c>
      <c r="E90" s="68" t="s">
        <v>194</v>
      </c>
      <c r="F90" s="68"/>
      <c r="G90" s="68"/>
      <c r="H90" s="68" t="s">
        <v>154</v>
      </c>
      <c r="I90" s="68"/>
      <c r="J90" s="68"/>
      <c r="K90" s="68"/>
      <c r="L90" s="68"/>
      <c r="M90" s="68"/>
      <c r="N90" s="19">
        <f t="shared" si="3"/>
        <v>0</v>
      </c>
      <c r="O90" s="105"/>
      <c r="P90" s="106"/>
      <c r="Q90" s="106"/>
      <c r="R90" s="107"/>
      <c r="S90" s="108"/>
      <c r="T90" s="105">
        <v>3</v>
      </c>
      <c r="U90" s="106">
        <v>14.93</v>
      </c>
      <c r="V90" s="106">
        <v>28</v>
      </c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</row>
    <row r="91" spans="1:77" x14ac:dyDescent="0.3">
      <c r="A91" s="28" t="s">
        <v>151</v>
      </c>
      <c r="B91" s="28" t="s">
        <v>131</v>
      </c>
      <c r="C91" s="28"/>
      <c r="D91" s="28" t="s">
        <v>174</v>
      </c>
      <c r="E91" s="28" t="s">
        <v>195</v>
      </c>
      <c r="F91" s="28"/>
      <c r="G91" s="28"/>
      <c r="H91" s="28" t="s">
        <v>154</v>
      </c>
      <c r="I91" s="28"/>
      <c r="J91" s="28"/>
      <c r="K91" s="28"/>
      <c r="L91" s="28"/>
      <c r="M91" s="28"/>
      <c r="N91" s="19">
        <f t="shared" si="3"/>
        <v>0</v>
      </c>
      <c r="O91" s="28"/>
      <c r="P91" s="28"/>
      <c r="Q91" s="124"/>
      <c r="R91" s="34"/>
      <c r="S91" s="125"/>
      <c r="T91" s="30">
        <v>3</v>
      </c>
      <c r="U91" s="124">
        <v>10.84</v>
      </c>
      <c r="V91" s="124">
        <v>18</v>
      </c>
      <c r="W91" s="76"/>
      <c r="X91" s="7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</row>
    <row r="92" spans="1:77" x14ac:dyDescent="0.3">
      <c r="A92" s="165"/>
      <c r="B92" s="39" t="s">
        <v>131</v>
      </c>
      <c r="C92" s="166" t="s">
        <v>196</v>
      </c>
      <c r="D92" s="166" t="s">
        <v>132</v>
      </c>
      <c r="E92" s="39" t="s">
        <v>197</v>
      </c>
      <c r="F92" s="39"/>
      <c r="G92" s="166"/>
      <c r="H92" s="166"/>
      <c r="I92" s="166"/>
      <c r="J92" s="166"/>
      <c r="K92" s="166"/>
      <c r="L92" s="166"/>
      <c r="M92" s="39"/>
      <c r="N92" s="19">
        <f t="shared" si="3"/>
        <v>0</v>
      </c>
      <c r="O92" s="166"/>
      <c r="P92" s="167"/>
      <c r="Q92" s="168"/>
      <c r="R92" s="169"/>
      <c r="S92" s="170"/>
      <c r="T92" s="166">
        <v>2</v>
      </c>
      <c r="U92" s="167">
        <v>20.32</v>
      </c>
      <c r="V92" s="167">
        <v>23.9</v>
      </c>
      <c r="W92" s="163"/>
      <c r="X92" s="16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</row>
    <row r="93" spans="1:77" s="173" customFormat="1" x14ac:dyDescent="0.3">
      <c r="A93" s="99" t="s">
        <v>186</v>
      </c>
      <c r="B93" s="99" t="s">
        <v>131</v>
      </c>
      <c r="C93" s="99"/>
      <c r="D93" s="99" t="s">
        <v>181</v>
      </c>
      <c r="E93" s="99" t="s">
        <v>198</v>
      </c>
      <c r="F93" s="99"/>
      <c r="G93" s="99"/>
      <c r="H93" s="99"/>
      <c r="I93" s="99"/>
      <c r="J93" s="99"/>
      <c r="K93" s="99"/>
      <c r="L93" s="99"/>
      <c r="M93" s="99"/>
      <c r="N93" s="19">
        <f t="shared" si="3"/>
        <v>0</v>
      </c>
      <c r="O93" s="135"/>
      <c r="P93" s="136"/>
      <c r="Q93" s="136"/>
      <c r="R93" s="137"/>
      <c r="S93" s="138"/>
      <c r="T93" s="135">
        <v>3</v>
      </c>
      <c r="U93" s="136">
        <v>13.77</v>
      </c>
      <c r="V93" s="136">
        <v>18</v>
      </c>
      <c r="W93" s="9"/>
      <c r="X93" s="9"/>
      <c r="Y93" s="172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72"/>
      <c r="AS93" s="172"/>
      <c r="AT93" s="172"/>
      <c r="AU93" s="172"/>
      <c r="AV93" s="172"/>
      <c r="AW93" s="172"/>
      <c r="AX93" s="172"/>
      <c r="AY93" s="172"/>
      <c r="AZ93" s="172"/>
      <c r="BA93" s="172"/>
      <c r="BB93" s="172"/>
      <c r="BC93" s="172"/>
      <c r="BD93" s="172"/>
      <c r="BE93" s="172"/>
      <c r="BF93" s="172"/>
      <c r="BG93" s="172"/>
      <c r="BH93" s="172"/>
      <c r="BI93" s="172"/>
      <c r="BJ93" s="172"/>
      <c r="BK93" s="172"/>
      <c r="BL93" s="172"/>
      <c r="BM93" s="172"/>
      <c r="BN93" s="172"/>
      <c r="BO93" s="172"/>
      <c r="BP93" s="172"/>
      <c r="BQ93" s="172"/>
      <c r="BR93" s="172"/>
      <c r="BS93" s="172"/>
      <c r="BT93" s="172"/>
      <c r="BU93" s="172"/>
      <c r="BV93" s="172"/>
      <c r="BW93" s="172"/>
      <c r="BX93" s="172"/>
      <c r="BY93" s="172"/>
    </row>
    <row r="94" spans="1:77" s="173" customFormat="1" x14ac:dyDescent="0.3">
      <c r="A94" s="99" t="s">
        <v>199</v>
      </c>
      <c r="B94" s="99" t="s">
        <v>131</v>
      </c>
      <c r="C94" s="99"/>
      <c r="D94" s="99" t="s">
        <v>181</v>
      </c>
      <c r="E94" s="99" t="s">
        <v>200</v>
      </c>
      <c r="F94" s="99"/>
      <c r="G94" s="99"/>
      <c r="H94" s="99" t="s">
        <v>154</v>
      </c>
      <c r="I94" s="99"/>
      <c r="J94" s="99"/>
      <c r="K94" s="99"/>
      <c r="L94" s="99"/>
      <c r="M94" s="99"/>
      <c r="N94" s="19"/>
      <c r="O94" s="135"/>
      <c r="P94" s="136"/>
      <c r="Q94" s="136"/>
      <c r="R94" s="137"/>
      <c r="S94" s="138"/>
      <c r="T94" s="135">
        <v>3</v>
      </c>
      <c r="U94" s="136">
        <v>15.1</v>
      </c>
      <c r="V94" s="136">
        <v>20</v>
      </c>
      <c r="W94" s="9"/>
      <c r="X94" s="9"/>
      <c r="Y94" s="172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72"/>
      <c r="AS94" s="172"/>
      <c r="AT94" s="172"/>
      <c r="AU94" s="172"/>
      <c r="AV94" s="172"/>
      <c r="AW94" s="172"/>
      <c r="AX94" s="172"/>
      <c r="AY94" s="172"/>
      <c r="AZ94" s="172"/>
      <c r="BA94" s="172"/>
      <c r="BB94" s="172"/>
      <c r="BC94" s="172"/>
      <c r="BD94" s="172"/>
      <c r="BE94" s="172"/>
      <c r="BF94" s="172"/>
      <c r="BG94" s="172"/>
      <c r="BH94" s="172"/>
      <c r="BI94" s="172"/>
      <c r="BJ94" s="172"/>
      <c r="BK94" s="172"/>
      <c r="BL94" s="172"/>
      <c r="BM94" s="172"/>
      <c r="BN94" s="172"/>
      <c r="BO94" s="172"/>
      <c r="BP94" s="172"/>
      <c r="BQ94" s="172"/>
      <c r="BR94" s="172"/>
      <c r="BS94" s="172"/>
      <c r="BT94" s="172"/>
      <c r="BU94" s="172"/>
      <c r="BV94" s="172"/>
      <c r="BW94" s="172"/>
      <c r="BX94" s="172"/>
      <c r="BY94" s="172"/>
    </row>
    <row r="95" spans="1:77" s="180" customFormat="1" x14ac:dyDescent="0.3">
      <c r="A95" s="174" t="s">
        <v>163</v>
      </c>
      <c r="B95" s="174" t="s">
        <v>131</v>
      </c>
      <c r="C95" s="174"/>
      <c r="D95" s="174" t="s">
        <v>132</v>
      </c>
      <c r="E95" s="174" t="s">
        <v>201</v>
      </c>
      <c r="F95" s="174"/>
      <c r="G95" s="174"/>
      <c r="H95" s="174" t="s">
        <v>154</v>
      </c>
      <c r="I95" s="174"/>
      <c r="J95" s="174"/>
      <c r="K95" s="174"/>
      <c r="L95" s="174"/>
      <c r="M95" s="174"/>
      <c r="N95" s="19">
        <f t="shared" ref="N95:N111" si="4">SUM(M95*K95)</f>
        <v>0</v>
      </c>
      <c r="O95" s="174"/>
      <c r="P95" s="174"/>
      <c r="Q95" s="175"/>
      <c r="R95" s="174"/>
      <c r="S95" s="175"/>
      <c r="T95" s="176">
        <v>4</v>
      </c>
      <c r="U95" s="175">
        <v>22.84</v>
      </c>
      <c r="V95" s="175">
        <v>32</v>
      </c>
      <c r="W95" s="76"/>
      <c r="X95" s="76"/>
      <c r="Y95" s="178"/>
      <c r="Z95" s="178"/>
      <c r="AA95" s="178"/>
      <c r="AB95" s="178"/>
      <c r="AC95" s="178"/>
      <c r="AD95" s="178"/>
      <c r="AE95" s="178"/>
      <c r="AF95" s="178"/>
      <c r="AG95" s="178"/>
      <c r="AH95" s="178"/>
      <c r="AI95" s="178"/>
      <c r="AJ95" s="178"/>
      <c r="AK95" s="178"/>
      <c r="AL95" s="178"/>
      <c r="AM95" s="178"/>
      <c r="AN95" s="178"/>
      <c r="AO95" s="178"/>
      <c r="AP95" s="178"/>
      <c r="AQ95" s="178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/>
      <c r="BW95" s="179"/>
      <c r="BX95" s="179"/>
      <c r="BY95" s="179"/>
    </row>
    <row r="96" spans="1:77" s="182" customFormat="1" x14ac:dyDescent="0.3">
      <c r="A96" s="17" t="s">
        <v>202</v>
      </c>
      <c r="B96" s="17" t="s">
        <v>131</v>
      </c>
      <c r="C96" s="17"/>
      <c r="D96" s="17" t="s">
        <v>4410</v>
      </c>
      <c r="E96" s="17" t="s">
        <v>203</v>
      </c>
      <c r="F96" s="17"/>
      <c r="G96" s="17"/>
      <c r="H96" s="17"/>
      <c r="I96" s="17"/>
      <c r="J96" s="17"/>
      <c r="K96" s="17"/>
      <c r="L96" s="17"/>
      <c r="M96" s="17"/>
      <c r="N96" s="19">
        <f t="shared" si="4"/>
        <v>0</v>
      </c>
      <c r="O96" s="20">
        <v>20</v>
      </c>
      <c r="P96" s="21">
        <v>14</v>
      </c>
      <c r="Q96" s="181"/>
      <c r="R96" s="22">
        <v>14</v>
      </c>
      <c r="S96" s="23">
        <f>(P96*R96)</f>
        <v>196</v>
      </c>
      <c r="T96" s="20"/>
      <c r="U96" s="21">
        <v>14</v>
      </c>
      <c r="V96" s="21"/>
      <c r="W96" s="9"/>
      <c r="X96" s="9"/>
      <c r="Y96" s="35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</row>
    <row r="97" spans="1:77" s="25" customFormat="1" x14ac:dyDescent="0.3">
      <c r="A97" s="17" t="s">
        <v>204</v>
      </c>
      <c r="B97" s="17" t="s">
        <v>131</v>
      </c>
      <c r="C97" s="17"/>
      <c r="D97" s="17" t="s">
        <v>142</v>
      </c>
      <c r="E97" s="17" t="s">
        <v>205</v>
      </c>
      <c r="F97" s="17"/>
      <c r="G97" s="17"/>
      <c r="H97" s="17" t="s">
        <v>206</v>
      </c>
      <c r="I97" s="17" t="s">
        <v>207</v>
      </c>
      <c r="J97" s="17"/>
      <c r="K97" s="17"/>
      <c r="L97" s="17"/>
      <c r="M97" s="17"/>
      <c r="N97" s="19">
        <f t="shared" si="4"/>
        <v>0</v>
      </c>
      <c r="O97" s="20">
        <v>15</v>
      </c>
      <c r="P97" s="21">
        <v>21</v>
      </c>
      <c r="Q97" s="21">
        <v>39</v>
      </c>
      <c r="R97" s="22">
        <v>3</v>
      </c>
      <c r="S97" s="23">
        <f>(P97*R97)</f>
        <v>63</v>
      </c>
      <c r="T97" s="20"/>
      <c r="U97" s="21">
        <v>21</v>
      </c>
      <c r="V97" s="21">
        <v>39</v>
      </c>
      <c r="W97" s="9"/>
      <c r="X97" s="9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 spans="1:77" s="118" customFormat="1" x14ac:dyDescent="0.3">
      <c r="A98" s="17" t="s">
        <v>208</v>
      </c>
      <c r="B98" s="17" t="s">
        <v>131</v>
      </c>
      <c r="C98" s="17"/>
      <c r="D98" s="17" t="s">
        <v>4410</v>
      </c>
      <c r="E98" s="17" t="s">
        <v>209</v>
      </c>
      <c r="F98" s="17"/>
      <c r="G98" s="17"/>
      <c r="H98" s="17" t="s">
        <v>210</v>
      </c>
      <c r="I98" s="17" t="s">
        <v>168</v>
      </c>
      <c r="J98" s="17"/>
      <c r="K98" s="17">
        <v>11</v>
      </c>
      <c r="L98" s="17">
        <v>22</v>
      </c>
      <c r="M98" s="17">
        <v>282</v>
      </c>
      <c r="N98" s="19">
        <f t="shared" si="4"/>
        <v>3102</v>
      </c>
      <c r="O98" s="20"/>
      <c r="P98" s="21">
        <v>11</v>
      </c>
      <c r="Q98" s="21">
        <v>22</v>
      </c>
      <c r="R98" s="22">
        <v>288</v>
      </c>
      <c r="S98" s="23">
        <f>(P98*R98)</f>
        <v>3168</v>
      </c>
      <c r="T98" s="20"/>
      <c r="U98" s="21"/>
      <c r="V98" s="21"/>
      <c r="W98" s="9"/>
      <c r="X98" s="9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</row>
    <row r="99" spans="1:77" s="123" customFormat="1" x14ac:dyDescent="0.3">
      <c r="A99" s="17" t="s">
        <v>155</v>
      </c>
      <c r="B99" s="17" t="s">
        <v>131</v>
      </c>
      <c r="C99" s="17"/>
      <c r="D99" s="17" t="s">
        <v>4410</v>
      </c>
      <c r="E99" s="17" t="s">
        <v>211</v>
      </c>
      <c r="F99" s="17"/>
      <c r="G99" s="17"/>
      <c r="H99" s="17" t="s">
        <v>147</v>
      </c>
      <c r="I99" s="17" t="s">
        <v>212</v>
      </c>
      <c r="J99" s="17"/>
      <c r="K99" s="17">
        <v>7.5</v>
      </c>
      <c r="L99" s="17">
        <v>15</v>
      </c>
      <c r="M99" s="17">
        <v>28</v>
      </c>
      <c r="N99" s="19">
        <f t="shared" si="4"/>
        <v>210</v>
      </c>
      <c r="O99" s="20"/>
      <c r="P99" s="21">
        <v>7</v>
      </c>
      <c r="Q99" s="21">
        <v>15</v>
      </c>
      <c r="R99" s="22">
        <v>27</v>
      </c>
      <c r="S99" s="23">
        <f>(P99*R99)</f>
        <v>189</v>
      </c>
      <c r="T99" s="20"/>
      <c r="U99" s="21"/>
      <c r="V99" s="21"/>
      <c r="W99" s="9"/>
      <c r="X99" s="9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</row>
    <row r="100" spans="1:77" s="39" customFormat="1" x14ac:dyDescent="0.3">
      <c r="A100" s="39" t="s">
        <v>188</v>
      </c>
      <c r="B100" s="39" t="s">
        <v>131</v>
      </c>
      <c r="D100" s="39" t="s">
        <v>132</v>
      </c>
      <c r="E100" s="39" t="s">
        <v>213</v>
      </c>
      <c r="K100" s="39">
        <v>16.3</v>
      </c>
      <c r="L100" s="39">
        <v>19.2</v>
      </c>
      <c r="M100" s="7">
        <v>1</v>
      </c>
      <c r="N100" s="19">
        <f t="shared" si="4"/>
        <v>16.3</v>
      </c>
      <c r="O100" s="7">
        <v>1</v>
      </c>
      <c r="P100" s="8"/>
      <c r="Q100" s="8"/>
      <c r="R100" s="7">
        <v>0</v>
      </c>
      <c r="S100" s="8">
        <f>(P100*R100)</f>
        <v>0</v>
      </c>
      <c r="T100" s="7"/>
      <c r="U100" s="8"/>
      <c r="V100" s="8"/>
      <c r="W100" s="9"/>
      <c r="X100" s="9"/>
    </row>
    <row r="101" spans="1:77" s="118" customFormat="1" x14ac:dyDescent="0.3">
      <c r="A101" s="68" t="s">
        <v>163</v>
      </c>
      <c r="B101" s="68" t="s">
        <v>131</v>
      </c>
      <c r="C101" s="68"/>
      <c r="D101" s="68" t="s">
        <v>181</v>
      </c>
      <c r="E101" s="68" t="s">
        <v>215</v>
      </c>
      <c r="F101" s="68"/>
      <c r="G101" s="68"/>
      <c r="H101" s="68" t="s">
        <v>154</v>
      </c>
      <c r="I101" s="68"/>
      <c r="J101" s="68"/>
      <c r="K101" s="68"/>
      <c r="L101" s="68"/>
      <c r="M101" s="68"/>
      <c r="N101" s="19">
        <f t="shared" si="4"/>
        <v>0</v>
      </c>
      <c r="O101" s="68"/>
      <c r="P101" s="68"/>
      <c r="Q101" s="75"/>
      <c r="R101" s="109"/>
      <c r="S101" s="149"/>
      <c r="T101" s="105">
        <v>1</v>
      </c>
      <c r="U101" s="75">
        <v>17.170000000000002</v>
      </c>
      <c r="V101" s="75">
        <v>25</v>
      </c>
      <c r="W101" s="76"/>
      <c r="X101" s="76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  <c r="BJ101" s="110"/>
      <c r="BK101" s="110"/>
      <c r="BL101" s="110"/>
      <c r="BM101" s="110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</row>
    <row r="102" spans="1:77" s="183" customFormat="1" x14ac:dyDescent="0.3">
      <c r="A102" s="28" t="s">
        <v>151</v>
      </c>
      <c r="B102" s="28" t="s">
        <v>131</v>
      </c>
      <c r="C102" s="28"/>
      <c r="D102" s="28" t="s">
        <v>216</v>
      </c>
      <c r="E102" s="28" t="s">
        <v>217</v>
      </c>
      <c r="F102" s="28"/>
      <c r="G102" s="28"/>
      <c r="H102" s="28" t="s">
        <v>161</v>
      </c>
      <c r="I102" s="28"/>
      <c r="J102" s="28"/>
      <c r="K102" s="28"/>
      <c r="L102" s="28"/>
      <c r="M102" s="28"/>
      <c r="N102" s="19">
        <f t="shared" si="4"/>
        <v>0</v>
      </c>
      <c r="O102" s="30">
        <v>1</v>
      </c>
      <c r="P102" s="31">
        <v>22.6</v>
      </c>
      <c r="Q102" s="31">
        <v>34</v>
      </c>
      <c r="R102" s="32">
        <v>1</v>
      </c>
      <c r="S102" s="33">
        <f>(P102*R102)</f>
        <v>22.6</v>
      </c>
      <c r="T102" s="30">
        <v>2</v>
      </c>
      <c r="U102" s="31">
        <v>26.12</v>
      </c>
      <c r="V102" s="31">
        <v>38</v>
      </c>
      <c r="W102" s="9"/>
      <c r="X102" s="9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</row>
    <row r="103" spans="1:77" s="25" customFormat="1" x14ac:dyDescent="0.3">
      <c r="A103" s="28" t="s">
        <v>151</v>
      </c>
      <c r="B103" s="28" t="s">
        <v>131</v>
      </c>
      <c r="C103" s="28"/>
      <c r="D103" s="28" t="s">
        <v>181</v>
      </c>
      <c r="E103" s="28" t="s">
        <v>218</v>
      </c>
      <c r="F103" s="28"/>
      <c r="G103" s="28"/>
      <c r="H103" s="28" t="s">
        <v>161</v>
      </c>
      <c r="I103" s="28"/>
      <c r="J103" s="28"/>
      <c r="K103" s="28"/>
      <c r="L103" s="28"/>
      <c r="M103" s="28"/>
      <c r="N103" s="19">
        <f t="shared" si="4"/>
        <v>0</v>
      </c>
      <c r="O103" s="28"/>
      <c r="P103" s="28"/>
      <c r="Q103" s="124"/>
      <c r="R103" s="34"/>
      <c r="S103" s="125"/>
      <c r="T103" s="30">
        <v>2</v>
      </c>
      <c r="U103" s="124">
        <v>16.36</v>
      </c>
      <c r="V103" s="124">
        <v>25</v>
      </c>
      <c r="W103" s="76"/>
      <c r="X103" s="7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 spans="1:77" s="180" customFormat="1" x14ac:dyDescent="0.3">
      <c r="A104" s="174" t="s">
        <v>163</v>
      </c>
      <c r="B104" s="174" t="s">
        <v>131</v>
      </c>
      <c r="C104" s="174"/>
      <c r="D104" s="174" t="s">
        <v>181</v>
      </c>
      <c r="E104" s="174" t="s">
        <v>219</v>
      </c>
      <c r="F104" s="174"/>
      <c r="G104" s="174" t="s">
        <v>220</v>
      </c>
      <c r="H104" s="174"/>
      <c r="I104" s="174"/>
      <c r="J104" s="174"/>
      <c r="K104" s="174"/>
      <c r="L104" s="174"/>
      <c r="M104" s="174"/>
      <c r="N104" s="19">
        <f t="shared" si="4"/>
        <v>0</v>
      </c>
      <c r="O104" s="174"/>
      <c r="P104" s="174"/>
      <c r="Q104" s="175"/>
      <c r="R104" s="177"/>
      <c r="S104" s="184"/>
      <c r="T104" s="176">
        <v>6</v>
      </c>
      <c r="U104" s="175" t="s">
        <v>221</v>
      </c>
      <c r="V104" s="185">
        <v>20</v>
      </c>
      <c r="W104" s="127"/>
      <c r="X104" s="127"/>
      <c r="Y104" s="178"/>
      <c r="Z104" s="178"/>
      <c r="AA104" s="178"/>
      <c r="AB104" s="178"/>
      <c r="AC104" s="178"/>
      <c r="AD104" s="178"/>
      <c r="AE104" s="178"/>
      <c r="AF104" s="178"/>
      <c r="AG104" s="178"/>
      <c r="AH104" s="178"/>
      <c r="AI104" s="178"/>
      <c r="AJ104" s="178"/>
      <c r="AK104" s="178"/>
      <c r="AL104" s="178"/>
      <c r="AM104" s="178"/>
      <c r="AN104" s="178"/>
      <c r="AO104" s="178"/>
      <c r="AP104" s="178"/>
      <c r="AQ104" s="178"/>
      <c r="AR104" s="178"/>
      <c r="AS104" s="178"/>
      <c r="AT104" s="178"/>
      <c r="AU104" s="178"/>
      <c r="AV104" s="178"/>
      <c r="AW104" s="178"/>
      <c r="AX104" s="178"/>
      <c r="AY104" s="178"/>
      <c r="AZ104" s="178"/>
      <c r="BA104" s="178"/>
      <c r="BB104" s="178"/>
      <c r="BC104" s="178"/>
      <c r="BD104" s="178"/>
      <c r="BE104" s="178"/>
      <c r="BF104" s="178"/>
      <c r="BG104" s="178"/>
      <c r="BH104" s="178"/>
      <c r="BI104" s="178"/>
      <c r="BJ104" s="178"/>
      <c r="BK104" s="178"/>
      <c r="BL104" s="178"/>
      <c r="BM104" s="178"/>
      <c r="BN104" s="178"/>
      <c r="BO104" s="178"/>
      <c r="BP104" s="178"/>
      <c r="BQ104" s="178"/>
      <c r="BR104" s="178"/>
      <c r="BS104" s="178"/>
      <c r="BT104" s="178"/>
      <c r="BU104" s="178"/>
      <c r="BV104" s="178"/>
      <c r="BW104" s="178"/>
      <c r="BX104" s="178"/>
      <c r="BY104" s="178"/>
    </row>
    <row r="105" spans="1:77" s="28" customFormat="1" x14ac:dyDescent="0.3">
      <c r="A105" s="186" t="s">
        <v>134</v>
      </c>
      <c r="B105" s="186" t="s">
        <v>131</v>
      </c>
      <c r="C105" s="186" t="s">
        <v>222</v>
      </c>
      <c r="D105" s="186" t="s">
        <v>136</v>
      </c>
      <c r="E105" s="186" t="s">
        <v>223</v>
      </c>
      <c r="F105" s="186"/>
      <c r="G105" s="186"/>
      <c r="H105" s="186"/>
      <c r="I105" s="186"/>
      <c r="J105" s="186"/>
      <c r="K105" s="186"/>
      <c r="L105" s="186"/>
      <c r="M105" s="186"/>
      <c r="N105" s="19">
        <f t="shared" si="4"/>
        <v>0</v>
      </c>
      <c r="O105" s="186"/>
      <c r="P105" s="187"/>
      <c r="Q105" s="187"/>
      <c r="R105" s="186"/>
      <c r="S105" s="187"/>
      <c r="T105" s="186">
        <v>1</v>
      </c>
      <c r="U105" s="187">
        <v>4.95</v>
      </c>
      <c r="V105" s="187">
        <v>14</v>
      </c>
      <c r="W105" s="76"/>
      <c r="X105" s="76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</row>
    <row r="106" spans="1:77" x14ac:dyDescent="0.3">
      <c r="A106" s="53"/>
      <c r="B106" s="17" t="s">
        <v>131</v>
      </c>
      <c r="C106" s="17"/>
      <c r="D106" s="17" t="s">
        <v>132</v>
      </c>
      <c r="E106" s="17" t="s">
        <v>224</v>
      </c>
      <c r="F106" s="17"/>
      <c r="G106" s="39"/>
      <c r="H106" s="39"/>
      <c r="I106" s="39"/>
      <c r="J106" s="39"/>
      <c r="K106" s="39"/>
      <c r="L106" s="53"/>
      <c r="M106" s="7"/>
      <c r="N106" s="19">
        <f t="shared" si="4"/>
        <v>0</v>
      </c>
      <c r="O106" s="7">
        <v>1</v>
      </c>
      <c r="P106" s="8">
        <v>8.4</v>
      </c>
      <c r="Q106" s="8">
        <v>10.5</v>
      </c>
      <c r="R106" s="14">
        <v>0</v>
      </c>
      <c r="S106" s="15">
        <f>(P106*R106)</f>
        <v>0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 spans="1:77" x14ac:dyDescent="0.3">
      <c r="A107" s="17" t="s">
        <v>225</v>
      </c>
      <c r="B107" s="20" t="s">
        <v>131</v>
      </c>
      <c r="C107" s="17"/>
      <c r="D107" s="17" t="s">
        <v>226</v>
      </c>
      <c r="E107" s="17" t="s">
        <v>227</v>
      </c>
      <c r="F107" s="17"/>
      <c r="G107" s="17" t="s">
        <v>228</v>
      </c>
      <c r="H107" s="17" t="s">
        <v>154</v>
      </c>
      <c r="I107" s="17"/>
      <c r="J107" s="17"/>
      <c r="K107" s="17">
        <v>16</v>
      </c>
      <c r="L107" s="17">
        <v>27</v>
      </c>
      <c r="M107" s="17">
        <v>1</v>
      </c>
      <c r="N107" s="19">
        <f t="shared" si="4"/>
        <v>16</v>
      </c>
      <c r="O107" s="20">
        <v>1</v>
      </c>
      <c r="P107" s="21">
        <v>16</v>
      </c>
      <c r="Q107" s="21">
        <v>27</v>
      </c>
      <c r="R107" s="22">
        <v>1</v>
      </c>
      <c r="S107" s="23">
        <f>(P107*R107)</f>
        <v>16</v>
      </c>
      <c r="T107" s="20"/>
      <c r="U107" s="21">
        <v>16</v>
      </c>
      <c r="V107" s="21">
        <v>27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 spans="1:77" s="104" customFormat="1" x14ac:dyDescent="0.3">
      <c r="A108" s="99" t="s">
        <v>229</v>
      </c>
      <c r="B108" s="99" t="s">
        <v>131</v>
      </c>
      <c r="C108" s="99"/>
      <c r="D108" s="99" t="s">
        <v>132</v>
      </c>
      <c r="E108" s="188" t="s">
        <v>230</v>
      </c>
      <c r="F108" s="188"/>
      <c r="G108" s="99"/>
      <c r="H108" s="99" t="s">
        <v>154</v>
      </c>
      <c r="I108" s="99" t="s">
        <v>231</v>
      </c>
      <c r="J108" s="99"/>
      <c r="K108" s="99"/>
      <c r="L108" s="99"/>
      <c r="M108" s="99"/>
      <c r="N108" s="19">
        <f t="shared" si="4"/>
        <v>0</v>
      </c>
      <c r="O108" s="135"/>
      <c r="P108" s="136"/>
      <c r="Q108" s="136"/>
      <c r="R108" s="137"/>
      <c r="S108" s="138"/>
      <c r="T108" s="135">
        <v>2</v>
      </c>
      <c r="U108" s="136">
        <v>22.53</v>
      </c>
      <c r="V108" s="136">
        <v>30</v>
      </c>
      <c r="W108" s="9"/>
      <c r="X108" s="9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</row>
    <row r="109" spans="1:77" s="104" customFormat="1" x14ac:dyDescent="0.3">
      <c r="A109" s="99" t="s">
        <v>232</v>
      </c>
      <c r="B109" s="99" t="s">
        <v>131</v>
      </c>
      <c r="C109" s="99"/>
      <c r="D109" s="99" t="s">
        <v>181</v>
      </c>
      <c r="E109" s="188" t="s">
        <v>233</v>
      </c>
      <c r="F109" s="188"/>
      <c r="G109" s="99"/>
      <c r="H109" s="99" t="s">
        <v>154</v>
      </c>
      <c r="I109" s="99"/>
      <c r="J109" s="99"/>
      <c r="K109" s="99"/>
      <c r="L109" s="99"/>
      <c r="M109" s="99"/>
      <c r="N109" s="19">
        <f t="shared" si="4"/>
        <v>0</v>
      </c>
      <c r="O109" s="135"/>
      <c r="P109" s="136"/>
      <c r="Q109" s="136"/>
      <c r="R109" s="137"/>
      <c r="S109" s="138"/>
      <c r="T109" s="135">
        <v>3</v>
      </c>
      <c r="U109" s="136">
        <v>12.86</v>
      </c>
      <c r="V109" s="136">
        <v>30</v>
      </c>
      <c r="W109" s="9"/>
      <c r="X109" s="9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</row>
    <row r="110" spans="1:77" s="104" customFormat="1" x14ac:dyDescent="0.3">
      <c r="A110" s="99" t="s">
        <v>229</v>
      </c>
      <c r="B110" s="99" t="s">
        <v>131</v>
      </c>
      <c r="C110" s="99"/>
      <c r="D110" s="99" t="s">
        <v>132</v>
      </c>
      <c r="E110" s="188" t="s">
        <v>234</v>
      </c>
      <c r="F110" s="188"/>
      <c r="G110" s="99"/>
      <c r="H110" s="99" t="s">
        <v>154</v>
      </c>
      <c r="I110" s="99"/>
      <c r="J110" s="99"/>
      <c r="K110" s="99"/>
      <c r="L110" s="99"/>
      <c r="M110" s="135"/>
      <c r="N110" s="19">
        <f t="shared" si="4"/>
        <v>0</v>
      </c>
      <c r="O110" s="135"/>
      <c r="P110" s="136"/>
      <c r="Q110" s="136"/>
      <c r="R110" s="137"/>
      <c r="S110" s="138"/>
      <c r="T110" s="135">
        <v>2</v>
      </c>
      <c r="U110" s="136">
        <v>23.38</v>
      </c>
      <c r="V110" s="136">
        <v>34</v>
      </c>
      <c r="W110" s="9"/>
      <c r="X110" s="9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</row>
    <row r="111" spans="1:77" s="104" customFormat="1" x14ac:dyDescent="0.3">
      <c r="A111" s="99" t="s">
        <v>163</v>
      </c>
      <c r="B111" s="99" t="s">
        <v>131</v>
      </c>
      <c r="C111" s="99"/>
      <c r="D111" s="99" t="s">
        <v>181</v>
      </c>
      <c r="E111" s="188" t="s">
        <v>234</v>
      </c>
      <c r="F111" s="188"/>
      <c r="G111" s="99"/>
      <c r="H111" s="99" t="s">
        <v>154</v>
      </c>
      <c r="I111" s="99"/>
      <c r="J111" s="99"/>
      <c r="K111" s="99"/>
      <c r="L111" s="99"/>
      <c r="M111" s="135"/>
      <c r="N111" s="19">
        <f t="shared" si="4"/>
        <v>0</v>
      </c>
      <c r="O111" s="135"/>
      <c r="P111" s="136"/>
      <c r="Q111" s="136"/>
      <c r="R111" s="137"/>
      <c r="S111" s="138"/>
      <c r="T111" s="135">
        <v>3</v>
      </c>
      <c r="U111" s="136">
        <v>20.97</v>
      </c>
      <c r="V111" s="136">
        <v>34</v>
      </c>
      <c r="W111" s="9"/>
      <c r="X111" s="9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</row>
    <row r="112" spans="1:77" s="104" customFormat="1" x14ac:dyDescent="0.3">
      <c r="A112" s="99" t="s">
        <v>188</v>
      </c>
      <c r="B112" s="99" t="s">
        <v>235</v>
      </c>
      <c r="C112" s="99"/>
      <c r="D112" s="99" t="s">
        <v>132</v>
      </c>
      <c r="E112" s="99" t="s">
        <v>236</v>
      </c>
      <c r="F112" s="99"/>
      <c r="G112" s="99"/>
      <c r="H112" s="99" t="s">
        <v>237</v>
      </c>
      <c r="I112" s="99" t="s">
        <v>231</v>
      </c>
      <c r="J112" s="99"/>
      <c r="K112" s="99"/>
      <c r="L112" s="99"/>
      <c r="M112" s="135"/>
      <c r="N112" s="19"/>
      <c r="O112" s="135"/>
      <c r="P112" s="136"/>
      <c r="Q112" s="136"/>
      <c r="R112" s="137"/>
      <c r="S112" s="138"/>
      <c r="T112" s="135">
        <v>1</v>
      </c>
      <c r="U112" s="136">
        <v>23.72</v>
      </c>
      <c r="V112" s="136">
        <v>32</v>
      </c>
      <c r="W112" s="9"/>
      <c r="X112" s="9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</row>
    <row r="113" spans="1:77" s="104" customFormat="1" x14ac:dyDescent="0.3">
      <c r="A113" s="99" t="s">
        <v>188</v>
      </c>
      <c r="B113" s="99" t="s">
        <v>235</v>
      </c>
      <c r="C113" s="99"/>
      <c r="D113" s="99" t="s">
        <v>132</v>
      </c>
      <c r="E113" s="99" t="s">
        <v>238</v>
      </c>
      <c r="F113" s="99"/>
      <c r="G113" s="99"/>
      <c r="H113" s="99" t="s">
        <v>239</v>
      </c>
      <c r="I113" s="99" t="s">
        <v>240</v>
      </c>
      <c r="J113" s="99"/>
      <c r="K113" s="99"/>
      <c r="L113" s="99"/>
      <c r="M113" s="135"/>
      <c r="N113" s="189"/>
      <c r="O113" s="135"/>
      <c r="P113" s="136"/>
      <c r="Q113" s="136"/>
      <c r="R113" s="137"/>
      <c r="S113" s="138"/>
      <c r="T113" s="135">
        <v>1</v>
      </c>
      <c r="U113" s="136">
        <v>33.65</v>
      </c>
      <c r="V113" s="136">
        <v>38.9</v>
      </c>
      <c r="W113" s="9"/>
      <c r="X113" s="9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</row>
    <row r="114" spans="1:77" s="104" customFormat="1" x14ac:dyDescent="0.3">
      <c r="A114" s="99" t="s">
        <v>188</v>
      </c>
      <c r="B114" s="99" t="s">
        <v>131</v>
      </c>
      <c r="C114" s="99"/>
      <c r="D114" s="99" t="s">
        <v>132</v>
      </c>
      <c r="E114" s="99" t="s">
        <v>241</v>
      </c>
      <c r="F114" s="99"/>
      <c r="G114" s="99"/>
      <c r="H114" s="99" t="s">
        <v>154</v>
      </c>
      <c r="I114" s="99"/>
      <c r="J114" s="99"/>
      <c r="K114" s="99"/>
      <c r="L114" s="99"/>
      <c r="M114" s="135"/>
      <c r="N114" s="19"/>
      <c r="O114" s="135"/>
      <c r="P114" s="136"/>
      <c r="Q114" s="136"/>
      <c r="R114" s="137"/>
      <c r="S114" s="138"/>
      <c r="T114" s="135">
        <v>2</v>
      </c>
      <c r="U114" s="136">
        <v>11.82</v>
      </c>
      <c r="V114" s="136">
        <v>18</v>
      </c>
      <c r="W114" s="9"/>
      <c r="X114" s="9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</row>
    <row r="115" spans="1:77" s="104" customFormat="1" x14ac:dyDescent="0.3">
      <c r="A115" s="99" t="s">
        <v>188</v>
      </c>
      <c r="B115" s="99" t="s">
        <v>131</v>
      </c>
      <c r="C115" s="99"/>
      <c r="D115" s="99" t="s">
        <v>132</v>
      </c>
      <c r="E115" s="99" t="s">
        <v>242</v>
      </c>
      <c r="F115" s="99"/>
      <c r="G115" s="99"/>
      <c r="H115" s="99" t="s">
        <v>154</v>
      </c>
      <c r="I115" s="99"/>
      <c r="J115" s="99"/>
      <c r="K115" s="99"/>
      <c r="L115" s="99"/>
      <c r="M115" s="135"/>
      <c r="N115" s="19"/>
      <c r="O115" s="135"/>
      <c r="P115" s="136"/>
      <c r="Q115" s="136"/>
      <c r="R115" s="137"/>
      <c r="S115" s="138"/>
      <c r="T115" s="135">
        <v>1</v>
      </c>
      <c r="U115" s="136">
        <v>25.42</v>
      </c>
      <c r="V115" s="136">
        <v>30</v>
      </c>
      <c r="W115" s="9"/>
      <c r="X115" s="9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</row>
    <row r="116" spans="1:77" s="104" customFormat="1" x14ac:dyDescent="0.3">
      <c r="A116" s="99" t="s">
        <v>188</v>
      </c>
      <c r="B116" s="99" t="s">
        <v>131</v>
      </c>
      <c r="C116" s="99"/>
      <c r="D116" s="99" t="s">
        <v>132</v>
      </c>
      <c r="E116" s="99" t="s">
        <v>243</v>
      </c>
      <c r="F116" s="99"/>
      <c r="G116" s="99"/>
      <c r="H116" s="99" t="s">
        <v>154</v>
      </c>
      <c r="I116" s="99"/>
      <c r="J116" s="99"/>
      <c r="K116" s="99"/>
      <c r="L116" s="99"/>
      <c r="M116" s="135"/>
      <c r="N116" s="19"/>
      <c r="O116" s="135"/>
      <c r="P116" s="136"/>
      <c r="Q116" s="136"/>
      <c r="R116" s="137"/>
      <c r="S116" s="138"/>
      <c r="T116" s="135">
        <v>2</v>
      </c>
      <c r="U116" s="136">
        <v>15</v>
      </c>
      <c r="V116" s="136">
        <v>22</v>
      </c>
      <c r="W116" s="9"/>
      <c r="X116" s="9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3"/>
    </row>
    <row r="117" spans="1:77" s="25" customFormat="1" x14ac:dyDescent="0.3">
      <c r="A117" s="17"/>
      <c r="B117" s="17" t="s">
        <v>131</v>
      </c>
      <c r="C117" s="17"/>
      <c r="D117" s="17" t="s">
        <v>132</v>
      </c>
      <c r="E117" s="17" t="s">
        <v>244</v>
      </c>
      <c r="F117" s="17"/>
      <c r="G117" s="17"/>
      <c r="H117" s="17"/>
      <c r="I117" s="17"/>
      <c r="J117" s="17"/>
      <c r="K117" s="17">
        <v>33</v>
      </c>
      <c r="L117" s="17">
        <v>38.9</v>
      </c>
      <c r="M117" s="20">
        <v>1</v>
      </c>
      <c r="N117" s="19">
        <f t="shared" ref="N117:N159" si="5">SUM(M117*K117)</f>
        <v>33</v>
      </c>
      <c r="O117" s="20">
        <v>1</v>
      </c>
      <c r="P117" s="21">
        <v>33</v>
      </c>
      <c r="Q117" s="21">
        <v>38.9</v>
      </c>
      <c r="R117" s="22">
        <v>1</v>
      </c>
      <c r="S117" s="23">
        <f>(P117*R117)</f>
        <v>33</v>
      </c>
      <c r="T117" s="20"/>
      <c r="U117" s="21"/>
      <c r="V117" s="21"/>
      <c r="W117" s="9"/>
      <c r="X117" s="9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 spans="1:77" s="148" customFormat="1" x14ac:dyDescent="0.3">
      <c r="A118" s="190" t="s">
        <v>163</v>
      </c>
      <c r="B118" s="190" t="s">
        <v>131</v>
      </c>
      <c r="C118" s="190"/>
      <c r="D118" s="190" t="s">
        <v>181</v>
      </c>
      <c r="E118" s="190" t="s">
        <v>245</v>
      </c>
      <c r="F118" s="190"/>
      <c r="G118" s="190"/>
      <c r="H118" s="190" t="s">
        <v>154</v>
      </c>
      <c r="I118" s="190"/>
      <c r="J118" s="190"/>
      <c r="K118" s="190"/>
      <c r="L118" s="190"/>
      <c r="M118" s="190"/>
      <c r="N118" s="19">
        <f t="shared" si="5"/>
        <v>0</v>
      </c>
      <c r="O118" s="190"/>
      <c r="P118" s="190"/>
      <c r="Q118" s="191"/>
      <c r="R118" s="192"/>
      <c r="S118" s="193"/>
      <c r="T118" s="194">
        <v>3</v>
      </c>
      <c r="U118" s="191">
        <v>31.18</v>
      </c>
      <c r="V118" s="195">
        <v>42</v>
      </c>
      <c r="W118" s="127"/>
      <c r="X118" s="12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G118" s="147"/>
      <c r="BH118" s="147"/>
      <c r="BI118" s="14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</row>
    <row r="119" spans="1:77" s="199" customFormat="1" x14ac:dyDescent="0.3">
      <c r="A119" s="39" t="s">
        <v>163</v>
      </c>
      <c r="B119" s="39" t="s">
        <v>131</v>
      </c>
      <c r="C119" s="39"/>
      <c r="D119" s="39" t="s">
        <v>181</v>
      </c>
      <c r="E119" s="39" t="s">
        <v>246</v>
      </c>
      <c r="F119" s="39"/>
      <c r="G119" s="39"/>
      <c r="H119" s="39" t="s">
        <v>154</v>
      </c>
      <c r="I119" s="39"/>
      <c r="J119" s="39"/>
      <c r="K119" s="39"/>
      <c r="L119" s="39"/>
      <c r="M119" s="39"/>
      <c r="N119" s="19">
        <f t="shared" si="5"/>
        <v>0</v>
      </c>
      <c r="O119" s="39"/>
      <c r="P119" s="39"/>
      <c r="Q119" s="196"/>
      <c r="R119" s="41"/>
      <c r="S119" s="197"/>
      <c r="T119" s="7">
        <v>1</v>
      </c>
      <c r="U119" s="196">
        <v>16.14</v>
      </c>
      <c r="V119" s="196">
        <v>23</v>
      </c>
      <c r="W119" s="76"/>
      <c r="X119" s="76"/>
      <c r="Y119" s="198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</row>
    <row r="120" spans="1:77" x14ac:dyDescent="0.3">
      <c r="A120" s="17" t="s">
        <v>155</v>
      </c>
      <c r="B120" s="17" t="s">
        <v>131</v>
      </c>
      <c r="C120" s="17"/>
      <c r="D120" s="17" t="s">
        <v>4410</v>
      </c>
      <c r="E120" s="17" t="s">
        <v>247</v>
      </c>
      <c r="F120" s="17"/>
      <c r="G120" s="17"/>
      <c r="H120" s="17" t="s">
        <v>248</v>
      </c>
      <c r="I120" s="17" t="s">
        <v>249</v>
      </c>
      <c r="J120" s="17"/>
      <c r="K120" s="17">
        <v>11</v>
      </c>
      <c r="L120" s="17">
        <v>22</v>
      </c>
      <c r="M120" s="17">
        <v>4</v>
      </c>
      <c r="N120" s="19">
        <f t="shared" si="5"/>
        <v>44</v>
      </c>
      <c r="O120" s="20"/>
      <c r="P120" s="21">
        <v>11</v>
      </c>
      <c r="Q120" s="21">
        <v>22</v>
      </c>
      <c r="R120" s="22">
        <v>3</v>
      </c>
      <c r="S120" s="23">
        <f>(P120*R120)</f>
        <v>33</v>
      </c>
      <c r="T120" s="20"/>
      <c r="U120" s="21">
        <v>11</v>
      </c>
      <c r="V120" s="21">
        <v>22</v>
      </c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 spans="1:77" s="25" customFormat="1" x14ac:dyDescent="0.3">
      <c r="A121" s="39" t="s">
        <v>229</v>
      </c>
      <c r="B121" s="39" t="s">
        <v>131</v>
      </c>
      <c r="C121" s="39"/>
      <c r="D121" s="39" t="s">
        <v>132</v>
      </c>
      <c r="E121" s="39" t="s">
        <v>250</v>
      </c>
      <c r="F121" s="39"/>
      <c r="G121" s="39"/>
      <c r="H121" s="39"/>
      <c r="I121" s="39"/>
      <c r="J121" s="39"/>
      <c r="K121" s="39">
        <v>24.5</v>
      </c>
      <c r="L121" s="39">
        <v>18.899999999999999</v>
      </c>
      <c r="M121" s="7">
        <v>1</v>
      </c>
      <c r="N121" s="19">
        <f t="shared" si="5"/>
        <v>24.5</v>
      </c>
      <c r="O121" s="7">
        <v>1</v>
      </c>
      <c r="P121" s="8"/>
      <c r="Q121" s="8"/>
      <c r="R121" s="14">
        <v>0</v>
      </c>
      <c r="S121" s="15">
        <f>(P121*R121)</f>
        <v>0</v>
      </c>
      <c r="T121" s="7"/>
      <c r="U121" s="8"/>
      <c r="V121" s="8"/>
      <c r="W121" s="9"/>
      <c r="X121" s="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 spans="1:77" x14ac:dyDescent="0.3">
      <c r="A122" s="28" t="s">
        <v>151</v>
      </c>
      <c r="B122" s="28" t="s">
        <v>131</v>
      </c>
      <c r="C122" s="28"/>
      <c r="D122" s="28" t="s">
        <v>174</v>
      </c>
      <c r="E122" s="28" t="s">
        <v>251</v>
      </c>
      <c r="F122" s="28"/>
      <c r="G122" s="28"/>
      <c r="H122" s="28" t="s">
        <v>161</v>
      </c>
      <c r="I122" s="28"/>
      <c r="J122" s="28"/>
      <c r="K122" s="28"/>
      <c r="L122" s="28"/>
      <c r="M122" s="28"/>
      <c r="N122" s="19">
        <f t="shared" si="5"/>
        <v>0</v>
      </c>
      <c r="O122" s="28"/>
      <c r="P122" s="28"/>
      <c r="Q122" s="124"/>
      <c r="R122" s="34"/>
      <c r="S122" s="125"/>
      <c r="T122" s="30">
        <v>2</v>
      </c>
      <c r="U122" s="124">
        <v>21.25</v>
      </c>
      <c r="V122" s="124">
        <v>30</v>
      </c>
      <c r="W122" s="76"/>
      <c r="X122" s="7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 spans="1:77" x14ac:dyDescent="0.3">
      <c r="A123" s="17"/>
      <c r="B123" s="17" t="s">
        <v>131</v>
      </c>
      <c r="C123" s="17"/>
      <c r="D123" s="17" t="s">
        <v>132</v>
      </c>
      <c r="E123" s="17" t="s">
        <v>252</v>
      </c>
      <c r="F123" s="17"/>
      <c r="G123" s="17"/>
      <c r="H123" s="17"/>
      <c r="I123" s="17"/>
      <c r="J123" s="17"/>
      <c r="K123" s="17">
        <v>46</v>
      </c>
      <c r="L123" s="17">
        <v>54</v>
      </c>
      <c r="M123" s="20">
        <v>1</v>
      </c>
      <c r="N123" s="19">
        <f t="shared" si="5"/>
        <v>46</v>
      </c>
      <c r="O123" s="20">
        <v>1</v>
      </c>
      <c r="P123" s="21">
        <v>46</v>
      </c>
      <c r="Q123" s="21">
        <v>54</v>
      </c>
      <c r="R123" s="22">
        <v>1</v>
      </c>
      <c r="S123" s="23">
        <f t="shared" ref="S123:S132" si="6">(P123*R123)</f>
        <v>46</v>
      </c>
      <c r="T123" s="20"/>
      <c r="U123" s="21"/>
      <c r="V123" s="21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 spans="1:77" x14ac:dyDescent="0.3">
      <c r="A124" s="166" t="s">
        <v>225</v>
      </c>
      <c r="B124" s="7" t="s">
        <v>131</v>
      </c>
      <c r="C124" s="39" t="s">
        <v>253</v>
      </c>
      <c r="D124" s="39" t="s">
        <v>254</v>
      </c>
      <c r="E124" s="39" t="s">
        <v>255</v>
      </c>
      <c r="F124" s="39"/>
      <c r="G124" s="39"/>
      <c r="H124" s="39"/>
      <c r="I124" s="39"/>
      <c r="J124" s="39"/>
      <c r="K124" s="39">
        <v>11</v>
      </c>
      <c r="L124" s="39">
        <v>18</v>
      </c>
      <c r="M124" s="166">
        <v>0</v>
      </c>
      <c r="N124" s="19">
        <f t="shared" si="5"/>
        <v>0</v>
      </c>
      <c r="O124" s="7">
        <v>5</v>
      </c>
      <c r="P124" s="8">
        <v>15.2</v>
      </c>
      <c r="Q124" s="8">
        <v>18</v>
      </c>
      <c r="R124" s="14">
        <v>0</v>
      </c>
      <c r="S124" s="15">
        <f t="shared" si="6"/>
        <v>0</v>
      </c>
      <c r="T124" s="200"/>
      <c r="U124" s="201"/>
      <c r="V124" s="201"/>
      <c r="W124" s="202"/>
      <c r="X124" s="202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 spans="1:77" s="25" customFormat="1" x14ac:dyDescent="0.3">
      <c r="A125" s="166" t="s">
        <v>225</v>
      </c>
      <c r="B125" s="7" t="s">
        <v>131</v>
      </c>
      <c r="C125" s="39" t="s">
        <v>253</v>
      </c>
      <c r="D125" s="39" t="s">
        <v>254</v>
      </c>
      <c r="E125" s="39" t="s">
        <v>256</v>
      </c>
      <c r="F125" s="39"/>
      <c r="G125" s="39"/>
      <c r="H125" s="39"/>
      <c r="I125" s="39"/>
      <c r="J125" s="39"/>
      <c r="K125" s="39">
        <v>11</v>
      </c>
      <c r="L125" s="39">
        <v>19</v>
      </c>
      <c r="M125" s="166">
        <v>0</v>
      </c>
      <c r="N125" s="19">
        <f t="shared" si="5"/>
        <v>0</v>
      </c>
      <c r="O125" s="7">
        <v>3</v>
      </c>
      <c r="P125" s="8"/>
      <c r="Q125" s="8"/>
      <c r="R125" s="14">
        <v>0</v>
      </c>
      <c r="S125" s="15">
        <f t="shared" si="6"/>
        <v>0</v>
      </c>
      <c r="T125" s="200"/>
      <c r="U125" s="201"/>
      <c r="V125" s="201"/>
      <c r="W125" s="202"/>
      <c r="X125" s="202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 spans="1:77" x14ac:dyDescent="0.3">
      <c r="A126" s="166" t="s">
        <v>225</v>
      </c>
      <c r="B126" s="7" t="s">
        <v>131</v>
      </c>
      <c r="C126" s="7" t="s">
        <v>257</v>
      </c>
      <c r="D126" s="7" t="s">
        <v>258</v>
      </c>
      <c r="E126" s="39" t="s">
        <v>259</v>
      </c>
      <c r="F126" s="39"/>
      <c r="G126" s="7"/>
      <c r="H126" s="7"/>
      <c r="I126" s="7"/>
      <c r="J126" s="7"/>
      <c r="K126" s="7"/>
      <c r="L126" s="7"/>
      <c r="M126" s="7"/>
      <c r="N126" s="19">
        <f t="shared" si="5"/>
        <v>0</v>
      </c>
      <c r="O126" s="7">
        <v>1</v>
      </c>
      <c r="P126" s="8">
        <v>10.3</v>
      </c>
      <c r="Q126" s="8">
        <v>19</v>
      </c>
      <c r="R126" s="14">
        <v>0</v>
      </c>
      <c r="S126" s="15">
        <f t="shared" si="6"/>
        <v>0</v>
      </c>
      <c r="T126" s="200"/>
      <c r="U126" s="201"/>
      <c r="V126" s="201"/>
      <c r="W126" s="202"/>
      <c r="X126" s="202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 spans="1:77" s="28" customFormat="1" x14ac:dyDescent="0.3">
      <c r="A127" s="166" t="s">
        <v>225</v>
      </c>
      <c r="B127" s="7" t="s">
        <v>131</v>
      </c>
      <c r="C127" s="7" t="s">
        <v>257</v>
      </c>
      <c r="D127" s="7" t="s">
        <v>258</v>
      </c>
      <c r="E127" s="39" t="s">
        <v>260</v>
      </c>
      <c r="F127" s="39"/>
      <c r="G127" s="7"/>
      <c r="H127" s="7"/>
      <c r="I127" s="7"/>
      <c r="J127" s="7"/>
      <c r="K127" s="7"/>
      <c r="L127" s="7"/>
      <c r="M127" s="7"/>
      <c r="N127" s="19">
        <f t="shared" si="5"/>
        <v>0</v>
      </c>
      <c r="O127" s="7">
        <v>1</v>
      </c>
      <c r="P127" s="8">
        <v>10.3</v>
      </c>
      <c r="Q127" s="8">
        <v>18</v>
      </c>
      <c r="R127" s="7">
        <v>0</v>
      </c>
      <c r="S127" s="8">
        <f t="shared" si="6"/>
        <v>0</v>
      </c>
      <c r="T127" s="200"/>
      <c r="U127" s="201"/>
      <c r="V127" s="201"/>
      <c r="W127" s="202"/>
      <c r="X127" s="202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</row>
    <row r="128" spans="1:77" s="25" customFormat="1" x14ac:dyDescent="0.3">
      <c r="A128" s="166" t="s">
        <v>225</v>
      </c>
      <c r="B128" s="7" t="s">
        <v>131</v>
      </c>
      <c r="C128" s="7" t="s">
        <v>257</v>
      </c>
      <c r="D128" s="7" t="s">
        <v>258</v>
      </c>
      <c r="E128" s="39" t="s">
        <v>261</v>
      </c>
      <c r="F128" s="39"/>
      <c r="G128" s="7"/>
      <c r="H128" s="7"/>
      <c r="I128" s="7"/>
      <c r="J128" s="7"/>
      <c r="K128" s="7"/>
      <c r="L128" s="7"/>
      <c r="M128" s="7"/>
      <c r="N128" s="19">
        <f t="shared" si="5"/>
        <v>0</v>
      </c>
      <c r="O128" s="7">
        <v>3</v>
      </c>
      <c r="P128" s="8">
        <v>12.3</v>
      </c>
      <c r="Q128" s="8">
        <v>18</v>
      </c>
      <c r="R128" s="14">
        <v>0</v>
      </c>
      <c r="S128" s="15">
        <f t="shared" si="6"/>
        <v>0</v>
      </c>
      <c r="T128" s="200"/>
      <c r="U128" s="201"/>
      <c r="V128" s="201"/>
      <c r="W128" s="202"/>
      <c r="X128" s="202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 spans="1:77" s="97" customFormat="1" x14ac:dyDescent="0.3">
      <c r="A129" s="203" t="s">
        <v>225</v>
      </c>
      <c r="B129" s="20" t="s">
        <v>131</v>
      </c>
      <c r="C129" s="17" t="s">
        <v>253</v>
      </c>
      <c r="D129" s="17" t="s">
        <v>254</v>
      </c>
      <c r="E129" s="17" t="s">
        <v>262</v>
      </c>
      <c r="F129" s="17"/>
      <c r="G129" s="17"/>
      <c r="H129" s="17"/>
      <c r="I129" s="17"/>
      <c r="J129" s="17"/>
      <c r="K129" s="17">
        <v>18</v>
      </c>
      <c r="L129" s="17">
        <v>11</v>
      </c>
      <c r="M129" s="203">
        <v>1</v>
      </c>
      <c r="N129" s="19">
        <f t="shared" si="5"/>
        <v>18</v>
      </c>
      <c r="O129" s="20">
        <v>5</v>
      </c>
      <c r="P129" s="21">
        <v>15.2</v>
      </c>
      <c r="Q129" s="21">
        <v>19</v>
      </c>
      <c r="R129" s="22">
        <v>2</v>
      </c>
      <c r="S129" s="23">
        <f t="shared" si="6"/>
        <v>30.4</v>
      </c>
      <c r="T129" s="204"/>
      <c r="U129" s="205">
        <v>15.2</v>
      </c>
      <c r="V129" s="205">
        <v>19</v>
      </c>
      <c r="W129" s="202"/>
      <c r="X129" s="202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</row>
    <row r="130" spans="1:77" s="104" customFormat="1" x14ac:dyDescent="0.3">
      <c r="A130" s="99" t="s">
        <v>188</v>
      </c>
      <c r="B130" s="99" t="s">
        <v>131</v>
      </c>
      <c r="C130" s="99"/>
      <c r="D130" s="99" t="s">
        <v>132</v>
      </c>
      <c r="E130" s="99" t="s">
        <v>263</v>
      </c>
      <c r="F130" s="99"/>
      <c r="G130" s="99"/>
      <c r="H130" s="99" t="s">
        <v>154</v>
      </c>
      <c r="I130" s="99"/>
      <c r="J130" s="99"/>
      <c r="K130" s="99">
        <v>13.2</v>
      </c>
      <c r="L130" s="99">
        <v>15.5</v>
      </c>
      <c r="M130" s="135">
        <v>1</v>
      </c>
      <c r="N130" s="189">
        <f t="shared" si="5"/>
        <v>13.2</v>
      </c>
      <c r="O130" s="135">
        <v>1</v>
      </c>
      <c r="P130" s="136"/>
      <c r="Q130" s="136"/>
      <c r="R130" s="137">
        <v>0</v>
      </c>
      <c r="S130" s="138">
        <f t="shared" si="6"/>
        <v>0</v>
      </c>
      <c r="T130" s="135">
        <v>1</v>
      </c>
      <c r="U130" s="136" t="s">
        <v>264</v>
      </c>
      <c r="V130" s="136">
        <v>18</v>
      </c>
      <c r="W130" s="136"/>
      <c r="X130" s="136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  <c r="BP130" s="103"/>
      <c r="BQ130" s="103"/>
      <c r="BR130" s="103"/>
      <c r="BS130" s="103"/>
      <c r="BT130" s="103"/>
      <c r="BU130" s="103"/>
      <c r="BV130" s="103"/>
      <c r="BW130" s="103"/>
      <c r="BX130" s="103"/>
      <c r="BY130" s="103"/>
    </row>
    <row r="131" spans="1:77" x14ac:dyDescent="0.3">
      <c r="A131" s="68" t="s">
        <v>155</v>
      </c>
      <c r="B131" s="68" t="s">
        <v>131</v>
      </c>
      <c r="C131" s="68"/>
      <c r="D131" s="68" t="s">
        <v>265</v>
      </c>
      <c r="E131" s="68" t="s">
        <v>266</v>
      </c>
      <c r="F131" s="68"/>
      <c r="G131" s="68"/>
      <c r="H131" s="68"/>
      <c r="I131" s="68"/>
      <c r="J131" s="68"/>
      <c r="K131" s="68">
        <v>9.1</v>
      </c>
      <c r="L131" s="68">
        <v>10.7</v>
      </c>
      <c r="M131" s="105">
        <v>1</v>
      </c>
      <c r="N131" s="19">
        <f t="shared" si="5"/>
        <v>9.1</v>
      </c>
      <c r="O131" s="105">
        <v>1</v>
      </c>
      <c r="P131" s="106"/>
      <c r="Q131" s="106"/>
      <c r="R131" s="107">
        <v>0</v>
      </c>
      <c r="S131" s="108">
        <f t="shared" si="6"/>
        <v>0</v>
      </c>
      <c r="T131" s="105">
        <v>2</v>
      </c>
      <c r="U131" s="181"/>
      <c r="V131" s="31">
        <v>14</v>
      </c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 spans="1:77" x14ac:dyDescent="0.3">
      <c r="A132" s="17" t="s">
        <v>188</v>
      </c>
      <c r="B132" s="17" t="s">
        <v>131</v>
      </c>
      <c r="C132" s="17"/>
      <c r="D132" s="17" t="s">
        <v>132</v>
      </c>
      <c r="E132" s="17" t="s">
        <v>267</v>
      </c>
      <c r="F132" s="17"/>
      <c r="G132" s="17"/>
      <c r="H132" s="17"/>
      <c r="I132" s="17"/>
      <c r="J132" s="17"/>
      <c r="K132" s="17">
        <v>14.4</v>
      </c>
      <c r="L132" s="17">
        <v>16.899999999999999</v>
      </c>
      <c r="M132" s="20">
        <v>1</v>
      </c>
      <c r="N132" s="19">
        <f t="shared" si="5"/>
        <v>14.4</v>
      </c>
      <c r="O132" s="20">
        <v>1</v>
      </c>
      <c r="P132" s="21">
        <v>14.4</v>
      </c>
      <c r="Q132" s="21">
        <v>16.899999999999999</v>
      </c>
      <c r="R132" s="22">
        <v>1</v>
      </c>
      <c r="S132" s="23">
        <f t="shared" si="6"/>
        <v>14.4</v>
      </c>
      <c r="T132" s="20"/>
      <c r="U132" s="21">
        <v>15.1</v>
      </c>
      <c r="V132" s="21">
        <v>22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 spans="1:77" s="104" customFormat="1" x14ac:dyDescent="0.3">
      <c r="A133" s="99" t="s">
        <v>163</v>
      </c>
      <c r="B133" s="99" t="s">
        <v>131</v>
      </c>
      <c r="C133" s="99"/>
      <c r="D133" s="99" t="s">
        <v>181</v>
      </c>
      <c r="E133" s="99" t="s">
        <v>269</v>
      </c>
      <c r="F133" s="99"/>
      <c r="G133" s="99"/>
      <c r="H133" s="99" t="s">
        <v>154</v>
      </c>
      <c r="I133" s="99"/>
      <c r="J133" s="99"/>
      <c r="K133" s="99"/>
      <c r="L133" s="99"/>
      <c r="M133" s="99"/>
      <c r="N133" s="189">
        <f t="shared" si="5"/>
        <v>0</v>
      </c>
      <c r="O133" s="135"/>
      <c r="P133" s="136"/>
      <c r="Q133" s="136"/>
      <c r="R133" s="137"/>
      <c r="S133" s="138"/>
      <c r="T133" s="135">
        <v>4</v>
      </c>
      <c r="U133" s="136">
        <v>17.34</v>
      </c>
      <c r="V133" s="136">
        <v>25</v>
      </c>
      <c r="W133" s="136"/>
      <c r="X133" s="136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  <c r="BP133" s="103"/>
      <c r="BQ133" s="103"/>
      <c r="BR133" s="103"/>
      <c r="BS133" s="103"/>
      <c r="BT133" s="103"/>
      <c r="BU133" s="103"/>
      <c r="BV133" s="103"/>
      <c r="BW133" s="103"/>
      <c r="BX133" s="103"/>
      <c r="BY133" s="103"/>
    </row>
    <row r="134" spans="1:77" s="68" customFormat="1" x14ac:dyDescent="0.3">
      <c r="A134" s="68" t="s">
        <v>163</v>
      </c>
      <c r="B134" s="68" t="s">
        <v>131</v>
      </c>
      <c r="D134" s="68" t="s">
        <v>181</v>
      </c>
      <c r="E134" s="68" t="s">
        <v>270</v>
      </c>
      <c r="H134" s="68" t="s">
        <v>161</v>
      </c>
      <c r="M134" s="105"/>
      <c r="N134" s="19">
        <f t="shared" si="5"/>
        <v>0</v>
      </c>
      <c r="O134" s="105"/>
      <c r="P134" s="106"/>
      <c r="Q134" s="106"/>
      <c r="R134" s="105"/>
      <c r="S134" s="106"/>
      <c r="T134" s="105">
        <v>6</v>
      </c>
      <c r="U134" s="106">
        <v>23.69</v>
      </c>
      <c r="V134" s="106">
        <v>30</v>
      </c>
      <c r="W134" s="9"/>
      <c r="X134" s="9"/>
    </row>
    <row r="135" spans="1:77" s="68" customFormat="1" x14ac:dyDescent="0.3">
      <c r="A135" s="68" t="s">
        <v>190</v>
      </c>
      <c r="B135" s="68" t="s">
        <v>131</v>
      </c>
      <c r="D135" s="68" t="s">
        <v>271</v>
      </c>
      <c r="E135" s="68" t="s">
        <v>272</v>
      </c>
      <c r="M135" s="105"/>
      <c r="N135" s="19">
        <f t="shared" si="5"/>
        <v>0</v>
      </c>
      <c r="O135" s="105"/>
      <c r="P135" s="106"/>
      <c r="Q135" s="106"/>
      <c r="R135" s="105"/>
      <c r="S135" s="106"/>
      <c r="T135" s="105">
        <v>10</v>
      </c>
      <c r="U135" s="106">
        <v>20</v>
      </c>
      <c r="V135" s="106">
        <v>25</v>
      </c>
      <c r="W135" s="9"/>
      <c r="X135" s="9"/>
    </row>
    <row r="136" spans="1:77" s="173" customFormat="1" x14ac:dyDescent="0.3">
      <c r="A136" s="99" t="s">
        <v>186</v>
      </c>
      <c r="B136" s="99" t="s">
        <v>131</v>
      </c>
      <c r="C136" s="99"/>
      <c r="D136" s="99" t="s">
        <v>181</v>
      </c>
      <c r="E136" s="99" t="s">
        <v>273</v>
      </c>
      <c r="F136" s="99"/>
      <c r="G136" s="99"/>
      <c r="H136" s="99" t="s">
        <v>154</v>
      </c>
      <c r="I136" s="99"/>
      <c r="J136" s="99"/>
      <c r="K136" s="99"/>
      <c r="L136" s="99"/>
      <c r="M136" s="99"/>
      <c r="N136" s="19">
        <f t="shared" si="5"/>
        <v>0</v>
      </c>
      <c r="O136" s="99"/>
      <c r="P136" s="99"/>
      <c r="Q136" s="100"/>
      <c r="R136" s="101"/>
      <c r="S136" s="102"/>
      <c r="T136" s="135">
        <v>2</v>
      </c>
      <c r="U136" s="100">
        <v>26.81</v>
      </c>
      <c r="V136" s="100">
        <v>32</v>
      </c>
      <c r="W136" s="76"/>
      <c r="X136" s="76"/>
      <c r="Y136" s="206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72"/>
      <c r="AS136" s="172"/>
      <c r="AT136" s="172"/>
      <c r="AU136" s="172"/>
      <c r="AV136" s="172"/>
      <c r="AW136" s="172"/>
      <c r="AX136" s="172"/>
      <c r="AY136" s="172"/>
      <c r="AZ136" s="172"/>
      <c r="BA136" s="172"/>
      <c r="BB136" s="172"/>
      <c r="BC136" s="172"/>
      <c r="BD136" s="172"/>
      <c r="BE136" s="172"/>
      <c r="BF136" s="172"/>
      <c r="BG136" s="172"/>
      <c r="BH136" s="172"/>
      <c r="BI136" s="172"/>
      <c r="BJ136" s="172"/>
      <c r="BK136" s="172"/>
      <c r="BL136" s="172"/>
      <c r="BM136" s="172"/>
      <c r="BN136" s="172"/>
      <c r="BO136" s="172"/>
      <c r="BP136" s="172"/>
      <c r="BQ136" s="172"/>
      <c r="BR136" s="172"/>
      <c r="BS136" s="172"/>
      <c r="BT136" s="172"/>
      <c r="BU136" s="172"/>
      <c r="BV136" s="172"/>
      <c r="BW136" s="172"/>
      <c r="BX136" s="172"/>
      <c r="BY136" s="172"/>
    </row>
    <row r="137" spans="1:77" s="118" customFormat="1" x14ac:dyDescent="0.3">
      <c r="A137" s="17" t="s">
        <v>155</v>
      </c>
      <c r="B137" s="17" t="s">
        <v>131</v>
      </c>
      <c r="C137" s="17"/>
      <c r="D137" s="17" t="s">
        <v>4410</v>
      </c>
      <c r="E137" s="17" t="s">
        <v>274</v>
      </c>
      <c r="F137" s="17"/>
      <c r="G137" s="17"/>
      <c r="H137" s="17" t="s">
        <v>275</v>
      </c>
      <c r="I137" s="17" t="s">
        <v>276</v>
      </c>
      <c r="J137" s="17"/>
      <c r="K137" s="17">
        <v>9</v>
      </c>
      <c r="L137" s="17">
        <v>18</v>
      </c>
      <c r="M137" s="17">
        <v>4</v>
      </c>
      <c r="N137" s="19">
        <f t="shared" si="5"/>
        <v>36</v>
      </c>
      <c r="O137" s="20"/>
      <c r="P137" s="21">
        <v>9</v>
      </c>
      <c r="Q137" s="21">
        <v>18</v>
      </c>
      <c r="R137" s="22">
        <v>3</v>
      </c>
      <c r="S137" s="23">
        <f>(P137*R137)</f>
        <v>27</v>
      </c>
      <c r="T137" s="20"/>
      <c r="U137" s="21"/>
      <c r="V137" s="21"/>
      <c r="W137" s="9"/>
      <c r="X137" s="9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0"/>
      <c r="BP137" s="110"/>
      <c r="BQ137" s="110"/>
      <c r="BR137" s="110"/>
      <c r="BS137" s="110"/>
      <c r="BT137" s="110"/>
      <c r="BU137" s="110"/>
      <c r="BV137" s="110"/>
      <c r="BW137" s="110"/>
      <c r="BX137" s="110"/>
      <c r="BY137" s="110"/>
    </row>
    <row r="138" spans="1:77" s="182" customFormat="1" x14ac:dyDescent="0.3">
      <c r="A138" s="39"/>
      <c r="B138" s="39" t="s">
        <v>131</v>
      </c>
      <c r="C138" s="39"/>
      <c r="D138" s="39" t="s">
        <v>4314</v>
      </c>
      <c r="E138" s="39" t="s">
        <v>277</v>
      </c>
      <c r="F138" s="39"/>
      <c r="G138" s="39"/>
      <c r="H138" s="39" t="s">
        <v>278</v>
      </c>
      <c r="I138" s="39" t="s">
        <v>279</v>
      </c>
      <c r="J138" s="39"/>
      <c r="K138" s="39">
        <v>7.5</v>
      </c>
      <c r="L138" s="39">
        <v>15</v>
      </c>
      <c r="M138" s="39">
        <v>6</v>
      </c>
      <c r="N138" s="19">
        <f t="shared" si="5"/>
        <v>45</v>
      </c>
      <c r="O138" s="7"/>
      <c r="P138" s="8"/>
      <c r="Q138" s="8"/>
      <c r="R138" s="14">
        <v>0</v>
      </c>
      <c r="S138" s="15">
        <f>(P138*R138)</f>
        <v>0</v>
      </c>
      <c r="T138" s="7"/>
      <c r="U138" s="8"/>
      <c r="V138" s="8"/>
      <c r="W138" s="9"/>
      <c r="X138" s="9"/>
      <c r="Y138" s="35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</row>
    <row r="139" spans="1:77" x14ac:dyDescent="0.3">
      <c r="A139" s="151" t="s">
        <v>163</v>
      </c>
      <c r="B139" s="151" t="s">
        <v>131</v>
      </c>
      <c r="C139" s="151"/>
      <c r="D139" s="151" t="s">
        <v>181</v>
      </c>
      <c r="E139" s="151" t="s">
        <v>280</v>
      </c>
      <c r="F139" s="151"/>
      <c r="G139" s="151"/>
      <c r="H139" s="151"/>
      <c r="I139" s="151"/>
      <c r="J139" s="151"/>
      <c r="K139" s="151"/>
      <c r="L139" s="151"/>
      <c r="M139" s="151"/>
      <c r="N139" s="19">
        <f t="shared" si="5"/>
        <v>0</v>
      </c>
      <c r="O139" s="153"/>
      <c r="P139" s="154"/>
      <c r="Q139" s="154"/>
      <c r="R139" s="155"/>
      <c r="S139" s="156"/>
      <c r="T139" s="153">
        <v>1</v>
      </c>
      <c r="U139" s="154">
        <v>15.55</v>
      </c>
      <c r="V139" s="154">
        <v>20</v>
      </c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 spans="1:77" x14ac:dyDescent="0.3">
      <c r="A140" s="151" t="s">
        <v>281</v>
      </c>
      <c r="B140" s="151" t="s">
        <v>131</v>
      </c>
      <c r="C140" s="151"/>
      <c r="D140" s="151" t="s">
        <v>282</v>
      </c>
      <c r="E140" s="151" t="s">
        <v>283</v>
      </c>
      <c r="F140" s="151"/>
      <c r="G140" s="151"/>
      <c r="H140" s="151"/>
      <c r="I140" s="151"/>
      <c r="J140" s="151"/>
      <c r="K140" s="151"/>
      <c r="L140" s="151"/>
      <c r="M140" s="153"/>
      <c r="N140" s="19">
        <f t="shared" si="5"/>
        <v>0</v>
      </c>
      <c r="O140" s="153"/>
      <c r="P140" s="154"/>
      <c r="Q140" s="154"/>
      <c r="R140" s="155"/>
      <c r="S140" s="156"/>
      <c r="T140" s="153">
        <v>1</v>
      </c>
      <c r="U140" s="181">
        <v>26.18</v>
      </c>
      <c r="V140" s="154">
        <v>38</v>
      </c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 spans="1:77" x14ac:dyDescent="0.3">
      <c r="A141" s="151" t="s">
        <v>284</v>
      </c>
      <c r="B141" s="151" t="s">
        <v>131</v>
      </c>
      <c r="C141" s="151"/>
      <c r="D141" s="151" t="s">
        <v>156</v>
      </c>
      <c r="E141" s="151" t="s">
        <v>283</v>
      </c>
      <c r="F141" s="151"/>
      <c r="G141" s="151"/>
      <c r="H141" s="151"/>
      <c r="I141" s="151"/>
      <c r="J141" s="151"/>
      <c r="K141" s="151"/>
      <c r="L141" s="151"/>
      <c r="M141" s="153"/>
      <c r="N141" s="19">
        <f t="shared" si="5"/>
        <v>0</v>
      </c>
      <c r="O141" s="153"/>
      <c r="P141" s="154"/>
      <c r="Q141" s="154"/>
      <c r="R141" s="155"/>
      <c r="S141" s="156"/>
      <c r="T141" s="153">
        <v>3</v>
      </c>
      <c r="U141" s="181">
        <v>37.06</v>
      </c>
      <c r="V141" s="154">
        <v>38</v>
      </c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 spans="1:77" s="118" customFormat="1" x14ac:dyDescent="0.3">
      <c r="A142" s="68" t="s">
        <v>163</v>
      </c>
      <c r="B142" s="68" t="s">
        <v>131</v>
      </c>
      <c r="C142" s="68"/>
      <c r="D142" s="68" t="s">
        <v>181</v>
      </c>
      <c r="E142" s="68" t="s">
        <v>285</v>
      </c>
      <c r="F142" s="68"/>
      <c r="G142" s="68"/>
      <c r="H142" s="68"/>
      <c r="I142" s="68"/>
      <c r="J142" s="68"/>
      <c r="K142" s="68"/>
      <c r="L142" s="68"/>
      <c r="M142" s="105"/>
      <c r="N142" s="19">
        <f t="shared" si="5"/>
        <v>0</v>
      </c>
      <c r="O142" s="105"/>
      <c r="P142" s="106"/>
      <c r="Q142" s="106"/>
      <c r="R142" s="107"/>
      <c r="S142" s="108"/>
      <c r="T142" s="105">
        <v>3</v>
      </c>
      <c r="U142" s="106">
        <v>33.82</v>
      </c>
      <c r="V142" s="106">
        <v>45</v>
      </c>
      <c r="W142" s="9"/>
      <c r="X142" s="9"/>
      <c r="Y142" s="110"/>
      <c r="Z142" s="110"/>
      <c r="AA142" s="110"/>
      <c r="AB142" s="110"/>
      <c r="AC142" s="110"/>
      <c r="AD142" s="110"/>
      <c r="AE142" s="110"/>
      <c r="AF142" s="110"/>
      <c r="AG142" s="110"/>
      <c r="AH142" s="110"/>
      <c r="AI142" s="110"/>
      <c r="AJ142" s="110"/>
      <c r="AK142" s="110"/>
      <c r="AL142" s="110"/>
      <c r="AM142" s="110"/>
      <c r="AN142" s="110"/>
      <c r="AO142" s="110"/>
      <c r="AP142" s="110"/>
      <c r="AQ142" s="110"/>
      <c r="AR142" s="110"/>
      <c r="AS142" s="110"/>
      <c r="AT142" s="110"/>
      <c r="AU142" s="110"/>
      <c r="AV142" s="110"/>
      <c r="AW142" s="110"/>
      <c r="AX142" s="110"/>
      <c r="AY142" s="110"/>
      <c r="AZ142" s="110"/>
      <c r="BA142" s="110"/>
      <c r="BB142" s="110"/>
      <c r="BC142" s="110"/>
      <c r="BD142" s="110"/>
      <c r="BE142" s="110"/>
      <c r="BF142" s="110"/>
      <c r="BG142" s="110"/>
      <c r="BH142" s="110"/>
      <c r="BI142" s="110"/>
      <c r="BJ142" s="110"/>
      <c r="BK142" s="110"/>
      <c r="BL142" s="110"/>
      <c r="BM142" s="110"/>
      <c r="BN142" s="110"/>
      <c r="BO142" s="110"/>
      <c r="BP142" s="110"/>
      <c r="BQ142" s="110"/>
      <c r="BR142" s="110"/>
      <c r="BS142" s="110"/>
      <c r="BT142" s="110"/>
      <c r="BU142" s="110"/>
      <c r="BV142" s="110"/>
      <c r="BW142" s="110"/>
      <c r="BX142" s="110"/>
      <c r="BY142" s="110"/>
    </row>
    <row r="143" spans="1:77" x14ac:dyDescent="0.3">
      <c r="A143" s="128"/>
      <c r="B143" s="128" t="s">
        <v>131</v>
      </c>
      <c r="C143" s="128"/>
      <c r="D143" s="128" t="s">
        <v>132</v>
      </c>
      <c r="E143" s="128" t="s">
        <v>286</v>
      </c>
      <c r="F143" s="128"/>
      <c r="G143" s="128"/>
      <c r="H143" s="128"/>
      <c r="I143" s="128"/>
      <c r="J143" s="128"/>
      <c r="K143" s="128">
        <v>32.299999999999997</v>
      </c>
      <c r="L143" s="128">
        <v>38</v>
      </c>
      <c r="M143" s="129">
        <v>1</v>
      </c>
      <c r="N143" s="19">
        <f t="shared" si="5"/>
        <v>32.299999999999997</v>
      </c>
      <c r="O143" s="129">
        <v>1</v>
      </c>
      <c r="P143" s="130"/>
      <c r="Q143" s="130"/>
      <c r="R143" s="131">
        <v>1</v>
      </c>
      <c r="S143" s="132">
        <f>(P143*R143)</f>
        <v>0</v>
      </c>
      <c r="T143" s="129">
        <v>3</v>
      </c>
      <c r="U143" s="130">
        <v>29.33</v>
      </c>
      <c r="V143" s="130">
        <v>38</v>
      </c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 spans="1:77" s="118" customFormat="1" x14ac:dyDescent="0.3">
      <c r="A144" s="28"/>
      <c r="B144" s="28" t="s">
        <v>131</v>
      </c>
      <c r="C144" s="28"/>
      <c r="D144" s="28" t="s">
        <v>174</v>
      </c>
      <c r="E144" s="28" t="s">
        <v>287</v>
      </c>
      <c r="F144" s="28"/>
      <c r="G144" s="28"/>
      <c r="H144" s="28" t="s">
        <v>154</v>
      </c>
      <c r="I144" s="28"/>
      <c r="J144" s="28"/>
      <c r="K144" s="28"/>
      <c r="L144" s="28"/>
      <c r="M144" s="28"/>
      <c r="N144" s="19">
        <f t="shared" si="5"/>
        <v>0</v>
      </c>
      <c r="O144" s="28"/>
      <c r="P144" s="28"/>
      <c r="Q144" s="124"/>
      <c r="R144" s="34"/>
      <c r="S144" s="125"/>
      <c r="T144" s="30">
        <v>2</v>
      </c>
      <c r="U144" s="124">
        <v>29.55</v>
      </c>
      <c r="V144" s="124">
        <v>35</v>
      </c>
      <c r="W144" s="76"/>
      <c r="X144" s="7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110"/>
      <c r="AS144" s="110"/>
      <c r="AT144" s="110"/>
      <c r="AU144" s="110"/>
      <c r="AV144" s="110"/>
      <c r="AW144" s="110"/>
      <c r="AX144" s="110"/>
      <c r="AY144" s="110"/>
      <c r="AZ144" s="110"/>
      <c r="BA144" s="110"/>
      <c r="BB144" s="110"/>
      <c r="BC144" s="110"/>
      <c r="BD144" s="110"/>
      <c r="BE144" s="110"/>
      <c r="BF144" s="110"/>
      <c r="BG144" s="110"/>
      <c r="BH144" s="110"/>
      <c r="BI144" s="110"/>
      <c r="BJ144" s="110"/>
      <c r="BK144" s="110"/>
      <c r="BL144" s="110"/>
      <c r="BM144" s="110"/>
      <c r="BN144" s="110"/>
      <c r="BO144" s="110"/>
      <c r="BP144" s="110"/>
      <c r="BQ144" s="110"/>
      <c r="BR144" s="110"/>
      <c r="BS144" s="110"/>
      <c r="BT144" s="110"/>
      <c r="BU144" s="110"/>
      <c r="BV144" s="110"/>
      <c r="BW144" s="110"/>
      <c r="BX144" s="110"/>
      <c r="BY144" s="110"/>
    </row>
    <row r="145" spans="1:77" x14ac:dyDescent="0.3">
      <c r="A145" s="17" t="s">
        <v>169</v>
      </c>
      <c r="B145" s="17" t="s">
        <v>131</v>
      </c>
      <c r="C145" s="17"/>
      <c r="D145" s="17" t="s">
        <v>170</v>
      </c>
      <c r="E145" s="17" t="s">
        <v>288</v>
      </c>
      <c r="F145" s="17"/>
      <c r="G145" s="17"/>
      <c r="H145" s="17"/>
      <c r="I145" s="17"/>
      <c r="J145" s="17"/>
      <c r="K145" s="17"/>
      <c r="L145" s="17"/>
      <c r="M145" s="17"/>
      <c r="N145" s="19">
        <f t="shared" si="5"/>
        <v>0</v>
      </c>
      <c r="O145" s="20">
        <v>1</v>
      </c>
      <c r="P145" s="21">
        <v>7.75</v>
      </c>
      <c r="Q145" s="21">
        <v>12</v>
      </c>
      <c r="R145" s="22">
        <v>1</v>
      </c>
      <c r="S145" s="23">
        <f>(P145*R145)</f>
        <v>7.75</v>
      </c>
      <c r="T145" s="20"/>
      <c r="U145" s="21"/>
      <c r="V145" s="21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 spans="1:77" x14ac:dyDescent="0.3">
      <c r="A146" s="68" t="s">
        <v>151</v>
      </c>
      <c r="B146" s="68" t="s">
        <v>131</v>
      </c>
      <c r="C146" s="68"/>
      <c r="D146" s="68" t="s">
        <v>158</v>
      </c>
      <c r="E146" s="68" t="s">
        <v>289</v>
      </c>
      <c r="F146" s="68"/>
      <c r="G146" s="68"/>
      <c r="H146" s="68"/>
      <c r="I146" s="68"/>
      <c r="J146" s="68"/>
      <c r="K146" s="68"/>
      <c r="L146" s="68"/>
      <c r="M146" s="105"/>
      <c r="N146" s="19">
        <f t="shared" si="5"/>
        <v>0</v>
      </c>
      <c r="O146" s="105"/>
      <c r="P146" s="106"/>
      <c r="Q146" s="106"/>
      <c r="R146" s="107"/>
      <c r="S146" s="108"/>
      <c r="T146" s="105">
        <v>1</v>
      </c>
      <c r="U146" s="106">
        <v>10.09</v>
      </c>
      <c r="V146" s="106">
        <v>15</v>
      </c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 spans="1:77" s="208" customFormat="1" x14ac:dyDescent="0.3">
      <c r="A147" s="68" t="s">
        <v>151</v>
      </c>
      <c r="B147" s="105" t="s">
        <v>131</v>
      </c>
      <c r="C147" s="68"/>
      <c r="D147" s="68" t="s">
        <v>158</v>
      </c>
      <c r="E147" s="68" t="s">
        <v>290</v>
      </c>
      <c r="F147" s="68"/>
      <c r="G147" s="68"/>
      <c r="H147" s="68"/>
      <c r="I147" s="68"/>
      <c r="J147" s="68"/>
      <c r="K147" s="68"/>
      <c r="L147" s="68"/>
      <c r="M147" s="68"/>
      <c r="N147" s="19">
        <f t="shared" si="5"/>
        <v>0</v>
      </c>
      <c r="O147" s="105">
        <v>2</v>
      </c>
      <c r="P147" s="106"/>
      <c r="Q147" s="106"/>
      <c r="R147" s="107"/>
      <c r="S147" s="108"/>
      <c r="T147" s="105">
        <v>2</v>
      </c>
      <c r="U147" s="106">
        <v>12.23</v>
      </c>
      <c r="V147" s="106">
        <v>29</v>
      </c>
      <c r="W147" s="9"/>
      <c r="X147" s="9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0"/>
      <c r="AJ147" s="110"/>
      <c r="AK147" s="110"/>
      <c r="AL147" s="110"/>
      <c r="AM147" s="110"/>
      <c r="AN147" s="110"/>
      <c r="AO147" s="110"/>
      <c r="AP147" s="110"/>
      <c r="AQ147" s="110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17"/>
      <c r="BN147" s="117"/>
      <c r="BO147" s="117"/>
      <c r="BP147" s="117"/>
      <c r="BQ147" s="117"/>
      <c r="BR147" s="117"/>
      <c r="BS147" s="117"/>
      <c r="BT147" s="117"/>
      <c r="BU147" s="117"/>
      <c r="BV147" s="117"/>
      <c r="BW147" s="117"/>
      <c r="BX147" s="117"/>
      <c r="BY147" s="117"/>
    </row>
    <row r="148" spans="1:77" x14ac:dyDescent="0.3">
      <c r="A148" s="17" t="s">
        <v>155</v>
      </c>
      <c r="B148" s="17" t="s">
        <v>131</v>
      </c>
      <c r="C148" s="17"/>
      <c r="D148" s="17" t="s">
        <v>4410</v>
      </c>
      <c r="E148" s="17" t="s">
        <v>291</v>
      </c>
      <c r="F148" s="17"/>
      <c r="G148" s="17"/>
      <c r="H148" s="17" t="s">
        <v>292</v>
      </c>
      <c r="I148" s="17" t="s">
        <v>293</v>
      </c>
      <c r="J148" s="17"/>
      <c r="K148" s="17">
        <v>0</v>
      </c>
      <c r="L148" s="17">
        <v>25</v>
      </c>
      <c r="M148" s="17">
        <v>1</v>
      </c>
      <c r="N148" s="19">
        <f t="shared" si="5"/>
        <v>0</v>
      </c>
      <c r="O148" s="20"/>
      <c r="P148" s="21">
        <v>1</v>
      </c>
      <c r="Q148" s="21">
        <v>25</v>
      </c>
      <c r="R148" s="22">
        <v>1</v>
      </c>
      <c r="S148" s="23">
        <f>(P148*R148)</f>
        <v>1</v>
      </c>
      <c r="T148" s="20"/>
      <c r="U148" s="21"/>
      <c r="V148" s="21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 spans="1:77" s="118" customFormat="1" x14ac:dyDescent="0.3">
      <c r="A149" s="68" t="s">
        <v>155</v>
      </c>
      <c r="B149" s="105" t="s">
        <v>131</v>
      </c>
      <c r="C149" s="68"/>
      <c r="D149" s="68" t="s">
        <v>156</v>
      </c>
      <c r="E149" s="68" t="s">
        <v>294</v>
      </c>
      <c r="F149" s="68"/>
      <c r="G149" s="68"/>
      <c r="H149" s="68"/>
      <c r="I149" s="68"/>
      <c r="J149" s="68"/>
      <c r="K149" s="68"/>
      <c r="L149" s="68"/>
      <c r="M149" s="68"/>
      <c r="N149" s="19">
        <f t="shared" si="5"/>
        <v>0</v>
      </c>
      <c r="O149" s="105"/>
      <c r="P149" s="106"/>
      <c r="Q149" s="106"/>
      <c r="R149" s="107"/>
      <c r="S149" s="108"/>
      <c r="T149" s="105">
        <v>2</v>
      </c>
      <c r="U149" s="106">
        <v>8.93</v>
      </c>
      <c r="V149" s="106">
        <v>18</v>
      </c>
      <c r="W149" s="9"/>
      <c r="X149" s="9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0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</row>
    <row r="150" spans="1:77" x14ac:dyDescent="0.3">
      <c r="A150" s="17"/>
      <c r="B150" s="17" t="s">
        <v>131</v>
      </c>
      <c r="C150" s="17"/>
      <c r="D150" s="17" t="s">
        <v>132</v>
      </c>
      <c r="E150" s="17" t="s">
        <v>295</v>
      </c>
      <c r="F150" s="17"/>
      <c r="G150" s="17"/>
      <c r="H150" s="17"/>
      <c r="I150" s="17"/>
      <c r="J150" s="17"/>
      <c r="K150" s="17">
        <v>13.2</v>
      </c>
      <c r="L150" s="17">
        <v>15.5</v>
      </c>
      <c r="M150" s="20">
        <v>1</v>
      </c>
      <c r="N150" s="19">
        <f t="shared" si="5"/>
        <v>13.2</v>
      </c>
      <c r="O150" s="20">
        <v>1</v>
      </c>
      <c r="P150" s="21">
        <v>13.2</v>
      </c>
      <c r="Q150" s="21">
        <v>15.5</v>
      </c>
      <c r="R150" s="22">
        <v>1</v>
      </c>
      <c r="S150" s="23">
        <f>(P150*R150)</f>
        <v>13.2</v>
      </c>
      <c r="T150" s="20"/>
      <c r="U150" s="21"/>
      <c r="V150" s="21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 spans="1:77" s="28" customFormat="1" x14ac:dyDescent="0.3">
      <c r="A151" s="17" t="s">
        <v>169</v>
      </c>
      <c r="B151" s="17" t="s">
        <v>131</v>
      </c>
      <c r="C151" s="17"/>
      <c r="D151" s="17" t="s">
        <v>170</v>
      </c>
      <c r="E151" s="17" t="s">
        <v>296</v>
      </c>
      <c r="F151" s="17"/>
      <c r="G151" s="17"/>
      <c r="H151" s="17"/>
      <c r="I151" s="17"/>
      <c r="J151" s="17"/>
      <c r="K151" s="17"/>
      <c r="L151" s="17"/>
      <c r="M151" s="17"/>
      <c r="N151" s="19">
        <f t="shared" si="5"/>
        <v>0</v>
      </c>
      <c r="O151" s="20">
        <v>4</v>
      </c>
      <c r="P151" s="21">
        <v>25.4</v>
      </c>
      <c r="Q151" s="21">
        <v>42</v>
      </c>
      <c r="R151" s="20">
        <v>2</v>
      </c>
      <c r="S151" s="21">
        <f>(P151*R151)</f>
        <v>50.8</v>
      </c>
      <c r="T151" s="20"/>
      <c r="U151" s="21">
        <v>25</v>
      </c>
      <c r="V151" s="21">
        <v>42</v>
      </c>
      <c r="W151" s="9"/>
      <c r="X151" s="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</row>
    <row r="152" spans="1:77" s="214" customFormat="1" x14ac:dyDescent="0.3">
      <c r="A152" s="52"/>
      <c r="B152" s="52" t="s">
        <v>131</v>
      </c>
      <c r="C152" s="52"/>
      <c r="D152" s="52" t="s">
        <v>132</v>
      </c>
      <c r="E152" s="52" t="s">
        <v>297</v>
      </c>
      <c r="F152" s="52"/>
      <c r="G152" s="52"/>
      <c r="H152" s="52"/>
      <c r="I152" s="52"/>
      <c r="J152" s="52"/>
      <c r="K152" s="52">
        <v>38</v>
      </c>
      <c r="L152" s="52">
        <v>42</v>
      </c>
      <c r="M152" s="209">
        <v>1</v>
      </c>
      <c r="N152" s="19">
        <f t="shared" si="5"/>
        <v>38</v>
      </c>
      <c r="O152" s="209">
        <v>4</v>
      </c>
      <c r="P152" s="210">
        <v>38</v>
      </c>
      <c r="Q152" s="210">
        <v>42</v>
      </c>
      <c r="R152" s="211">
        <v>2</v>
      </c>
      <c r="S152" s="212">
        <f>(P152*R152)</f>
        <v>76</v>
      </c>
      <c r="T152" s="209"/>
      <c r="U152" s="210">
        <v>38</v>
      </c>
      <c r="V152" s="210">
        <v>42</v>
      </c>
      <c r="W152" s="63"/>
      <c r="X152" s="63"/>
      <c r="Y152" s="213"/>
      <c r="Z152" s="213"/>
      <c r="AA152" s="213"/>
      <c r="AB152" s="213"/>
      <c r="AC152" s="213"/>
      <c r="AD152" s="213"/>
      <c r="AE152" s="213"/>
      <c r="AF152" s="213"/>
      <c r="AG152" s="213"/>
      <c r="AH152" s="213"/>
      <c r="AI152" s="213"/>
      <c r="AJ152" s="213"/>
      <c r="AK152" s="213"/>
      <c r="AL152" s="213"/>
      <c r="AM152" s="213"/>
      <c r="AN152" s="213"/>
      <c r="AO152" s="213"/>
      <c r="AP152" s="213"/>
      <c r="AQ152" s="213"/>
      <c r="AR152" s="213"/>
      <c r="AS152" s="213"/>
      <c r="AT152" s="213"/>
      <c r="AU152" s="213"/>
      <c r="AV152" s="213"/>
      <c r="AW152" s="213"/>
      <c r="AX152" s="213"/>
      <c r="AY152" s="213"/>
      <c r="AZ152" s="213"/>
      <c r="BA152" s="213"/>
      <c r="BB152" s="213"/>
      <c r="BC152" s="213"/>
      <c r="BD152" s="213"/>
      <c r="BE152" s="213"/>
      <c r="BF152" s="213"/>
      <c r="BG152" s="213"/>
      <c r="BH152" s="213"/>
      <c r="BI152" s="213"/>
      <c r="BJ152" s="213"/>
      <c r="BK152" s="213"/>
      <c r="BL152" s="213"/>
      <c r="BM152" s="213"/>
      <c r="BN152" s="213"/>
      <c r="BO152" s="213"/>
      <c r="BP152" s="213"/>
      <c r="BQ152" s="213"/>
      <c r="BR152" s="213"/>
      <c r="BS152" s="213"/>
      <c r="BT152" s="213"/>
      <c r="BU152" s="213"/>
      <c r="BV152" s="213"/>
      <c r="BW152" s="213"/>
      <c r="BX152" s="213"/>
      <c r="BY152" s="213"/>
    </row>
    <row r="153" spans="1:77" s="25" customFormat="1" x14ac:dyDescent="0.3">
      <c r="A153" s="17"/>
      <c r="B153" s="17" t="s">
        <v>131</v>
      </c>
      <c r="C153" s="17"/>
      <c r="D153" s="17" t="s">
        <v>132</v>
      </c>
      <c r="E153" s="17" t="s">
        <v>298</v>
      </c>
      <c r="F153" s="17"/>
      <c r="G153" s="17"/>
      <c r="H153" s="17"/>
      <c r="I153" s="17"/>
      <c r="J153" s="17"/>
      <c r="K153" s="17">
        <v>31.8</v>
      </c>
      <c r="L153" s="17">
        <v>37.5</v>
      </c>
      <c r="M153" s="20">
        <v>1</v>
      </c>
      <c r="N153" s="19">
        <f t="shared" si="5"/>
        <v>31.8</v>
      </c>
      <c r="O153" s="20">
        <v>1</v>
      </c>
      <c r="P153" s="21">
        <v>31.8</v>
      </c>
      <c r="Q153" s="21">
        <v>37.5</v>
      </c>
      <c r="R153" s="22">
        <v>1</v>
      </c>
      <c r="S153" s="23">
        <f>(P153*R153)</f>
        <v>31.8</v>
      </c>
      <c r="T153" s="20"/>
      <c r="U153" s="21"/>
      <c r="V153" s="21"/>
      <c r="W153" s="9"/>
      <c r="X153" s="9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 spans="1:77" s="68" customFormat="1" x14ac:dyDescent="0.3">
      <c r="A154" s="68" t="s">
        <v>163</v>
      </c>
      <c r="B154" s="68" t="s">
        <v>131</v>
      </c>
      <c r="D154" s="68" t="s">
        <v>181</v>
      </c>
      <c r="E154" s="68" t="s">
        <v>299</v>
      </c>
      <c r="N154" s="19">
        <f t="shared" si="5"/>
        <v>0</v>
      </c>
      <c r="Q154" s="75"/>
      <c r="S154" s="75"/>
      <c r="T154" s="105">
        <v>1</v>
      </c>
      <c r="U154" s="75">
        <v>35.81</v>
      </c>
      <c r="V154" s="75">
        <v>40</v>
      </c>
      <c r="W154" s="76"/>
      <c r="X154" s="76"/>
      <c r="Y154" s="215"/>
    </row>
    <row r="155" spans="1:77" x14ac:dyDescent="0.3">
      <c r="A155" s="216"/>
      <c r="B155" s="217" t="s">
        <v>131</v>
      </c>
      <c r="C155" s="217"/>
      <c r="D155" s="217" t="s">
        <v>132</v>
      </c>
      <c r="E155" s="217" t="s">
        <v>300</v>
      </c>
      <c r="F155" s="217"/>
      <c r="G155" s="217"/>
      <c r="H155" s="217"/>
      <c r="I155" s="217"/>
      <c r="J155" s="217"/>
      <c r="K155" s="217"/>
      <c r="L155" s="217"/>
      <c r="M155" s="217"/>
      <c r="N155" s="19">
        <f t="shared" si="5"/>
        <v>0</v>
      </c>
      <c r="O155" s="217"/>
      <c r="P155" s="218"/>
      <c r="Q155" s="219"/>
      <c r="R155" s="220"/>
      <c r="S155" s="221"/>
      <c r="T155" s="217">
        <v>1</v>
      </c>
      <c r="U155" s="218">
        <v>18.62</v>
      </c>
      <c r="V155" s="218">
        <v>25</v>
      </c>
      <c r="W155" s="163"/>
      <c r="X155" s="16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 spans="1:77" x14ac:dyDescent="0.3">
      <c r="A156" s="110" t="s">
        <v>155</v>
      </c>
      <c r="B156" s="68" t="s">
        <v>131</v>
      </c>
      <c r="C156" s="68"/>
      <c r="D156" s="68" t="s">
        <v>156</v>
      </c>
      <c r="E156" s="67" t="s">
        <v>301</v>
      </c>
      <c r="F156" s="67"/>
      <c r="G156" s="68"/>
      <c r="H156" s="68"/>
      <c r="I156" s="68"/>
      <c r="J156" s="68"/>
      <c r="K156" s="68"/>
      <c r="L156" s="68"/>
      <c r="M156" s="68"/>
      <c r="N156" s="19">
        <f t="shared" si="5"/>
        <v>0</v>
      </c>
      <c r="O156" s="105"/>
      <c r="P156" s="106"/>
      <c r="Q156" s="106"/>
      <c r="R156" s="107"/>
      <c r="S156" s="108"/>
      <c r="T156" s="105">
        <v>1</v>
      </c>
      <c r="U156" s="106">
        <v>17.98</v>
      </c>
      <c r="V156" s="106">
        <v>20</v>
      </c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10"/>
      <c r="AK156" s="110"/>
      <c r="AL156" s="110"/>
      <c r="AM156" s="110"/>
      <c r="AN156" s="110"/>
      <c r="AO156" s="110"/>
      <c r="AP156" s="110"/>
      <c r="AQ156" s="110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88"/>
    </row>
    <row r="157" spans="1:77" s="223" customFormat="1" x14ac:dyDescent="0.3">
      <c r="A157" s="68" t="s">
        <v>155</v>
      </c>
      <c r="B157" s="68" t="s">
        <v>131</v>
      </c>
      <c r="C157" s="68"/>
      <c r="D157" s="68" t="s">
        <v>156</v>
      </c>
      <c r="E157" s="68" t="s">
        <v>302</v>
      </c>
      <c r="F157" s="68"/>
      <c r="G157" s="68"/>
      <c r="H157" s="68"/>
      <c r="I157" s="68"/>
      <c r="J157" s="68"/>
      <c r="K157" s="68"/>
      <c r="L157" s="68"/>
      <c r="M157" s="105"/>
      <c r="N157" s="19">
        <f t="shared" si="5"/>
        <v>0</v>
      </c>
      <c r="O157" s="105"/>
      <c r="P157" s="106"/>
      <c r="Q157" s="106"/>
      <c r="R157" s="107"/>
      <c r="S157" s="108"/>
      <c r="T157" s="105"/>
      <c r="U157" s="106">
        <v>9.91</v>
      </c>
      <c r="V157" s="106">
        <v>25</v>
      </c>
      <c r="W157" s="9"/>
      <c r="X157" s="9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  <c r="AM157" s="110"/>
      <c r="AN157" s="110"/>
      <c r="AO157" s="110"/>
      <c r="AP157" s="110"/>
      <c r="AQ157" s="110"/>
      <c r="AR157" s="222"/>
      <c r="AS157" s="222"/>
      <c r="AT157" s="222"/>
      <c r="AU157" s="222"/>
      <c r="AV157" s="222"/>
      <c r="AW157" s="222"/>
      <c r="AX157" s="222"/>
      <c r="AY157" s="222"/>
      <c r="AZ157" s="222"/>
      <c r="BA157" s="222"/>
      <c r="BB157" s="222"/>
      <c r="BC157" s="222"/>
      <c r="BD157" s="222"/>
      <c r="BE157" s="222"/>
      <c r="BF157" s="222"/>
      <c r="BG157" s="222"/>
      <c r="BH157" s="222"/>
      <c r="BI157" s="222"/>
      <c r="BJ157" s="222"/>
      <c r="BK157" s="222"/>
      <c r="BL157" s="222"/>
      <c r="BM157" s="222"/>
      <c r="BN157" s="222"/>
      <c r="BO157" s="222"/>
      <c r="BP157" s="222"/>
      <c r="BQ157" s="222"/>
      <c r="BR157" s="222"/>
      <c r="BS157" s="222"/>
      <c r="BT157" s="222"/>
      <c r="BU157" s="222"/>
      <c r="BV157" s="222"/>
      <c r="BW157" s="222"/>
      <c r="BX157" s="222"/>
      <c r="BY157" s="222"/>
    </row>
    <row r="158" spans="1:77" x14ac:dyDescent="0.3">
      <c r="A158" s="28" t="s">
        <v>151</v>
      </c>
      <c r="B158" s="28" t="s">
        <v>131</v>
      </c>
      <c r="C158" s="28"/>
      <c r="D158" s="28" t="s">
        <v>174</v>
      </c>
      <c r="E158" s="28" t="s">
        <v>303</v>
      </c>
      <c r="F158" s="28"/>
      <c r="G158" s="28"/>
      <c r="H158" s="28" t="s">
        <v>154</v>
      </c>
      <c r="I158" s="28"/>
      <c r="J158" s="28"/>
      <c r="K158" s="28"/>
      <c r="L158" s="28"/>
      <c r="M158" s="28"/>
      <c r="N158" s="19">
        <f t="shared" si="5"/>
        <v>0</v>
      </c>
      <c r="O158" s="28"/>
      <c r="P158" s="28"/>
      <c r="Q158" s="124"/>
      <c r="R158" s="28"/>
      <c r="S158" s="124"/>
      <c r="T158" s="30">
        <v>1</v>
      </c>
      <c r="U158" s="124">
        <v>21</v>
      </c>
      <c r="V158" s="124">
        <v>28</v>
      </c>
      <c r="W158" s="76"/>
      <c r="X158" s="7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</row>
    <row r="159" spans="1:77" x14ac:dyDescent="0.3">
      <c r="A159" s="26"/>
      <c r="B159" s="28" t="s">
        <v>131</v>
      </c>
      <c r="C159" s="28"/>
      <c r="D159" s="28" t="s">
        <v>174</v>
      </c>
      <c r="E159" s="28" t="s">
        <v>304</v>
      </c>
      <c r="F159" s="28"/>
      <c r="G159" s="28"/>
      <c r="H159" s="28" t="s">
        <v>161</v>
      </c>
      <c r="I159" s="28"/>
      <c r="J159" s="28"/>
      <c r="K159" s="28"/>
      <c r="L159" s="28"/>
      <c r="M159" s="28"/>
      <c r="N159" s="19">
        <f t="shared" si="5"/>
        <v>0</v>
      </c>
      <c r="O159" s="28"/>
      <c r="P159" s="28"/>
      <c r="Q159" s="124"/>
      <c r="R159" s="34"/>
      <c r="S159" s="125"/>
      <c r="T159" s="30">
        <v>1</v>
      </c>
      <c r="U159" s="124">
        <v>20.92</v>
      </c>
      <c r="V159" s="124">
        <v>28</v>
      </c>
      <c r="W159" s="76"/>
      <c r="X159" s="7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</row>
    <row r="160" spans="1:77" x14ac:dyDescent="0.3">
      <c r="A160" s="26" t="s">
        <v>188</v>
      </c>
      <c r="B160" s="28" t="s">
        <v>131</v>
      </c>
      <c r="C160" s="28"/>
      <c r="D160" s="28" t="s">
        <v>132</v>
      </c>
      <c r="E160" s="28" t="s">
        <v>305</v>
      </c>
      <c r="F160" s="28"/>
      <c r="G160" s="28"/>
      <c r="H160" s="28" t="s">
        <v>161</v>
      </c>
      <c r="I160" s="28"/>
      <c r="J160" s="28"/>
      <c r="K160" s="28"/>
      <c r="L160" s="28"/>
      <c r="M160" s="28"/>
      <c r="N160" s="19"/>
      <c r="O160" s="28"/>
      <c r="P160" s="28"/>
      <c r="Q160" s="124"/>
      <c r="R160" s="34"/>
      <c r="S160" s="125"/>
      <c r="T160" s="30">
        <v>1</v>
      </c>
      <c r="U160" s="124">
        <v>22.02</v>
      </c>
      <c r="V160" s="124">
        <v>28</v>
      </c>
      <c r="W160" s="76"/>
      <c r="X160" s="7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</row>
    <row r="161" spans="1:77" s="27" customFormat="1" x14ac:dyDescent="0.3">
      <c r="A161" s="17"/>
      <c r="B161" s="17" t="s">
        <v>131</v>
      </c>
      <c r="C161" s="17"/>
      <c r="D161" s="17" t="s">
        <v>132</v>
      </c>
      <c r="E161" s="17" t="s">
        <v>306</v>
      </c>
      <c r="F161" s="17"/>
      <c r="G161" s="17"/>
      <c r="H161" s="17"/>
      <c r="I161" s="17"/>
      <c r="J161" s="17"/>
      <c r="K161" s="17">
        <v>26</v>
      </c>
      <c r="L161" s="17">
        <v>30.5</v>
      </c>
      <c r="M161" s="20">
        <v>1</v>
      </c>
      <c r="N161" s="19">
        <f t="shared" ref="N161:N169" si="7">SUM(M161*K161)</f>
        <v>26</v>
      </c>
      <c r="O161" s="20">
        <v>1</v>
      </c>
      <c r="P161" s="21">
        <v>26</v>
      </c>
      <c r="Q161" s="21">
        <v>30.5</v>
      </c>
      <c r="R161" s="22">
        <v>1</v>
      </c>
      <c r="S161" s="23">
        <f>(P161*R161)</f>
        <v>26</v>
      </c>
      <c r="T161" s="20"/>
      <c r="U161" s="21"/>
      <c r="V161" s="21"/>
      <c r="W161" s="9"/>
      <c r="X161" s="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</row>
    <row r="162" spans="1:77" x14ac:dyDescent="0.3">
      <c r="A162" s="68" t="s">
        <v>155</v>
      </c>
      <c r="B162" s="105" t="s">
        <v>131</v>
      </c>
      <c r="C162" s="68"/>
      <c r="D162" s="68" t="s">
        <v>156</v>
      </c>
      <c r="E162" s="68" t="s">
        <v>307</v>
      </c>
      <c r="F162" s="68"/>
      <c r="G162" s="105"/>
      <c r="H162" s="105"/>
      <c r="I162" s="105"/>
      <c r="J162" s="105"/>
      <c r="K162" s="68"/>
      <c r="L162" s="68"/>
      <c r="M162" s="68"/>
      <c r="N162" s="19">
        <f t="shared" si="7"/>
        <v>0</v>
      </c>
      <c r="O162" s="105"/>
      <c r="P162" s="106"/>
      <c r="Q162" s="106"/>
      <c r="R162" s="107"/>
      <c r="S162" s="108"/>
      <c r="T162" s="105">
        <v>1</v>
      </c>
      <c r="U162" s="106">
        <v>21.58</v>
      </c>
      <c r="V162" s="106">
        <v>28</v>
      </c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10"/>
      <c r="AK162" s="110"/>
      <c r="AL162" s="110"/>
      <c r="AM162" s="110"/>
      <c r="AN162" s="110"/>
      <c r="AO162" s="110"/>
      <c r="AP162" s="110"/>
      <c r="AQ162" s="110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 spans="1:77" s="25" customFormat="1" x14ac:dyDescent="0.3">
      <c r="A163" s="28" t="s">
        <v>151</v>
      </c>
      <c r="B163" s="28" t="s">
        <v>131</v>
      </c>
      <c r="C163" s="28"/>
      <c r="D163" s="28" t="s">
        <v>152</v>
      </c>
      <c r="E163" s="28" t="s">
        <v>308</v>
      </c>
      <c r="F163" s="28"/>
      <c r="G163" s="28"/>
      <c r="H163" s="28" t="s">
        <v>161</v>
      </c>
      <c r="I163" s="28"/>
      <c r="J163" s="28"/>
      <c r="K163" s="28"/>
      <c r="L163" s="28"/>
      <c r="M163" s="30"/>
      <c r="N163" s="19">
        <f t="shared" si="7"/>
        <v>0</v>
      </c>
      <c r="O163" s="30">
        <v>2</v>
      </c>
      <c r="P163" s="31">
        <v>22.5</v>
      </c>
      <c r="Q163" s="31">
        <v>26.5</v>
      </c>
      <c r="R163" s="32">
        <v>0</v>
      </c>
      <c r="S163" s="33">
        <f>(P163*R163)</f>
        <v>0</v>
      </c>
      <c r="T163" s="30">
        <v>2</v>
      </c>
      <c r="U163" s="31">
        <v>19.53</v>
      </c>
      <c r="V163" s="31">
        <v>30</v>
      </c>
      <c r="W163" s="9"/>
      <c r="X163" s="9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 spans="1:77" ht="18" customHeight="1" x14ac:dyDescent="0.3">
      <c r="A164" s="68" t="s">
        <v>155</v>
      </c>
      <c r="B164" s="68" t="s">
        <v>131</v>
      </c>
      <c r="C164" s="68"/>
      <c r="D164" s="68" t="s">
        <v>156</v>
      </c>
      <c r="E164" s="68" t="s">
        <v>309</v>
      </c>
      <c r="F164" s="68"/>
      <c r="G164" s="68"/>
      <c r="H164" s="68"/>
      <c r="I164" s="68"/>
      <c r="J164" s="68"/>
      <c r="K164" s="68"/>
      <c r="L164" s="68"/>
      <c r="M164" s="105"/>
      <c r="N164" s="19">
        <f t="shared" si="7"/>
        <v>0</v>
      </c>
      <c r="O164" s="105"/>
      <c r="P164" s="106"/>
      <c r="Q164" s="106"/>
      <c r="R164" s="107"/>
      <c r="S164" s="108"/>
      <c r="T164" s="105">
        <v>1</v>
      </c>
      <c r="U164" s="106">
        <v>8.5</v>
      </c>
      <c r="V164" s="106">
        <v>16</v>
      </c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10"/>
      <c r="AK164" s="110"/>
      <c r="AL164" s="110"/>
      <c r="AM164" s="110"/>
      <c r="AN164" s="110"/>
      <c r="AO164" s="110"/>
      <c r="AP164" s="110"/>
      <c r="AQ164" s="110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 spans="1:77" x14ac:dyDescent="0.3">
      <c r="A165" s="17"/>
      <c r="B165" s="17" t="s">
        <v>131</v>
      </c>
      <c r="C165" s="17"/>
      <c r="D165" s="17" t="s">
        <v>132</v>
      </c>
      <c r="E165" s="17" t="s">
        <v>310</v>
      </c>
      <c r="F165" s="17"/>
      <c r="G165" s="17"/>
      <c r="H165" s="17"/>
      <c r="I165" s="17"/>
      <c r="J165" s="17"/>
      <c r="K165" s="17">
        <v>23</v>
      </c>
      <c r="L165" s="17">
        <v>26.9</v>
      </c>
      <c r="M165" s="20">
        <v>1</v>
      </c>
      <c r="N165" s="19">
        <f t="shared" si="7"/>
        <v>23</v>
      </c>
      <c r="O165" s="20">
        <v>1</v>
      </c>
      <c r="P165" s="21">
        <v>23</v>
      </c>
      <c r="Q165" s="21">
        <v>26.9</v>
      </c>
      <c r="R165" s="22">
        <v>1</v>
      </c>
      <c r="S165" s="23">
        <f>(P165*R165)</f>
        <v>23</v>
      </c>
      <c r="T165" s="20"/>
      <c r="U165" s="21"/>
      <c r="V165" s="21"/>
      <c r="Y165" s="35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 spans="1:77" s="68" customFormat="1" x14ac:dyDescent="0.3">
      <c r="A166" s="68" t="s">
        <v>151</v>
      </c>
      <c r="B166" s="68" t="s">
        <v>131</v>
      </c>
      <c r="D166" s="68" t="s">
        <v>174</v>
      </c>
      <c r="E166" s="68" t="s">
        <v>311</v>
      </c>
      <c r="H166" s="68" t="s">
        <v>161</v>
      </c>
      <c r="N166" s="19">
        <f t="shared" si="7"/>
        <v>0</v>
      </c>
      <c r="Q166" s="75"/>
      <c r="S166" s="75"/>
      <c r="T166" s="105">
        <v>3</v>
      </c>
      <c r="U166" s="75">
        <v>19.46</v>
      </c>
      <c r="V166" s="75">
        <v>30</v>
      </c>
      <c r="W166" s="76"/>
      <c r="X166" s="76"/>
    </row>
    <row r="167" spans="1:77" s="188" customFormat="1" x14ac:dyDescent="0.3">
      <c r="A167" s="188" t="s">
        <v>190</v>
      </c>
      <c r="B167" s="188" t="s">
        <v>131</v>
      </c>
      <c r="D167" s="188" t="s">
        <v>4410</v>
      </c>
      <c r="E167" s="188" t="s">
        <v>313</v>
      </c>
      <c r="G167" s="188" t="s">
        <v>314</v>
      </c>
      <c r="H167" s="188" t="s">
        <v>154</v>
      </c>
      <c r="N167" s="19">
        <f t="shared" si="7"/>
        <v>0</v>
      </c>
      <c r="Q167" s="224"/>
      <c r="S167" s="224"/>
      <c r="T167" s="225">
        <v>2</v>
      </c>
      <c r="U167" s="226"/>
      <c r="V167" s="224">
        <v>30</v>
      </c>
      <c r="W167" s="76"/>
      <c r="X167" s="76"/>
    </row>
    <row r="168" spans="1:77" x14ac:dyDescent="0.3">
      <c r="A168" s="39" t="s">
        <v>315</v>
      </c>
      <c r="B168" s="39" t="s">
        <v>131</v>
      </c>
      <c r="C168" s="39"/>
      <c r="D168" s="39" t="s">
        <v>132</v>
      </c>
      <c r="E168" s="39" t="s">
        <v>316</v>
      </c>
      <c r="F168" s="39"/>
      <c r="G168" s="39"/>
      <c r="H168" s="39"/>
      <c r="I168" s="39"/>
      <c r="J168" s="39"/>
      <c r="K168" s="39">
        <v>12.3</v>
      </c>
      <c r="L168" s="39">
        <v>14.5</v>
      </c>
      <c r="M168" s="7">
        <v>1</v>
      </c>
      <c r="N168" s="19">
        <f t="shared" si="7"/>
        <v>12.3</v>
      </c>
      <c r="O168" s="7">
        <v>1</v>
      </c>
      <c r="P168" s="8"/>
      <c r="Q168" s="8"/>
      <c r="R168" s="14">
        <v>0</v>
      </c>
      <c r="S168" s="15">
        <f>(P168*R168)</f>
        <v>0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 spans="1:77" s="104" customFormat="1" x14ac:dyDescent="0.3">
      <c r="A169" s="99" t="s">
        <v>317</v>
      </c>
      <c r="B169" s="99" t="s">
        <v>131</v>
      </c>
      <c r="C169" s="99"/>
      <c r="D169" s="99" t="s">
        <v>318</v>
      </c>
      <c r="E169" s="99" t="s">
        <v>319</v>
      </c>
      <c r="F169" s="99"/>
      <c r="G169" s="99" t="s">
        <v>154</v>
      </c>
      <c r="H169" s="99" t="s">
        <v>154</v>
      </c>
      <c r="I169" s="99"/>
      <c r="J169" s="99"/>
      <c r="K169" s="99"/>
      <c r="L169" s="99"/>
      <c r="M169" s="135"/>
      <c r="N169" s="19">
        <f t="shared" si="7"/>
        <v>0</v>
      </c>
      <c r="O169" s="135"/>
      <c r="P169" s="136"/>
      <c r="Q169" s="136"/>
      <c r="R169" s="137"/>
      <c r="S169" s="138"/>
      <c r="T169" s="135">
        <v>1</v>
      </c>
      <c r="U169" s="227">
        <v>20</v>
      </c>
      <c r="V169" s="227"/>
      <c r="W169" s="9"/>
      <c r="X169" s="9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3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3"/>
      <c r="BU169" s="103"/>
      <c r="BV169" s="103"/>
      <c r="BW169" s="103"/>
      <c r="BX169" s="103"/>
      <c r="BY169" s="103"/>
    </row>
    <row r="170" spans="1:77" s="104" customFormat="1" x14ac:dyDescent="0.3">
      <c r="A170" s="99" t="s">
        <v>188</v>
      </c>
      <c r="B170" s="99" t="s">
        <v>131</v>
      </c>
      <c r="C170" s="99"/>
      <c r="D170" s="99" t="s">
        <v>132</v>
      </c>
      <c r="E170" s="99" t="s">
        <v>320</v>
      </c>
      <c r="F170" s="99"/>
      <c r="G170" s="99"/>
      <c r="H170" s="99" t="s">
        <v>161</v>
      </c>
      <c r="I170" s="99"/>
      <c r="J170" s="99"/>
      <c r="K170" s="99"/>
      <c r="L170" s="99"/>
      <c r="M170" s="99"/>
      <c r="N170" s="189"/>
      <c r="O170" s="135"/>
      <c r="P170" s="136"/>
      <c r="Q170" s="136"/>
      <c r="R170" s="137"/>
      <c r="S170" s="138"/>
      <c r="T170" s="135">
        <v>2</v>
      </c>
      <c r="U170" s="136">
        <v>26.27</v>
      </c>
      <c r="V170" s="136">
        <v>38</v>
      </c>
      <c r="W170" s="136"/>
      <c r="X170" s="136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3"/>
      <c r="BU170" s="103"/>
      <c r="BV170" s="103"/>
      <c r="BW170" s="103"/>
      <c r="BX170" s="103"/>
      <c r="BY170" s="103"/>
    </row>
    <row r="171" spans="1:77" x14ac:dyDescent="0.3">
      <c r="A171" s="40" t="s">
        <v>321</v>
      </c>
      <c r="B171" s="16" t="s">
        <v>131</v>
      </c>
      <c r="C171" s="40"/>
      <c r="D171" s="40" t="s">
        <v>226</v>
      </c>
      <c r="E171" s="40" t="s">
        <v>322</v>
      </c>
      <c r="F171" s="40"/>
      <c r="G171" s="40" t="s">
        <v>323</v>
      </c>
      <c r="H171" s="40"/>
      <c r="I171" s="40"/>
      <c r="J171" s="40"/>
      <c r="K171" s="40"/>
      <c r="L171" s="40"/>
      <c r="M171" s="40"/>
      <c r="N171" s="19">
        <f t="shared" ref="N171:N232" si="8">SUM(M171*K171)</f>
        <v>0</v>
      </c>
      <c r="O171" s="16">
        <v>2</v>
      </c>
      <c r="P171" s="229">
        <v>41</v>
      </c>
      <c r="Q171" s="229">
        <v>62</v>
      </c>
      <c r="R171" s="230">
        <v>1</v>
      </c>
      <c r="S171" s="231">
        <f>(P171*R171)</f>
        <v>41</v>
      </c>
      <c r="T171" s="16"/>
      <c r="U171" s="229"/>
      <c r="V171" s="229"/>
      <c r="W171" s="63"/>
      <c r="X171" s="6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 spans="1:77" s="25" customFormat="1" x14ac:dyDescent="0.3">
      <c r="A172" s="39" t="s">
        <v>229</v>
      </c>
      <c r="B172" s="39" t="s">
        <v>131</v>
      </c>
      <c r="C172" s="39"/>
      <c r="D172" s="39" t="s">
        <v>132</v>
      </c>
      <c r="E172" s="39" t="s">
        <v>324</v>
      </c>
      <c r="F172" s="39"/>
      <c r="G172" s="39"/>
      <c r="H172" s="39"/>
      <c r="I172" s="39"/>
      <c r="J172" s="39"/>
      <c r="K172" s="39">
        <v>18.3</v>
      </c>
      <c r="L172" s="39">
        <v>21.5</v>
      </c>
      <c r="M172" s="7">
        <v>1</v>
      </c>
      <c r="N172" s="19">
        <f t="shared" si="8"/>
        <v>18.3</v>
      </c>
      <c r="O172" s="7">
        <v>1</v>
      </c>
      <c r="P172" s="8"/>
      <c r="Q172" s="8"/>
      <c r="R172" s="14">
        <v>0</v>
      </c>
      <c r="S172" s="15">
        <f>(P172*R172)</f>
        <v>0</v>
      </c>
      <c r="T172" s="7"/>
      <c r="U172" s="8"/>
      <c r="V172" s="8"/>
      <c r="W172" s="9"/>
      <c r="X172" s="9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 spans="1:77" s="123" customFormat="1" x14ac:dyDescent="0.3">
      <c r="A173" s="39"/>
      <c r="B173" s="39" t="s">
        <v>131</v>
      </c>
      <c r="C173" s="39"/>
      <c r="D173" s="39" t="s">
        <v>4410</v>
      </c>
      <c r="E173" s="39" t="s">
        <v>325</v>
      </c>
      <c r="F173" s="39"/>
      <c r="G173" s="39"/>
      <c r="H173" s="39"/>
      <c r="I173" s="39"/>
      <c r="J173" s="39"/>
      <c r="K173" s="39"/>
      <c r="L173" s="39"/>
      <c r="M173" s="39"/>
      <c r="N173" s="19">
        <f t="shared" si="8"/>
        <v>0</v>
      </c>
      <c r="O173" s="7">
        <v>1</v>
      </c>
      <c r="P173" s="8">
        <v>16.350000000000001</v>
      </c>
      <c r="Q173" s="8">
        <v>24</v>
      </c>
      <c r="R173" s="14">
        <v>0</v>
      </c>
      <c r="S173" s="15">
        <f>(P173*R173)</f>
        <v>0</v>
      </c>
      <c r="T173" s="7"/>
      <c r="U173" s="8"/>
      <c r="V173" s="8"/>
      <c r="W173" s="9"/>
      <c r="X173" s="9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  <c r="BF173" s="122"/>
      <c r="BG173" s="122"/>
      <c r="BH173" s="122"/>
      <c r="BI173" s="122"/>
      <c r="BJ173" s="122"/>
      <c r="BK173" s="122"/>
      <c r="BL173" s="122"/>
      <c r="BM173" s="122"/>
      <c r="BN173" s="122"/>
      <c r="BO173" s="122"/>
      <c r="BP173" s="122"/>
      <c r="BQ173" s="122"/>
      <c r="BR173" s="122"/>
      <c r="BS173" s="122"/>
      <c r="BT173" s="122"/>
      <c r="BU173" s="122"/>
      <c r="BV173" s="122"/>
      <c r="BW173" s="122"/>
      <c r="BX173" s="122"/>
      <c r="BY173" s="122"/>
    </row>
    <row r="174" spans="1:77" s="25" customFormat="1" x14ac:dyDescent="0.3">
      <c r="A174" s="39"/>
      <c r="B174" s="39" t="s">
        <v>131</v>
      </c>
      <c r="C174" s="39"/>
      <c r="D174" s="39" t="s">
        <v>4410</v>
      </c>
      <c r="E174" s="39" t="s">
        <v>326</v>
      </c>
      <c r="F174" s="39"/>
      <c r="G174" s="39"/>
      <c r="H174" s="39"/>
      <c r="I174" s="39"/>
      <c r="J174" s="39"/>
      <c r="K174" s="39"/>
      <c r="L174" s="39"/>
      <c r="M174" s="39"/>
      <c r="N174" s="19">
        <f t="shared" si="8"/>
        <v>0</v>
      </c>
      <c r="O174" s="7">
        <v>1</v>
      </c>
      <c r="P174" s="8">
        <v>5.3</v>
      </c>
      <c r="Q174" s="8">
        <v>9</v>
      </c>
      <c r="R174" s="14">
        <v>0</v>
      </c>
      <c r="S174" s="15">
        <f>(P174*R174)</f>
        <v>0</v>
      </c>
      <c r="T174" s="7"/>
      <c r="U174" s="8"/>
      <c r="V174" s="8"/>
      <c r="W174" s="9"/>
      <c r="X174" s="9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</row>
    <row r="175" spans="1:77" s="25" customFormat="1" x14ac:dyDescent="0.3">
      <c r="A175" s="39"/>
      <c r="B175" s="39" t="s">
        <v>131</v>
      </c>
      <c r="C175" s="39"/>
      <c r="D175" s="39" t="s">
        <v>132</v>
      </c>
      <c r="E175" s="39" t="s">
        <v>327</v>
      </c>
      <c r="F175" s="39"/>
      <c r="G175" s="39"/>
      <c r="H175" s="39"/>
      <c r="I175" s="39"/>
      <c r="J175" s="39"/>
      <c r="K175" s="39">
        <v>15.3</v>
      </c>
      <c r="L175" s="39">
        <v>17.899999999999999</v>
      </c>
      <c r="M175" s="7">
        <v>1</v>
      </c>
      <c r="N175" s="19">
        <f t="shared" si="8"/>
        <v>15.3</v>
      </c>
      <c r="O175" s="7">
        <v>1</v>
      </c>
      <c r="P175" s="8"/>
      <c r="Q175" s="8"/>
      <c r="R175" s="14">
        <v>0</v>
      </c>
      <c r="S175" s="15">
        <f>(P175*R175)</f>
        <v>0</v>
      </c>
      <c r="T175" s="7"/>
      <c r="U175" s="8"/>
      <c r="V175" s="8"/>
      <c r="W175" s="9"/>
      <c r="X175" s="9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</row>
    <row r="176" spans="1:77" s="199" customFormat="1" x14ac:dyDescent="0.3">
      <c r="A176" s="17" t="s">
        <v>155</v>
      </c>
      <c r="B176" s="17" t="s">
        <v>131</v>
      </c>
      <c r="C176" s="17"/>
      <c r="D176" s="17" t="s">
        <v>4410</v>
      </c>
      <c r="E176" s="17" t="s">
        <v>328</v>
      </c>
      <c r="F176" s="17"/>
      <c r="G176" s="17"/>
      <c r="H176" s="17"/>
      <c r="I176" s="17"/>
      <c r="J176" s="17"/>
      <c r="K176" s="17">
        <v>12.5</v>
      </c>
      <c r="L176" s="17">
        <v>25</v>
      </c>
      <c r="M176" s="17">
        <v>4</v>
      </c>
      <c r="N176" s="19">
        <f t="shared" si="8"/>
        <v>50</v>
      </c>
      <c r="O176" s="20"/>
      <c r="P176" s="21">
        <v>12</v>
      </c>
      <c r="Q176" s="21">
        <v>25</v>
      </c>
      <c r="R176" s="22">
        <v>3</v>
      </c>
      <c r="S176" s="23">
        <f t="shared" ref="S176:S204" si="9">(P176*R176)</f>
        <v>36</v>
      </c>
      <c r="T176" s="20"/>
      <c r="U176" s="21"/>
      <c r="V176" s="21"/>
      <c r="W176" s="9"/>
      <c r="X176" s="9"/>
      <c r="Y176" s="35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</row>
    <row r="177" spans="1:77" x14ac:dyDescent="0.3">
      <c r="A177" s="39"/>
      <c r="B177" s="39" t="s">
        <v>131</v>
      </c>
      <c r="C177" s="39"/>
      <c r="D177" s="39" t="s">
        <v>4410</v>
      </c>
      <c r="E177" s="39" t="s">
        <v>329</v>
      </c>
      <c r="F177" s="39"/>
      <c r="G177" s="39"/>
      <c r="H177" s="39"/>
      <c r="I177" s="39"/>
      <c r="J177" s="39"/>
      <c r="K177" s="39"/>
      <c r="L177" s="39"/>
      <c r="M177" s="39"/>
      <c r="N177" s="19">
        <f t="shared" si="8"/>
        <v>0</v>
      </c>
      <c r="O177" s="7">
        <v>1</v>
      </c>
      <c r="P177" s="8">
        <v>15.35</v>
      </c>
      <c r="Q177" s="8">
        <v>22</v>
      </c>
      <c r="R177" s="14">
        <v>0</v>
      </c>
      <c r="S177" s="15">
        <f t="shared" si="9"/>
        <v>0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</row>
    <row r="178" spans="1:77" s="25" customFormat="1" x14ac:dyDescent="0.3">
      <c r="A178" s="17"/>
      <c r="B178" s="17" t="s">
        <v>131</v>
      </c>
      <c r="C178" s="17"/>
      <c r="D178" s="17" t="s">
        <v>132</v>
      </c>
      <c r="E178" s="17" t="s">
        <v>330</v>
      </c>
      <c r="F178" s="17"/>
      <c r="G178" s="17"/>
      <c r="H178" s="17"/>
      <c r="I178" s="17"/>
      <c r="J178" s="17"/>
      <c r="K178" s="17">
        <v>26</v>
      </c>
      <c r="L178" s="17">
        <v>30.5</v>
      </c>
      <c r="M178" s="20">
        <v>1</v>
      </c>
      <c r="N178" s="19">
        <f t="shared" si="8"/>
        <v>26</v>
      </c>
      <c r="O178" s="20">
        <v>1</v>
      </c>
      <c r="P178" s="21">
        <v>26</v>
      </c>
      <c r="Q178" s="21">
        <v>30.5</v>
      </c>
      <c r="R178" s="22">
        <v>1</v>
      </c>
      <c r="S178" s="23">
        <f t="shared" si="9"/>
        <v>26</v>
      </c>
      <c r="T178" s="20"/>
      <c r="U178" s="21"/>
      <c r="V178" s="21"/>
      <c r="W178" s="9"/>
      <c r="X178" s="9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</row>
    <row r="179" spans="1:77" s="39" customFormat="1" x14ac:dyDescent="0.3">
      <c r="A179" s="17"/>
      <c r="B179" s="17" t="s">
        <v>131</v>
      </c>
      <c r="C179" s="17"/>
      <c r="D179" s="17" t="s">
        <v>132</v>
      </c>
      <c r="E179" s="17" t="s">
        <v>331</v>
      </c>
      <c r="F179" s="17"/>
      <c r="G179" s="17"/>
      <c r="H179" s="17"/>
      <c r="I179" s="17"/>
      <c r="J179" s="17"/>
      <c r="K179" s="17">
        <v>20.3</v>
      </c>
      <c r="L179" s="17">
        <v>23.9</v>
      </c>
      <c r="M179" s="20">
        <v>1</v>
      </c>
      <c r="N179" s="19">
        <f t="shared" si="8"/>
        <v>20.3</v>
      </c>
      <c r="O179" s="20">
        <v>1</v>
      </c>
      <c r="P179" s="21">
        <v>20.3</v>
      </c>
      <c r="Q179" s="21">
        <v>23.9</v>
      </c>
      <c r="R179" s="20">
        <v>1</v>
      </c>
      <c r="S179" s="21">
        <f t="shared" si="9"/>
        <v>20.3</v>
      </c>
      <c r="T179" s="20"/>
      <c r="U179" s="21">
        <v>20.9</v>
      </c>
      <c r="V179" s="21">
        <v>23.9</v>
      </c>
      <c r="W179" s="9"/>
      <c r="X179" s="9"/>
    </row>
    <row r="180" spans="1:77" x14ac:dyDescent="0.3">
      <c r="A180" s="39"/>
      <c r="B180" s="39" t="s">
        <v>131</v>
      </c>
      <c r="C180" s="39"/>
      <c r="D180" s="39" t="s">
        <v>132</v>
      </c>
      <c r="E180" s="39" t="s">
        <v>332</v>
      </c>
      <c r="F180" s="39"/>
      <c r="G180" s="39"/>
      <c r="H180" s="39"/>
      <c r="I180" s="39"/>
      <c r="J180" s="39"/>
      <c r="K180" s="39">
        <v>38.200000000000003</v>
      </c>
      <c r="L180" s="39">
        <v>44.9</v>
      </c>
      <c r="M180" s="7">
        <v>1</v>
      </c>
      <c r="N180" s="19">
        <f t="shared" si="8"/>
        <v>38.200000000000003</v>
      </c>
      <c r="O180" s="7">
        <v>1</v>
      </c>
      <c r="P180" s="8"/>
      <c r="Q180" s="8"/>
      <c r="R180" s="14">
        <v>0</v>
      </c>
      <c r="S180" s="15">
        <f t="shared" si="9"/>
        <v>0</v>
      </c>
      <c r="Y180" s="35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</row>
    <row r="181" spans="1:77" s="233" customFormat="1" x14ac:dyDescent="0.3">
      <c r="A181" s="17" t="s">
        <v>169</v>
      </c>
      <c r="B181" s="17" t="s">
        <v>131</v>
      </c>
      <c r="C181" s="17"/>
      <c r="D181" s="17" t="s">
        <v>170</v>
      </c>
      <c r="E181" s="17" t="s">
        <v>333</v>
      </c>
      <c r="F181" s="17"/>
      <c r="G181" s="17"/>
      <c r="H181" s="17"/>
      <c r="I181" s="17"/>
      <c r="J181" s="17"/>
      <c r="K181" s="17"/>
      <c r="L181" s="17"/>
      <c r="M181" s="17"/>
      <c r="N181" s="19">
        <f t="shared" si="8"/>
        <v>0</v>
      </c>
      <c r="O181" s="20">
        <v>1</v>
      </c>
      <c r="P181" s="21">
        <v>17.399999999999999</v>
      </c>
      <c r="Q181" s="21">
        <v>25</v>
      </c>
      <c r="R181" s="22">
        <v>1</v>
      </c>
      <c r="S181" s="23">
        <f t="shared" si="9"/>
        <v>17.399999999999999</v>
      </c>
      <c r="T181" s="20"/>
      <c r="U181" s="21"/>
      <c r="V181" s="21"/>
      <c r="W181" s="9"/>
      <c r="X181" s="9"/>
      <c r="Y181" s="35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232"/>
      <c r="AS181" s="232"/>
      <c r="AT181" s="232"/>
      <c r="AU181" s="232"/>
      <c r="AV181" s="232"/>
      <c r="AW181" s="232"/>
      <c r="AX181" s="232"/>
      <c r="AY181" s="232"/>
      <c r="AZ181" s="232"/>
      <c r="BA181" s="232"/>
      <c r="BB181" s="232"/>
      <c r="BC181" s="232"/>
      <c r="BD181" s="232"/>
      <c r="BE181" s="232"/>
      <c r="BF181" s="232"/>
      <c r="BG181" s="232"/>
      <c r="BH181" s="232"/>
      <c r="BI181" s="232"/>
      <c r="BJ181" s="232"/>
      <c r="BK181" s="232"/>
      <c r="BL181" s="232"/>
      <c r="BM181" s="232"/>
      <c r="BN181" s="232"/>
      <c r="BO181" s="232"/>
      <c r="BP181" s="232"/>
      <c r="BQ181" s="232"/>
      <c r="BR181" s="232"/>
      <c r="BS181" s="232"/>
      <c r="BT181" s="232"/>
      <c r="BU181" s="232"/>
      <c r="BV181" s="232"/>
      <c r="BW181" s="232"/>
      <c r="BX181" s="232"/>
      <c r="BY181" s="232"/>
    </row>
    <row r="182" spans="1:77" x14ac:dyDescent="0.3">
      <c r="A182" s="39"/>
      <c r="B182" s="39" t="s">
        <v>131</v>
      </c>
      <c r="C182" s="39"/>
      <c r="D182" s="39" t="s">
        <v>132</v>
      </c>
      <c r="E182" s="39" t="s">
        <v>334</v>
      </c>
      <c r="F182" s="39"/>
      <c r="G182" s="39"/>
      <c r="H182" s="39"/>
      <c r="I182" s="39"/>
      <c r="J182" s="39"/>
      <c r="K182" s="39">
        <v>14.3</v>
      </c>
      <c r="L182" s="39">
        <v>16.899999999999999</v>
      </c>
      <c r="M182" s="7">
        <v>1</v>
      </c>
      <c r="N182" s="19">
        <f t="shared" si="8"/>
        <v>14.3</v>
      </c>
      <c r="O182" s="7">
        <v>1</v>
      </c>
      <c r="P182" s="8"/>
      <c r="Q182" s="8"/>
      <c r="R182" s="14">
        <v>1</v>
      </c>
      <c r="S182" s="15">
        <f t="shared" si="9"/>
        <v>0</v>
      </c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</row>
    <row r="183" spans="1:77" x14ac:dyDescent="0.3">
      <c r="A183" s="39"/>
      <c r="B183" s="39" t="s">
        <v>131</v>
      </c>
      <c r="C183" s="39"/>
      <c r="D183" s="39" t="s">
        <v>4410</v>
      </c>
      <c r="E183" s="39" t="s">
        <v>335</v>
      </c>
      <c r="F183" s="39"/>
      <c r="G183" s="39"/>
      <c r="H183" s="39"/>
      <c r="I183" s="39"/>
      <c r="J183" s="39"/>
      <c r="K183" s="39"/>
      <c r="L183" s="39"/>
      <c r="M183" s="39"/>
      <c r="N183" s="19">
        <f t="shared" si="8"/>
        <v>0</v>
      </c>
      <c r="O183" s="7">
        <v>1</v>
      </c>
      <c r="P183" s="8">
        <v>13.65</v>
      </c>
      <c r="Q183" s="8">
        <v>19</v>
      </c>
      <c r="R183" s="14">
        <v>0</v>
      </c>
      <c r="S183" s="15">
        <f t="shared" si="9"/>
        <v>0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</row>
    <row r="184" spans="1:77" s="118" customFormat="1" x14ac:dyDescent="0.3">
      <c r="A184" s="39"/>
      <c r="B184" s="39" t="s">
        <v>131</v>
      </c>
      <c r="C184" s="39"/>
      <c r="D184" s="39" t="s">
        <v>4410</v>
      </c>
      <c r="E184" s="39" t="s">
        <v>336</v>
      </c>
      <c r="F184" s="39"/>
      <c r="G184" s="39"/>
      <c r="H184" s="39"/>
      <c r="I184" s="39"/>
      <c r="J184" s="39"/>
      <c r="K184" s="39"/>
      <c r="L184" s="39"/>
      <c r="M184" s="39"/>
      <c r="N184" s="19">
        <f t="shared" si="8"/>
        <v>0</v>
      </c>
      <c r="O184" s="7">
        <v>1</v>
      </c>
      <c r="P184" s="8">
        <v>17.3</v>
      </c>
      <c r="Q184" s="8">
        <v>25</v>
      </c>
      <c r="R184" s="14">
        <v>0</v>
      </c>
      <c r="S184" s="15">
        <f t="shared" si="9"/>
        <v>0</v>
      </c>
      <c r="T184" s="7"/>
      <c r="U184" s="8"/>
      <c r="V184" s="8"/>
      <c r="W184" s="9"/>
      <c r="X184" s="9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110"/>
      <c r="AS184" s="110"/>
      <c r="AT184" s="110"/>
      <c r="AU184" s="110"/>
      <c r="AV184" s="110"/>
      <c r="AW184" s="110"/>
      <c r="AX184" s="110"/>
      <c r="AY184" s="110"/>
      <c r="AZ184" s="110"/>
      <c r="BA184" s="110"/>
      <c r="BB184" s="110"/>
      <c r="BC184" s="110"/>
      <c r="BD184" s="110"/>
      <c r="BE184" s="110"/>
      <c r="BF184" s="110"/>
      <c r="BG184" s="110"/>
      <c r="BH184" s="110"/>
      <c r="BI184" s="110"/>
      <c r="BJ184" s="110"/>
      <c r="BK184" s="110"/>
      <c r="BL184" s="110"/>
      <c r="BM184" s="110"/>
      <c r="BN184" s="110"/>
      <c r="BO184" s="110"/>
      <c r="BP184" s="110"/>
      <c r="BQ184" s="110"/>
      <c r="BR184" s="110"/>
      <c r="BS184" s="110"/>
      <c r="BT184" s="110"/>
      <c r="BU184" s="110"/>
      <c r="BV184" s="110"/>
      <c r="BW184" s="110"/>
      <c r="BX184" s="110"/>
      <c r="BY184" s="110"/>
    </row>
    <row r="185" spans="1:77" s="28" customFormat="1" x14ac:dyDescent="0.3">
      <c r="A185" s="39"/>
      <c r="B185" s="39" t="s">
        <v>131</v>
      </c>
      <c r="C185" s="39"/>
      <c r="D185" s="39" t="s">
        <v>132</v>
      </c>
      <c r="E185" s="39" t="s">
        <v>337</v>
      </c>
      <c r="F185" s="39"/>
      <c r="G185" s="39"/>
      <c r="H185" s="39"/>
      <c r="I185" s="39"/>
      <c r="J185" s="39"/>
      <c r="K185" s="39">
        <v>17.8</v>
      </c>
      <c r="L185" s="39">
        <v>20.9</v>
      </c>
      <c r="M185" s="7">
        <v>1</v>
      </c>
      <c r="N185" s="19">
        <f t="shared" si="8"/>
        <v>17.8</v>
      </c>
      <c r="O185" s="7">
        <v>4</v>
      </c>
      <c r="P185" s="8">
        <v>16.899999999999999</v>
      </c>
      <c r="Q185" s="8">
        <v>19.899999999999999</v>
      </c>
      <c r="R185" s="7">
        <v>0</v>
      </c>
      <c r="S185" s="8">
        <f t="shared" si="9"/>
        <v>0</v>
      </c>
      <c r="T185" s="7"/>
      <c r="U185" s="8"/>
      <c r="V185" s="8"/>
      <c r="W185" s="9"/>
      <c r="X185" s="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</row>
    <row r="186" spans="1:77" s="25" customFormat="1" x14ac:dyDescent="0.3">
      <c r="A186" s="39"/>
      <c r="B186" s="39" t="s">
        <v>131</v>
      </c>
      <c r="C186" s="39"/>
      <c r="D186" s="39" t="s">
        <v>4410</v>
      </c>
      <c r="E186" s="39" t="s">
        <v>338</v>
      </c>
      <c r="F186" s="39"/>
      <c r="G186" s="39"/>
      <c r="H186" s="39"/>
      <c r="I186" s="39"/>
      <c r="J186" s="39"/>
      <c r="K186" s="39"/>
      <c r="L186" s="39"/>
      <c r="M186" s="39"/>
      <c r="N186" s="19">
        <f t="shared" si="8"/>
        <v>0</v>
      </c>
      <c r="O186" s="7">
        <v>1</v>
      </c>
      <c r="P186" s="8">
        <v>12.3</v>
      </c>
      <c r="Q186" s="8">
        <v>16</v>
      </c>
      <c r="R186" s="14">
        <v>0</v>
      </c>
      <c r="S186" s="15">
        <f t="shared" si="9"/>
        <v>0</v>
      </c>
      <c r="T186" s="7"/>
      <c r="U186" s="8"/>
      <c r="V186" s="8"/>
      <c r="W186" s="9"/>
      <c r="X186" s="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</row>
    <row r="187" spans="1:77" x14ac:dyDescent="0.3">
      <c r="A187" s="39" t="s">
        <v>321</v>
      </c>
      <c r="B187" s="7" t="s">
        <v>131</v>
      </c>
      <c r="C187" s="39"/>
      <c r="D187" s="39" t="s">
        <v>226</v>
      </c>
      <c r="E187" s="39" t="s">
        <v>339</v>
      </c>
      <c r="F187" s="39"/>
      <c r="G187" s="39"/>
      <c r="H187" s="39"/>
      <c r="I187" s="39"/>
      <c r="J187" s="39"/>
      <c r="K187" s="39"/>
      <c r="L187" s="39"/>
      <c r="M187" s="39"/>
      <c r="N187" s="19">
        <f t="shared" si="8"/>
        <v>0</v>
      </c>
      <c r="O187" s="7">
        <v>1</v>
      </c>
      <c r="P187" s="8">
        <v>20</v>
      </c>
      <c r="Q187" s="8">
        <v>25</v>
      </c>
      <c r="R187" s="14">
        <v>0</v>
      </c>
      <c r="S187" s="15">
        <f t="shared" si="9"/>
        <v>0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</row>
    <row r="188" spans="1:77" s="118" customFormat="1" x14ac:dyDescent="0.3">
      <c r="A188" s="39" t="s">
        <v>321</v>
      </c>
      <c r="B188" s="7" t="s">
        <v>131</v>
      </c>
      <c r="C188" s="39"/>
      <c r="D188" s="39" t="s">
        <v>226</v>
      </c>
      <c r="E188" s="39" t="s">
        <v>340</v>
      </c>
      <c r="F188" s="39"/>
      <c r="G188" s="39"/>
      <c r="H188" s="39"/>
      <c r="I188" s="39"/>
      <c r="J188" s="39"/>
      <c r="K188" s="39"/>
      <c r="L188" s="39"/>
      <c r="M188" s="39"/>
      <c r="N188" s="19">
        <f t="shared" si="8"/>
        <v>0</v>
      </c>
      <c r="O188" s="7">
        <v>1</v>
      </c>
      <c r="P188" s="8">
        <v>23</v>
      </c>
      <c r="Q188" s="8">
        <v>32</v>
      </c>
      <c r="R188" s="14">
        <v>0</v>
      </c>
      <c r="S188" s="15">
        <f t="shared" si="9"/>
        <v>0</v>
      </c>
      <c r="T188" s="7"/>
      <c r="U188" s="8"/>
      <c r="V188" s="8"/>
      <c r="W188" s="9"/>
      <c r="X188" s="9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  <c r="BD188" s="110"/>
      <c r="BE188" s="110"/>
      <c r="BF188" s="110"/>
      <c r="BG188" s="110"/>
      <c r="BH188" s="110"/>
      <c r="BI188" s="110"/>
      <c r="BJ188" s="110"/>
      <c r="BK188" s="110"/>
      <c r="BL188" s="110"/>
      <c r="BM188" s="110"/>
      <c r="BN188" s="110"/>
      <c r="BO188" s="110"/>
      <c r="BP188" s="110"/>
      <c r="BQ188" s="110"/>
      <c r="BR188" s="110"/>
      <c r="BS188" s="110"/>
      <c r="BT188" s="110"/>
      <c r="BU188" s="110"/>
      <c r="BV188" s="110"/>
      <c r="BW188" s="110"/>
      <c r="BX188" s="110"/>
      <c r="BY188" s="110"/>
    </row>
    <row r="189" spans="1:77" x14ac:dyDescent="0.3">
      <c r="A189" s="17" t="s">
        <v>225</v>
      </c>
      <c r="B189" s="20" t="s">
        <v>131</v>
      </c>
      <c r="C189" s="17"/>
      <c r="D189" s="17" t="s">
        <v>226</v>
      </c>
      <c r="E189" s="17" t="s">
        <v>341</v>
      </c>
      <c r="F189" s="17"/>
      <c r="G189" s="17"/>
      <c r="H189" s="17"/>
      <c r="I189" s="17"/>
      <c r="J189" s="17"/>
      <c r="K189" s="17"/>
      <c r="L189" s="17"/>
      <c r="M189" s="17"/>
      <c r="N189" s="19">
        <f t="shared" si="8"/>
        <v>0</v>
      </c>
      <c r="O189" s="20">
        <v>1</v>
      </c>
      <c r="P189" s="21">
        <v>8</v>
      </c>
      <c r="Q189" s="21">
        <v>16</v>
      </c>
      <c r="R189" s="22">
        <v>1</v>
      </c>
      <c r="S189" s="23">
        <f t="shared" si="9"/>
        <v>8</v>
      </c>
      <c r="T189" s="20"/>
      <c r="U189" s="21">
        <v>8</v>
      </c>
      <c r="V189" s="21">
        <v>16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</row>
    <row r="190" spans="1:77" x14ac:dyDescent="0.3">
      <c r="A190" s="7" t="s">
        <v>321</v>
      </c>
      <c r="B190" s="7" t="s">
        <v>131</v>
      </c>
      <c r="C190" s="7"/>
      <c r="D190" s="7" t="s">
        <v>226</v>
      </c>
      <c r="E190" s="39" t="s">
        <v>342</v>
      </c>
      <c r="F190" s="39"/>
      <c r="G190" s="7"/>
      <c r="H190" s="7"/>
      <c r="I190" s="7"/>
      <c r="J190" s="7"/>
      <c r="K190" s="7"/>
      <c r="L190" s="7"/>
      <c r="M190" s="7"/>
      <c r="N190" s="19">
        <f t="shared" si="8"/>
        <v>0</v>
      </c>
      <c r="O190" s="7">
        <v>2</v>
      </c>
      <c r="P190" s="8">
        <v>18</v>
      </c>
      <c r="Q190" s="8">
        <v>22</v>
      </c>
      <c r="R190" s="14">
        <v>0</v>
      </c>
      <c r="S190" s="15">
        <f t="shared" si="9"/>
        <v>0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</row>
    <row r="191" spans="1:77" x14ac:dyDescent="0.3">
      <c r="A191" s="39"/>
      <c r="B191" s="39" t="s">
        <v>131</v>
      </c>
      <c r="C191" s="39"/>
      <c r="D191" s="39" t="s">
        <v>4410</v>
      </c>
      <c r="E191" s="39" t="s">
        <v>343</v>
      </c>
      <c r="F191" s="39"/>
      <c r="G191" s="39"/>
      <c r="H191" s="39"/>
      <c r="I191" s="39"/>
      <c r="J191" s="39"/>
      <c r="K191" s="39"/>
      <c r="L191" s="39"/>
      <c r="M191" s="39"/>
      <c r="N191" s="19">
        <f t="shared" si="8"/>
        <v>0</v>
      </c>
      <c r="O191" s="7">
        <v>1</v>
      </c>
      <c r="P191" s="8">
        <v>24.35</v>
      </c>
      <c r="Q191" s="8">
        <v>39</v>
      </c>
      <c r="R191" s="14">
        <v>0</v>
      </c>
      <c r="S191" s="15">
        <f t="shared" si="9"/>
        <v>0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</row>
    <row r="192" spans="1:77" x14ac:dyDescent="0.3">
      <c r="A192" s="39" t="s">
        <v>155</v>
      </c>
      <c r="B192" s="39" t="s">
        <v>131</v>
      </c>
      <c r="C192" s="39"/>
      <c r="D192" s="39" t="s">
        <v>4410</v>
      </c>
      <c r="E192" s="39" t="s">
        <v>344</v>
      </c>
      <c r="F192" s="39"/>
      <c r="G192" s="39"/>
      <c r="H192" s="39" t="s">
        <v>248</v>
      </c>
      <c r="I192" s="39" t="s">
        <v>249</v>
      </c>
      <c r="J192" s="39"/>
      <c r="K192" s="39">
        <v>17.5</v>
      </c>
      <c r="L192" s="39">
        <v>35</v>
      </c>
      <c r="M192" s="39">
        <v>0</v>
      </c>
      <c r="N192" s="19">
        <f t="shared" si="8"/>
        <v>0</v>
      </c>
      <c r="O192" s="7"/>
      <c r="P192" s="8"/>
      <c r="Q192" s="8"/>
      <c r="R192" s="14">
        <v>0</v>
      </c>
      <c r="S192" s="15">
        <f t="shared" si="9"/>
        <v>0</v>
      </c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</row>
    <row r="193" spans="1:78" x14ac:dyDescent="0.3">
      <c r="A193" s="17" t="s">
        <v>155</v>
      </c>
      <c r="B193" s="17" t="s">
        <v>131</v>
      </c>
      <c r="C193" s="17"/>
      <c r="D193" s="17" t="s">
        <v>4410</v>
      </c>
      <c r="E193" s="17" t="s">
        <v>345</v>
      </c>
      <c r="F193" s="17"/>
      <c r="G193" s="121"/>
      <c r="H193" s="121"/>
      <c r="I193" s="121"/>
      <c r="J193" s="121"/>
      <c r="K193" s="17">
        <v>9</v>
      </c>
      <c r="L193" s="17">
        <v>18</v>
      </c>
      <c r="M193" s="17">
        <v>2</v>
      </c>
      <c r="N193" s="19">
        <f t="shared" si="8"/>
        <v>18</v>
      </c>
      <c r="O193" s="20"/>
      <c r="P193" s="21">
        <v>9</v>
      </c>
      <c r="Q193" s="21">
        <v>18</v>
      </c>
      <c r="R193" s="22">
        <v>1</v>
      </c>
      <c r="S193" s="23">
        <f t="shared" si="9"/>
        <v>9</v>
      </c>
      <c r="T193" s="20"/>
      <c r="U193" s="21"/>
      <c r="V193" s="21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</row>
    <row r="194" spans="1:78" x14ac:dyDescent="0.3">
      <c r="A194" s="17"/>
      <c r="B194" s="17" t="s">
        <v>131</v>
      </c>
      <c r="C194" s="17"/>
      <c r="D194" s="17" t="s">
        <v>132</v>
      </c>
      <c r="E194" s="17" t="s">
        <v>346</v>
      </c>
      <c r="F194" s="17"/>
      <c r="G194" s="17"/>
      <c r="H194" s="17"/>
      <c r="I194" s="17"/>
      <c r="J194" s="17"/>
      <c r="K194" s="17"/>
      <c r="L194" s="17"/>
      <c r="M194" s="20"/>
      <c r="N194" s="19">
        <f t="shared" si="8"/>
        <v>0</v>
      </c>
      <c r="O194" s="20">
        <v>1</v>
      </c>
      <c r="P194" s="21">
        <v>32.200000000000003</v>
      </c>
      <c r="Q194" s="21">
        <v>37.9</v>
      </c>
      <c r="R194" s="22">
        <v>1</v>
      </c>
      <c r="S194" s="23">
        <f t="shared" si="9"/>
        <v>32.200000000000003</v>
      </c>
      <c r="T194" s="20"/>
      <c r="U194" s="21"/>
      <c r="V194" s="21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</row>
    <row r="195" spans="1:78" x14ac:dyDescent="0.3">
      <c r="A195" s="18" t="s">
        <v>155</v>
      </c>
      <c r="B195" s="18" t="s">
        <v>131</v>
      </c>
      <c r="C195" s="18"/>
      <c r="D195" s="18" t="s">
        <v>4410</v>
      </c>
      <c r="E195" s="18" t="s">
        <v>347</v>
      </c>
      <c r="F195" s="18"/>
      <c r="G195" s="18"/>
      <c r="H195" s="18"/>
      <c r="I195" s="18"/>
      <c r="J195" s="18"/>
      <c r="K195" s="18">
        <v>12</v>
      </c>
      <c r="L195" s="18">
        <v>24</v>
      </c>
      <c r="M195" s="18">
        <v>3</v>
      </c>
      <c r="N195" s="19">
        <f t="shared" si="8"/>
        <v>36</v>
      </c>
      <c r="O195" s="82"/>
      <c r="P195" s="83">
        <v>12</v>
      </c>
      <c r="Q195" s="83">
        <v>24</v>
      </c>
      <c r="R195" s="84">
        <v>3</v>
      </c>
      <c r="S195" s="85">
        <f t="shared" si="9"/>
        <v>36</v>
      </c>
      <c r="T195" s="82"/>
      <c r="U195" s="83">
        <v>12</v>
      </c>
      <c r="V195" s="83">
        <v>24</v>
      </c>
      <c r="W195" s="63"/>
      <c r="X195" s="6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</row>
    <row r="196" spans="1:78" s="128" customFormat="1" x14ac:dyDescent="0.3">
      <c r="A196" s="39"/>
      <c r="B196" s="39" t="s">
        <v>131</v>
      </c>
      <c r="C196" s="39"/>
      <c r="D196" s="39" t="s">
        <v>4410</v>
      </c>
      <c r="E196" s="39" t="s">
        <v>348</v>
      </c>
      <c r="F196" s="39"/>
      <c r="G196" s="39"/>
      <c r="H196" s="39"/>
      <c r="I196" s="39"/>
      <c r="J196" s="39"/>
      <c r="K196" s="39">
        <v>0</v>
      </c>
      <c r="L196" s="39">
        <v>25</v>
      </c>
      <c r="M196" s="39">
        <v>1</v>
      </c>
      <c r="N196" s="19">
        <f t="shared" si="8"/>
        <v>0</v>
      </c>
      <c r="O196" s="7"/>
      <c r="P196" s="8"/>
      <c r="Q196" s="8"/>
      <c r="R196" s="7">
        <v>0</v>
      </c>
      <c r="S196" s="8">
        <f t="shared" si="9"/>
        <v>0</v>
      </c>
      <c r="T196" s="7"/>
      <c r="U196" s="8"/>
      <c r="V196" s="8"/>
      <c r="W196" s="9"/>
      <c r="X196" s="9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234"/>
    </row>
    <row r="197" spans="1:78" x14ac:dyDescent="0.3">
      <c r="A197" s="3" t="s">
        <v>321</v>
      </c>
      <c r="B197" s="7" t="s">
        <v>131</v>
      </c>
      <c r="C197" s="39"/>
      <c r="D197" s="39" t="s">
        <v>226</v>
      </c>
      <c r="E197" s="39" t="s">
        <v>349</v>
      </c>
      <c r="F197" s="39"/>
      <c r="G197" s="39"/>
      <c r="H197" s="39"/>
      <c r="I197" s="39"/>
      <c r="J197" s="39"/>
      <c r="K197" s="39">
        <v>10</v>
      </c>
      <c r="L197" s="39">
        <v>17</v>
      </c>
      <c r="M197" s="39">
        <v>0</v>
      </c>
      <c r="N197" s="19">
        <f t="shared" si="8"/>
        <v>0</v>
      </c>
      <c r="O197" s="7">
        <v>1</v>
      </c>
      <c r="P197" s="8"/>
      <c r="Q197" s="8"/>
      <c r="R197" s="14">
        <v>0</v>
      </c>
      <c r="S197" s="15">
        <f t="shared" si="9"/>
        <v>0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  <c r="BR197" s="88"/>
      <c r="BS197" s="88"/>
      <c r="BT197" s="88"/>
      <c r="BU197" s="88"/>
      <c r="BV197" s="88"/>
      <c r="BW197" s="88"/>
      <c r="BX197" s="88"/>
      <c r="BY197" s="88"/>
    </row>
    <row r="198" spans="1:78" s="182" customFormat="1" x14ac:dyDescent="0.3">
      <c r="A198" s="166" t="s">
        <v>321</v>
      </c>
      <c r="B198" s="7" t="s">
        <v>131</v>
      </c>
      <c r="C198" s="39"/>
      <c r="D198" s="39" t="s">
        <v>226</v>
      </c>
      <c r="E198" s="39" t="s">
        <v>350</v>
      </c>
      <c r="F198" s="39"/>
      <c r="G198" s="39"/>
      <c r="H198" s="39"/>
      <c r="I198" s="39"/>
      <c r="J198" s="39"/>
      <c r="K198" s="39">
        <v>16</v>
      </c>
      <c r="L198" s="39">
        <v>27</v>
      </c>
      <c r="M198" s="166">
        <v>0</v>
      </c>
      <c r="N198" s="19">
        <f t="shared" si="8"/>
        <v>0</v>
      </c>
      <c r="O198" s="7">
        <v>1</v>
      </c>
      <c r="P198" s="8"/>
      <c r="Q198" s="8"/>
      <c r="R198" s="14">
        <v>0</v>
      </c>
      <c r="S198" s="15">
        <f t="shared" si="9"/>
        <v>0</v>
      </c>
      <c r="T198" s="200"/>
      <c r="U198" s="201"/>
      <c r="V198" s="201"/>
      <c r="W198" s="202"/>
      <c r="X198" s="202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  <c r="BR198" s="88"/>
      <c r="BS198" s="88"/>
      <c r="BT198" s="88"/>
      <c r="BU198" s="88"/>
      <c r="BV198" s="88"/>
      <c r="BW198" s="88"/>
      <c r="BX198" s="88"/>
      <c r="BY198" s="88"/>
    </row>
    <row r="199" spans="1:78" s="182" customFormat="1" x14ac:dyDescent="0.3">
      <c r="A199" s="68"/>
      <c r="B199" s="68" t="s">
        <v>131</v>
      </c>
      <c r="C199" s="68"/>
      <c r="D199" s="68" t="s">
        <v>265</v>
      </c>
      <c r="E199" s="68" t="s">
        <v>351</v>
      </c>
      <c r="F199" s="68"/>
      <c r="G199" s="68"/>
      <c r="H199" s="68"/>
      <c r="I199" s="68"/>
      <c r="J199" s="68"/>
      <c r="K199" s="68"/>
      <c r="L199" s="68"/>
      <c r="M199" s="105"/>
      <c r="N199" s="19">
        <f t="shared" si="8"/>
        <v>0</v>
      </c>
      <c r="O199" s="105">
        <v>2</v>
      </c>
      <c r="P199" s="106">
        <v>9.9</v>
      </c>
      <c r="Q199" s="106">
        <v>11.6</v>
      </c>
      <c r="R199" s="107">
        <v>0</v>
      </c>
      <c r="S199" s="108">
        <f t="shared" si="9"/>
        <v>0</v>
      </c>
      <c r="T199" s="105">
        <v>2</v>
      </c>
      <c r="U199" s="106">
        <v>6.86</v>
      </c>
      <c r="V199" s="106">
        <v>18.5</v>
      </c>
      <c r="W199" s="9"/>
      <c r="X199" s="9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10"/>
      <c r="AK199" s="110"/>
      <c r="AL199" s="110"/>
      <c r="AM199" s="110"/>
      <c r="AN199" s="110"/>
      <c r="AO199" s="110"/>
      <c r="AP199" s="110"/>
      <c r="AQ199" s="110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  <c r="BR199" s="88"/>
      <c r="BS199" s="88"/>
      <c r="BT199" s="88"/>
      <c r="BU199" s="88"/>
      <c r="BV199" s="88"/>
      <c r="BW199" s="88"/>
      <c r="BX199" s="88"/>
      <c r="BY199" s="88"/>
    </row>
    <row r="200" spans="1:78" s="236" customFormat="1" x14ac:dyDescent="0.3">
      <c r="A200" s="39"/>
      <c r="B200" s="39" t="s">
        <v>131</v>
      </c>
      <c r="C200" s="39"/>
      <c r="D200" s="39" t="s">
        <v>132</v>
      </c>
      <c r="E200" s="39" t="s">
        <v>352</v>
      </c>
      <c r="F200" s="39"/>
      <c r="G200" s="39"/>
      <c r="H200" s="39"/>
      <c r="I200" s="39"/>
      <c r="J200" s="39"/>
      <c r="K200" s="39"/>
      <c r="L200" s="39"/>
      <c r="M200" s="7"/>
      <c r="N200" s="19">
        <f t="shared" si="8"/>
        <v>0</v>
      </c>
      <c r="O200" s="7">
        <v>2</v>
      </c>
      <c r="P200" s="8">
        <v>7.65</v>
      </c>
      <c r="Q200" s="8">
        <v>9</v>
      </c>
      <c r="R200" s="14">
        <v>0</v>
      </c>
      <c r="S200" s="15">
        <f t="shared" si="9"/>
        <v>0</v>
      </c>
      <c r="T200" s="7"/>
      <c r="U200" s="8"/>
      <c r="V200" s="8"/>
      <c r="W200" s="9"/>
      <c r="X200" s="9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235"/>
      <c r="AS200" s="235"/>
      <c r="AT200" s="235"/>
      <c r="AU200" s="235"/>
      <c r="AV200" s="235"/>
      <c r="AW200" s="235"/>
      <c r="AX200" s="235"/>
      <c r="AY200" s="235"/>
      <c r="AZ200" s="235"/>
      <c r="BA200" s="235"/>
      <c r="BB200" s="235"/>
      <c r="BC200" s="235"/>
      <c r="BD200" s="235"/>
      <c r="BE200" s="235"/>
      <c r="BF200" s="235"/>
      <c r="BG200" s="235"/>
      <c r="BH200" s="235"/>
      <c r="BI200" s="235"/>
      <c r="BJ200" s="235"/>
      <c r="BK200" s="235"/>
      <c r="BL200" s="235"/>
      <c r="BM200" s="235"/>
      <c r="BN200" s="235"/>
      <c r="BO200" s="235"/>
      <c r="BP200" s="235"/>
      <c r="BQ200" s="235"/>
      <c r="BR200" s="235"/>
      <c r="BS200" s="235"/>
      <c r="BT200" s="235"/>
      <c r="BU200" s="235"/>
      <c r="BV200" s="235"/>
      <c r="BW200" s="235"/>
      <c r="BX200" s="235"/>
      <c r="BY200" s="235"/>
    </row>
    <row r="201" spans="1:78" x14ac:dyDescent="0.3">
      <c r="A201" s="7" t="s">
        <v>321</v>
      </c>
      <c r="B201" s="7" t="s">
        <v>131</v>
      </c>
      <c r="C201" s="7"/>
      <c r="D201" s="7" t="s">
        <v>226</v>
      </c>
      <c r="E201" s="39" t="s">
        <v>353</v>
      </c>
      <c r="F201" s="39"/>
      <c r="G201" s="7"/>
      <c r="H201" s="7"/>
      <c r="I201" s="7"/>
      <c r="J201" s="7"/>
      <c r="K201" s="7"/>
      <c r="L201" s="7"/>
      <c r="M201" s="7"/>
      <c r="N201" s="19">
        <f t="shared" si="8"/>
        <v>0</v>
      </c>
      <c r="O201" s="7">
        <v>1</v>
      </c>
      <c r="P201" s="8">
        <v>12</v>
      </c>
      <c r="Q201" s="8">
        <v>24</v>
      </c>
      <c r="R201" s="14">
        <v>1</v>
      </c>
      <c r="S201" s="15">
        <f t="shared" si="9"/>
        <v>12</v>
      </c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</row>
    <row r="202" spans="1:78" x14ac:dyDescent="0.3">
      <c r="A202" s="17" t="s">
        <v>354</v>
      </c>
      <c r="B202" s="17" t="s">
        <v>131</v>
      </c>
      <c r="C202" s="17" t="s">
        <v>253</v>
      </c>
      <c r="D202" s="17" t="s">
        <v>254</v>
      </c>
      <c r="E202" s="17" t="s">
        <v>355</v>
      </c>
      <c r="F202" s="17"/>
      <c r="G202" s="17"/>
      <c r="H202" s="17"/>
      <c r="I202" s="17"/>
      <c r="J202" s="17"/>
      <c r="K202" s="17">
        <v>6</v>
      </c>
      <c r="L202" s="17">
        <v>9.5</v>
      </c>
      <c r="M202" s="203">
        <v>6</v>
      </c>
      <c r="N202" s="19">
        <f t="shared" si="8"/>
        <v>36</v>
      </c>
      <c r="O202" s="20">
        <v>10</v>
      </c>
      <c r="P202" s="21">
        <v>6</v>
      </c>
      <c r="Q202" s="21">
        <v>9.5</v>
      </c>
      <c r="R202" s="20">
        <v>4</v>
      </c>
      <c r="S202" s="21">
        <f t="shared" si="9"/>
        <v>24</v>
      </c>
      <c r="T202" s="204"/>
      <c r="U202" s="205"/>
      <c r="V202" s="205"/>
      <c r="W202" s="202"/>
      <c r="X202" s="202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88"/>
      <c r="AS202" s="88"/>
      <c r="AT202" s="88"/>
      <c r="AU202" s="88"/>
      <c r="AV202" s="88"/>
      <c r="AW202" s="88"/>
      <c r="AX202" s="88"/>
      <c r="AY202" s="88"/>
      <c r="AZ202" s="88"/>
      <c r="BA202" s="88"/>
      <c r="BB202" s="88"/>
      <c r="BC202" s="88"/>
      <c r="BD202" s="88"/>
      <c r="BE202" s="88"/>
      <c r="BF202" s="88"/>
      <c r="BG202" s="88"/>
      <c r="BH202" s="88"/>
      <c r="BI202" s="88"/>
      <c r="BJ202" s="88"/>
      <c r="BK202" s="88"/>
      <c r="BL202" s="88"/>
      <c r="BM202" s="88"/>
      <c r="BN202" s="88"/>
      <c r="BO202" s="88"/>
      <c r="BP202" s="88"/>
      <c r="BQ202" s="88"/>
      <c r="BR202" s="88"/>
      <c r="BS202" s="88"/>
      <c r="BT202" s="88"/>
      <c r="BU202" s="88"/>
      <c r="BV202" s="88"/>
      <c r="BW202" s="88"/>
      <c r="BX202" s="88"/>
      <c r="BY202" s="88"/>
    </row>
    <row r="203" spans="1:78" x14ac:dyDescent="0.3">
      <c r="A203" s="17" t="s">
        <v>356</v>
      </c>
      <c r="B203" s="17" t="s">
        <v>131</v>
      </c>
      <c r="C203" s="17" t="s">
        <v>257</v>
      </c>
      <c r="D203" s="17" t="s">
        <v>258</v>
      </c>
      <c r="E203" s="17" t="s">
        <v>357</v>
      </c>
      <c r="F203" s="17"/>
      <c r="G203" s="20"/>
      <c r="H203" s="20"/>
      <c r="I203" s="20"/>
      <c r="J203" s="20"/>
      <c r="K203" s="203">
        <v>6</v>
      </c>
      <c r="L203" s="17">
        <v>9.5</v>
      </c>
      <c r="M203" s="17">
        <v>2</v>
      </c>
      <c r="N203" s="19">
        <f t="shared" si="8"/>
        <v>12</v>
      </c>
      <c r="O203" s="20">
        <v>9</v>
      </c>
      <c r="P203" s="237">
        <v>6.5</v>
      </c>
      <c r="Q203" s="237">
        <v>9.5</v>
      </c>
      <c r="R203" s="20">
        <v>5</v>
      </c>
      <c r="S203" s="21">
        <f t="shared" si="9"/>
        <v>32.5</v>
      </c>
      <c r="T203" s="204"/>
      <c r="U203" s="205"/>
      <c r="V203" s="205"/>
      <c r="W203" s="202"/>
      <c r="X203" s="202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  <c r="BR203" s="88"/>
      <c r="BS203" s="88"/>
      <c r="BT203" s="88"/>
      <c r="BU203" s="88"/>
      <c r="BV203" s="88"/>
      <c r="BW203" s="88"/>
      <c r="BX203" s="88"/>
      <c r="BY203" s="88"/>
    </row>
    <row r="204" spans="1:78" x14ac:dyDescent="0.3">
      <c r="A204" s="39" t="s">
        <v>315</v>
      </c>
      <c r="B204" s="39" t="s">
        <v>131</v>
      </c>
      <c r="C204" s="39"/>
      <c r="D204" s="39" t="s">
        <v>132</v>
      </c>
      <c r="E204" s="39" t="s">
        <v>358</v>
      </c>
      <c r="F204" s="39"/>
      <c r="G204" s="39"/>
      <c r="H204" s="39"/>
      <c r="I204" s="39"/>
      <c r="J204" s="39"/>
      <c r="K204" s="39"/>
      <c r="L204" s="39"/>
      <c r="M204" s="7"/>
      <c r="N204" s="19">
        <f t="shared" si="8"/>
        <v>0</v>
      </c>
      <c r="O204" s="7">
        <v>1</v>
      </c>
      <c r="P204" s="8">
        <v>32.4</v>
      </c>
      <c r="Q204" s="8">
        <v>38.1</v>
      </c>
      <c r="R204" s="7">
        <v>0</v>
      </c>
      <c r="S204" s="8">
        <f t="shared" si="9"/>
        <v>0</v>
      </c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  <c r="BR204" s="88"/>
      <c r="BS204" s="88"/>
      <c r="BT204" s="88"/>
      <c r="BU204" s="88"/>
      <c r="BV204" s="88"/>
      <c r="BW204" s="88"/>
      <c r="BX204" s="88"/>
      <c r="BY204" s="88"/>
    </row>
    <row r="205" spans="1:78" x14ac:dyDescent="0.3">
      <c r="A205" s="39"/>
      <c r="B205" s="39" t="s">
        <v>131</v>
      </c>
      <c r="C205" s="39"/>
      <c r="D205" s="39" t="s">
        <v>4410</v>
      </c>
      <c r="E205" s="39" t="s">
        <v>359</v>
      </c>
      <c r="F205" s="39"/>
      <c r="G205" s="39"/>
      <c r="H205" s="39"/>
      <c r="I205" s="39"/>
      <c r="J205" s="39"/>
      <c r="K205" s="39"/>
      <c r="L205" s="39"/>
      <c r="M205" s="39"/>
      <c r="N205" s="19">
        <f t="shared" si="8"/>
        <v>0</v>
      </c>
      <c r="O205" s="7">
        <v>1</v>
      </c>
      <c r="P205" s="8">
        <v>19.3</v>
      </c>
      <c r="Q205" s="8">
        <v>29</v>
      </c>
      <c r="R205" s="7">
        <v>0</v>
      </c>
      <c r="S205" s="8">
        <f t="shared" ref="S205:S246" si="10">(P205*R205)</f>
        <v>0</v>
      </c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  <c r="BR205" s="88"/>
      <c r="BS205" s="88"/>
      <c r="BT205" s="88"/>
      <c r="BU205" s="88"/>
      <c r="BV205" s="88"/>
      <c r="BW205" s="88"/>
      <c r="BX205" s="88"/>
      <c r="BY205" s="88"/>
    </row>
    <row r="206" spans="1:78" s="238" customFormat="1" x14ac:dyDescent="0.3">
      <c r="A206" s="17" t="s">
        <v>169</v>
      </c>
      <c r="B206" s="17" t="s">
        <v>131</v>
      </c>
      <c r="C206" s="17"/>
      <c r="D206" s="17" t="s">
        <v>170</v>
      </c>
      <c r="E206" s="17" t="s">
        <v>360</v>
      </c>
      <c r="F206" s="17"/>
      <c r="G206" s="17"/>
      <c r="H206" s="17"/>
      <c r="I206" s="17"/>
      <c r="J206" s="17"/>
      <c r="K206" s="17"/>
      <c r="L206" s="17"/>
      <c r="M206" s="17"/>
      <c r="N206" s="19">
        <f t="shared" si="8"/>
        <v>0</v>
      </c>
      <c r="O206" s="20">
        <v>1</v>
      </c>
      <c r="P206" s="21">
        <v>18.45</v>
      </c>
      <c r="Q206" s="21">
        <v>23</v>
      </c>
      <c r="R206" s="20">
        <v>1</v>
      </c>
      <c r="S206" s="21">
        <f t="shared" si="10"/>
        <v>18.45</v>
      </c>
      <c r="T206" s="20"/>
      <c r="U206" s="21"/>
      <c r="V206" s="21"/>
      <c r="W206" s="9"/>
      <c r="X206" s="9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  <c r="BR206" s="88"/>
      <c r="BS206" s="88"/>
      <c r="BT206" s="88"/>
      <c r="BU206" s="88"/>
      <c r="BV206" s="88"/>
      <c r="BW206" s="88"/>
      <c r="BX206" s="88"/>
      <c r="BY206" s="88"/>
    </row>
    <row r="207" spans="1:78" s="25" customFormat="1" x14ac:dyDescent="0.3">
      <c r="A207" s="39" t="s">
        <v>188</v>
      </c>
      <c r="B207" s="39" t="s">
        <v>131</v>
      </c>
      <c r="C207" s="39"/>
      <c r="D207" s="39" t="s">
        <v>132</v>
      </c>
      <c r="E207" s="39" t="s">
        <v>361</v>
      </c>
      <c r="F207" s="39"/>
      <c r="G207" s="39"/>
      <c r="H207" s="39"/>
      <c r="I207" s="39"/>
      <c r="J207" s="39"/>
      <c r="K207" s="39">
        <v>23</v>
      </c>
      <c r="L207" s="39">
        <v>27.4</v>
      </c>
      <c r="M207" s="7">
        <v>1</v>
      </c>
      <c r="N207" s="19">
        <f t="shared" si="8"/>
        <v>23</v>
      </c>
      <c r="O207" s="7">
        <v>1</v>
      </c>
      <c r="P207" s="8"/>
      <c r="Q207" s="8"/>
      <c r="R207" s="14">
        <v>0</v>
      </c>
      <c r="S207" s="15">
        <f t="shared" si="10"/>
        <v>0</v>
      </c>
      <c r="T207" s="7"/>
      <c r="U207" s="8"/>
      <c r="V207" s="8"/>
      <c r="W207" s="9"/>
      <c r="X207" s="9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</row>
    <row r="208" spans="1:78" x14ac:dyDescent="0.3">
      <c r="A208" s="166" t="s">
        <v>225</v>
      </c>
      <c r="B208" s="7" t="s">
        <v>131</v>
      </c>
      <c r="C208" s="39"/>
      <c r="D208" s="39" t="s">
        <v>226</v>
      </c>
      <c r="E208" s="39" t="s">
        <v>362</v>
      </c>
      <c r="F208" s="39"/>
      <c r="G208" s="39"/>
      <c r="H208" s="39"/>
      <c r="I208" s="39"/>
      <c r="J208" s="39"/>
      <c r="K208" s="39">
        <v>10</v>
      </c>
      <c r="L208" s="39">
        <v>17</v>
      </c>
      <c r="M208" s="166">
        <v>0</v>
      </c>
      <c r="N208" s="19">
        <f t="shared" si="8"/>
        <v>0</v>
      </c>
      <c r="O208" s="7">
        <v>1</v>
      </c>
      <c r="P208" s="8"/>
      <c r="Q208" s="8"/>
      <c r="R208" s="14">
        <v>0</v>
      </c>
      <c r="S208" s="15">
        <f t="shared" si="10"/>
        <v>0</v>
      </c>
      <c r="T208" s="200"/>
      <c r="U208" s="201"/>
      <c r="V208" s="201"/>
      <c r="W208" s="202"/>
      <c r="X208" s="202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</row>
    <row r="209" spans="1:77" s="118" customFormat="1" x14ac:dyDescent="0.3">
      <c r="A209" s="39" t="s">
        <v>188</v>
      </c>
      <c r="B209" s="39" t="s">
        <v>131</v>
      </c>
      <c r="C209" s="39"/>
      <c r="D209" s="39" t="s">
        <v>132</v>
      </c>
      <c r="E209" s="39" t="s">
        <v>363</v>
      </c>
      <c r="F209" s="39"/>
      <c r="G209" s="39"/>
      <c r="H209" s="39"/>
      <c r="I209" s="39"/>
      <c r="J209" s="39"/>
      <c r="K209" s="39"/>
      <c r="L209" s="39"/>
      <c r="M209" s="7"/>
      <c r="N209" s="19">
        <f t="shared" si="8"/>
        <v>0</v>
      </c>
      <c r="O209" s="7">
        <v>4</v>
      </c>
      <c r="P209" s="8">
        <v>18.600000000000001</v>
      </c>
      <c r="Q209" s="8">
        <v>21.9</v>
      </c>
      <c r="R209" s="14">
        <v>0</v>
      </c>
      <c r="S209" s="15">
        <f t="shared" si="10"/>
        <v>0</v>
      </c>
      <c r="T209" s="7"/>
      <c r="U209" s="8"/>
      <c r="V209" s="8"/>
      <c r="W209" s="9"/>
      <c r="X209" s="9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  <c r="BS209" s="110"/>
      <c r="BT209" s="110"/>
      <c r="BU209" s="110"/>
      <c r="BV209" s="110"/>
      <c r="BW209" s="110"/>
      <c r="BX209" s="110"/>
      <c r="BY209" s="110"/>
    </row>
    <row r="210" spans="1:77" x14ac:dyDescent="0.3">
      <c r="A210" s="17"/>
      <c r="B210" s="17" t="s">
        <v>131</v>
      </c>
      <c r="C210" s="17"/>
      <c r="D210" s="17" t="s">
        <v>132</v>
      </c>
      <c r="E210" s="17" t="s">
        <v>364</v>
      </c>
      <c r="F210" s="17"/>
      <c r="G210" s="17"/>
      <c r="H210" s="17"/>
      <c r="I210" s="17"/>
      <c r="J210" s="17"/>
      <c r="K210" s="17"/>
      <c r="L210" s="17"/>
      <c r="M210" s="20"/>
      <c r="N210" s="19">
        <f t="shared" si="8"/>
        <v>0</v>
      </c>
      <c r="O210" s="20">
        <v>1</v>
      </c>
      <c r="P210" s="21">
        <v>32.200000000000003</v>
      </c>
      <c r="Q210" s="21">
        <v>37.9</v>
      </c>
      <c r="R210" s="22">
        <v>1</v>
      </c>
      <c r="S210" s="23">
        <f t="shared" si="10"/>
        <v>32.200000000000003</v>
      </c>
      <c r="T210" s="20"/>
      <c r="U210" s="21"/>
      <c r="V210" s="2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</row>
    <row r="211" spans="1:77" x14ac:dyDescent="0.3">
      <c r="A211" s="17"/>
      <c r="B211" s="17" t="s">
        <v>131</v>
      </c>
      <c r="C211" s="17"/>
      <c r="D211" s="17" t="s">
        <v>132</v>
      </c>
      <c r="E211" s="17" t="s">
        <v>365</v>
      </c>
      <c r="F211" s="17"/>
      <c r="G211" s="17"/>
      <c r="H211" s="17"/>
      <c r="I211" s="17"/>
      <c r="J211" s="17"/>
      <c r="K211" s="17"/>
      <c r="L211" s="17"/>
      <c r="M211" s="20"/>
      <c r="N211" s="19">
        <f t="shared" si="8"/>
        <v>0</v>
      </c>
      <c r="O211" s="20">
        <v>2</v>
      </c>
      <c r="P211" s="21">
        <v>23.4</v>
      </c>
      <c r="Q211" s="21">
        <v>27.5</v>
      </c>
      <c r="R211" s="22">
        <v>1</v>
      </c>
      <c r="S211" s="23">
        <f t="shared" si="10"/>
        <v>23.4</v>
      </c>
      <c r="T211" s="20"/>
      <c r="U211" s="21"/>
      <c r="V211" s="2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</row>
    <row r="212" spans="1:77" s="28" customFormat="1" x14ac:dyDescent="0.3">
      <c r="A212" s="39" t="s">
        <v>188</v>
      </c>
      <c r="B212" s="39" t="s">
        <v>131</v>
      </c>
      <c r="C212" s="39"/>
      <c r="D212" s="39" t="s">
        <v>132</v>
      </c>
      <c r="E212" s="39" t="s">
        <v>366</v>
      </c>
      <c r="F212" s="39"/>
      <c r="G212" s="39"/>
      <c r="H212" s="39"/>
      <c r="I212" s="39"/>
      <c r="J212" s="39"/>
      <c r="K212" s="39"/>
      <c r="L212" s="39"/>
      <c r="M212" s="7"/>
      <c r="N212" s="19">
        <f t="shared" si="8"/>
        <v>0</v>
      </c>
      <c r="O212" s="7">
        <v>2</v>
      </c>
      <c r="P212" s="8">
        <v>18.3</v>
      </c>
      <c r="Q212" s="8">
        <v>21.5</v>
      </c>
      <c r="R212" s="7">
        <v>0</v>
      </c>
      <c r="S212" s="8">
        <f t="shared" si="10"/>
        <v>0</v>
      </c>
      <c r="T212" s="7"/>
      <c r="U212" s="8"/>
      <c r="V212" s="8"/>
      <c r="W212" s="9"/>
      <c r="X212" s="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</row>
    <row r="213" spans="1:77" x14ac:dyDescent="0.3">
      <c r="A213" s="17" t="s">
        <v>225</v>
      </c>
      <c r="B213" s="20" t="s">
        <v>131</v>
      </c>
      <c r="C213" s="17"/>
      <c r="D213" s="17" t="s">
        <v>226</v>
      </c>
      <c r="E213" s="17" t="s">
        <v>367</v>
      </c>
      <c r="F213" s="17"/>
      <c r="G213" s="17"/>
      <c r="H213" s="17"/>
      <c r="I213" s="17"/>
      <c r="J213" s="17"/>
      <c r="K213" s="17"/>
      <c r="L213" s="17"/>
      <c r="M213" s="17"/>
      <c r="N213" s="19">
        <f t="shared" si="8"/>
        <v>0</v>
      </c>
      <c r="O213" s="20">
        <v>1</v>
      </c>
      <c r="P213" s="21">
        <v>16</v>
      </c>
      <c r="Q213" s="21">
        <v>29</v>
      </c>
      <c r="R213" s="22">
        <v>1</v>
      </c>
      <c r="S213" s="23">
        <f t="shared" si="10"/>
        <v>16</v>
      </c>
      <c r="T213" s="20"/>
      <c r="U213" s="21">
        <v>16</v>
      </c>
      <c r="V213" s="21">
        <v>29</v>
      </c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</row>
    <row r="214" spans="1:77" x14ac:dyDescent="0.3">
      <c r="A214" s="17"/>
      <c r="B214" s="17" t="s">
        <v>131</v>
      </c>
      <c r="C214" s="17"/>
      <c r="D214" s="17" t="s">
        <v>132</v>
      </c>
      <c r="E214" s="17" t="s">
        <v>368</v>
      </c>
      <c r="F214" s="17"/>
      <c r="G214" s="17"/>
      <c r="H214" s="17"/>
      <c r="I214" s="17"/>
      <c r="J214" s="17"/>
      <c r="K214" s="17"/>
      <c r="L214" s="17"/>
      <c r="M214" s="20"/>
      <c r="N214" s="19">
        <f t="shared" si="8"/>
        <v>0</v>
      </c>
      <c r="O214" s="20">
        <v>2</v>
      </c>
      <c r="P214" s="21">
        <v>22.5</v>
      </c>
      <c r="Q214" s="21">
        <v>26.5</v>
      </c>
      <c r="R214" s="22">
        <v>1</v>
      </c>
      <c r="S214" s="23">
        <f t="shared" si="10"/>
        <v>22.5</v>
      </c>
      <c r="T214" s="20"/>
      <c r="U214" s="21"/>
      <c r="V214" s="2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</row>
    <row r="215" spans="1:77" s="118" customFormat="1" x14ac:dyDescent="0.3">
      <c r="A215" s="39" t="s">
        <v>188</v>
      </c>
      <c r="B215" s="39" t="s">
        <v>131</v>
      </c>
      <c r="C215" s="39"/>
      <c r="D215" s="39" t="s">
        <v>132</v>
      </c>
      <c r="E215" s="39" t="s">
        <v>369</v>
      </c>
      <c r="F215" s="39"/>
      <c r="G215" s="39"/>
      <c r="H215" s="39"/>
      <c r="I215" s="39"/>
      <c r="J215" s="39"/>
      <c r="K215" s="39"/>
      <c r="L215" s="39"/>
      <c r="M215" s="7"/>
      <c r="N215" s="19">
        <f t="shared" si="8"/>
        <v>0</v>
      </c>
      <c r="O215" s="7">
        <v>3</v>
      </c>
      <c r="P215" s="8">
        <v>19.5</v>
      </c>
      <c r="Q215" s="8">
        <v>22.9</v>
      </c>
      <c r="R215" s="14">
        <v>1</v>
      </c>
      <c r="S215" s="15">
        <f t="shared" si="10"/>
        <v>19.5</v>
      </c>
      <c r="T215" s="7"/>
      <c r="U215" s="8"/>
      <c r="V215" s="8"/>
      <c r="W215" s="9"/>
      <c r="X215" s="9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  <c r="BO215" s="110"/>
      <c r="BP215" s="110"/>
      <c r="BQ215" s="110"/>
      <c r="BR215" s="110"/>
      <c r="BS215" s="110"/>
      <c r="BT215" s="110"/>
      <c r="BU215" s="110"/>
      <c r="BV215" s="110"/>
      <c r="BW215" s="110"/>
      <c r="BX215" s="110"/>
      <c r="BY215" s="110"/>
    </row>
    <row r="216" spans="1:77" x14ac:dyDescent="0.3">
      <c r="A216" s="39" t="s">
        <v>188</v>
      </c>
      <c r="B216" s="39" t="s">
        <v>131</v>
      </c>
      <c r="C216" s="39"/>
      <c r="D216" s="39" t="s">
        <v>132</v>
      </c>
      <c r="E216" s="39" t="s">
        <v>370</v>
      </c>
      <c r="F216" s="39"/>
      <c r="G216" s="39"/>
      <c r="H216" s="39"/>
      <c r="I216" s="39"/>
      <c r="J216" s="39"/>
      <c r="K216" s="39">
        <v>22.9</v>
      </c>
      <c r="L216" s="39">
        <v>26.9</v>
      </c>
      <c r="M216" s="7">
        <v>1</v>
      </c>
      <c r="N216" s="19">
        <f t="shared" si="8"/>
        <v>22.9</v>
      </c>
      <c r="O216" s="7">
        <v>1</v>
      </c>
      <c r="P216" s="8"/>
      <c r="Q216" s="8"/>
      <c r="R216" s="14">
        <v>0</v>
      </c>
      <c r="S216" s="15">
        <f t="shared" si="10"/>
        <v>0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</row>
    <row r="217" spans="1:77" x14ac:dyDescent="0.3">
      <c r="A217" s="17" t="s">
        <v>225</v>
      </c>
      <c r="B217" s="20" t="s">
        <v>131</v>
      </c>
      <c r="C217" s="17"/>
      <c r="D217" s="17" t="s">
        <v>226</v>
      </c>
      <c r="E217" s="17" t="s">
        <v>371</v>
      </c>
      <c r="F217" s="17"/>
      <c r="G217" s="17"/>
      <c r="H217" s="17"/>
      <c r="I217" s="17"/>
      <c r="J217" s="17"/>
      <c r="K217" s="17"/>
      <c r="L217" s="17"/>
      <c r="M217" s="17"/>
      <c r="N217" s="19">
        <f t="shared" si="8"/>
        <v>0</v>
      </c>
      <c r="O217" s="20">
        <v>2</v>
      </c>
      <c r="P217" s="21">
        <v>13</v>
      </c>
      <c r="Q217" s="21">
        <v>26</v>
      </c>
      <c r="R217" s="22">
        <v>2</v>
      </c>
      <c r="S217" s="23">
        <f t="shared" si="10"/>
        <v>26</v>
      </c>
      <c r="T217" s="20"/>
      <c r="U217" s="21">
        <v>13</v>
      </c>
      <c r="V217" s="21">
        <v>26</v>
      </c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</row>
    <row r="218" spans="1:77" s="118" customFormat="1" x14ac:dyDescent="0.3">
      <c r="A218" s="17" t="s">
        <v>155</v>
      </c>
      <c r="B218" s="17" t="s">
        <v>131</v>
      </c>
      <c r="C218" s="17"/>
      <c r="D218" s="17" t="s">
        <v>4410</v>
      </c>
      <c r="E218" s="17" t="s">
        <v>372</v>
      </c>
      <c r="F218" s="17"/>
      <c r="G218" s="17"/>
      <c r="H218" s="17"/>
      <c r="I218" s="17"/>
      <c r="J218" s="17"/>
      <c r="K218" s="17">
        <v>19</v>
      </c>
      <c r="L218" s="17">
        <v>38</v>
      </c>
      <c r="M218" s="17">
        <v>2</v>
      </c>
      <c r="N218" s="19">
        <f t="shared" si="8"/>
        <v>38</v>
      </c>
      <c r="O218" s="20"/>
      <c r="P218" s="21">
        <v>19</v>
      </c>
      <c r="Q218" s="21">
        <v>38</v>
      </c>
      <c r="R218" s="22">
        <v>1</v>
      </c>
      <c r="S218" s="23">
        <f t="shared" si="10"/>
        <v>19</v>
      </c>
      <c r="T218" s="20"/>
      <c r="U218" s="21">
        <v>19</v>
      </c>
      <c r="V218" s="21">
        <v>38</v>
      </c>
      <c r="W218" s="9"/>
      <c r="X218" s="9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110"/>
      <c r="AS218" s="110"/>
      <c r="AT218" s="110"/>
      <c r="AU218" s="110"/>
      <c r="AV218" s="110"/>
      <c r="AW218" s="110"/>
      <c r="AX218" s="110"/>
      <c r="AY218" s="110"/>
      <c r="AZ218" s="110"/>
      <c r="BA218" s="110"/>
      <c r="BB218" s="110"/>
      <c r="BC218" s="110"/>
      <c r="BD218" s="110"/>
      <c r="BE218" s="110"/>
      <c r="BF218" s="110"/>
      <c r="BG218" s="110"/>
      <c r="BH218" s="110"/>
      <c r="BI218" s="110"/>
      <c r="BJ218" s="110"/>
      <c r="BK218" s="110"/>
      <c r="BL218" s="110"/>
      <c r="BM218" s="110"/>
      <c r="BN218" s="110"/>
      <c r="BO218" s="110"/>
      <c r="BP218" s="110"/>
      <c r="BQ218" s="110"/>
      <c r="BR218" s="110"/>
      <c r="BS218" s="110"/>
      <c r="BT218" s="110"/>
      <c r="BU218" s="110"/>
      <c r="BV218" s="110"/>
      <c r="BW218" s="110"/>
      <c r="BX218" s="110"/>
      <c r="BY218" s="110"/>
    </row>
    <row r="219" spans="1:77" x14ac:dyDescent="0.3">
      <c r="A219" s="166" t="s">
        <v>373</v>
      </c>
      <c r="B219" s="7" t="s">
        <v>131</v>
      </c>
      <c r="C219" s="39"/>
      <c r="D219" s="39" t="s">
        <v>226</v>
      </c>
      <c r="E219" s="39" t="s">
        <v>374</v>
      </c>
      <c r="F219" s="39"/>
      <c r="G219" s="39"/>
      <c r="H219" s="39"/>
      <c r="I219" s="39"/>
      <c r="J219" s="39"/>
      <c r="K219" s="39">
        <v>13</v>
      </c>
      <c r="L219" s="39">
        <v>22</v>
      </c>
      <c r="M219" s="166">
        <v>0</v>
      </c>
      <c r="N219" s="19">
        <f t="shared" si="8"/>
        <v>0</v>
      </c>
      <c r="O219" s="7">
        <v>1</v>
      </c>
      <c r="P219" s="8"/>
      <c r="Q219" s="8"/>
      <c r="R219" s="14">
        <v>0</v>
      </c>
      <c r="S219" s="15">
        <f t="shared" si="10"/>
        <v>0</v>
      </c>
      <c r="T219" s="200"/>
      <c r="U219" s="201"/>
      <c r="V219" s="201"/>
      <c r="W219" s="202"/>
      <c r="X219" s="202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</row>
    <row r="220" spans="1:77" s="25" customFormat="1" x14ac:dyDescent="0.3">
      <c r="A220" s="39" t="s">
        <v>188</v>
      </c>
      <c r="B220" s="39" t="s">
        <v>131</v>
      </c>
      <c r="C220" s="39"/>
      <c r="D220" s="39" t="s">
        <v>132</v>
      </c>
      <c r="E220" s="39" t="s">
        <v>375</v>
      </c>
      <c r="F220" s="39"/>
      <c r="G220" s="39"/>
      <c r="H220" s="39"/>
      <c r="I220" s="39"/>
      <c r="J220" s="39"/>
      <c r="K220" s="39"/>
      <c r="L220" s="39"/>
      <c r="M220" s="7"/>
      <c r="N220" s="19">
        <f t="shared" si="8"/>
        <v>0</v>
      </c>
      <c r="O220" s="7">
        <v>2</v>
      </c>
      <c r="P220" s="8">
        <v>23.7</v>
      </c>
      <c r="Q220" s="8">
        <v>27.9</v>
      </c>
      <c r="R220" s="14">
        <v>0</v>
      </c>
      <c r="S220" s="15">
        <f t="shared" si="10"/>
        <v>0</v>
      </c>
      <c r="T220" s="7"/>
      <c r="U220" s="8"/>
      <c r="V220" s="8"/>
      <c r="W220" s="9"/>
      <c r="X220" s="9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</row>
    <row r="221" spans="1:77" x14ac:dyDescent="0.3">
      <c r="A221" s="17"/>
      <c r="B221" s="17" t="s">
        <v>131</v>
      </c>
      <c r="C221" s="17"/>
      <c r="D221" s="17" t="s">
        <v>132</v>
      </c>
      <c r="E221" s="17" t="s">
        <v>376</v>
      </c>
      <c r="F221" s="17"/>
      <c r="G221" s="17"/>
      <c r="H221" s="17"/>
      <c r="I221" s="17"/>
      <c r="J221" s="17"/>
      <c r="K221" s="17"/>
      <c r="L221" s="17"/>
      <c r="M221" s="20"/>
      <c r="N221" s="19">
        <f t="shared" si="8"/>
        <v>0</v>
      </c>
      <c r="O221" s="20">
        <v>1</v>
      </c>
      <c r="P221" s="21">
        <v>21.2</v>
      </c>
      <c r="Q221" s="21">
        <v>24.9</v>
      </c>
      <c r="R221" s="22">
        <v>1</v>
      </c>
      <c r="S221" s="23">
        <f t="shared" si="10"/>
        <v>21.2</v>
      </c>
      <c r="T221" s="20"/>
      <c r="U221" s="21"/>
      <c r="V221" s="21"/>
      <c r="Y221" s="3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</row>
    <row r="222" spans="1:77" x14ac:dyDescent="0.3">
      <c r="A222" s="68" t="s">
        <v>151</v>
      </c>
      <c r="B222" s="68" t="s">
        <v>131</v>
      </c>
      <c r="C222" s="68"/>
      <c r="D222" s="68" t="s">
        <v>158</v>
      </c>
      <c r="E222" s="68" t="s">
        <v>377</v>
      </c>
      <c r="F222" s="68"/>
      <c r="G222" s="68"/>
      <c r="H222" s="68"/>
      <c r="I222" s="68"/>
      <c r="J222" s="68"/>
      <c r="K222" s="68"/>
      <c r="L222" s="68"/>
      <c r="M222" s="105"/>
      <c r="N222" s="19">
        <f t="shared" si="8"/>
        <v>0</v>
      </c>
      <c r="O222" s="105">
        <v>2</v>
      </c>
      <c r="P222" s="106">
        <v>11.8</v>
      </c>
      <c r="Q222" s="106">
        <v>13.9</v>
      </c>
      <c r="R222" s="107">
        <v>0</v>
      </c>
      <c r="S222" s="108">
        <f t="shared" si="10"/>
        <v>0</v>
      </c>
      <c r="T222" s="105">
        <v>3</v>
      </c>
      <c r="U222" s="106">
        <v>8.14</v>
      </c>
      <c r="V222" s="106">
        <v>13</v>
      </c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10"/>
      <c r="AK222" s="110"/>
      <c r="AL222" s="110"/>
      <c r="AM222" s="110"/>
      <c r="AN222" s="110"/>
      <c r="AO222" s="110"/>
      <c r="AP222" s="110"/>
      <c r="AQ222" s="110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</row>
    <row r="223" spans="1:77" s="118" customFormat="1" x14ac:dyDescent="0.3">
      <c r="A223" s="17"/>
      <c r="B223" s="17" t="s">
        <v>131</v>
      </c>
      <c r="C223" s="17"/>
      <c r="D223" s="17" t="s">
        <v>132</v>
      </c>
      <c r="E223" s="17" t="s">
        <v>378</v>
      </c>
      <c r="F223" s="17"/>
      <c r="G223" s="17"/>
      <c r="H223" s="17"/>
      <c r="I223" s="17"/>
      <c r="J223" s="17"/>
      <c r="K223" s="17">
        <v>23.3</v>
      </c>
      <c r="L223" s="17">
        <v>27.9</v>
      </c>
      <c r="M223" s="20">
        <v>1</v>
      </c>
      <c r="N223" s="19">
        <f t="shared" si="8"/>
        <v>23.3</v>
      </c>
      <c r="O223" s="20">
        <v>1</v>
      </c>
      <c r="P223" s="21">
        <v>23.3</v>
      </c>
      <c r="Q223" s="21">
        <v>27.9</v>
      </c>
      <c r="R223" s="22">
        <v>1</v>
      </c>
      <c r="S223" s="23">
        <f t="shared" si="10"/>
        <v>23.3</v>
      </c>
      <c r="T223" s="20"/>
      <c r="U223" s="21"/>
      <c r="V223" s="21"/>
      <c r="W223" s="9"/>
      <c r="X223" s="9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  <c r="BH223" s="110"/>
      <c r="BI223" s="110"/>
      <c r="BJ223" s="110"/>
      <c r="BK223" s="110"/>
      <c r="BL223" s="110"/>
      <c r="BM223" s="110"/>
      <c r="BN223" s="110"/>
      <c r="BO223" s="110"/>
      <c r="BP223" s="110"/>
      <c r="BQ223" s="110"/>
      <c r="BR223" s="110"/>
      <c r="BS223" s="110"/>
      <c r="BT223" s="110"/>
      <c r="BU223" s="110"/>
      <c r="BV223" s="110"/>
      <c r="BW223" s="110"/>
      <c r="BX223" s="110"/>
      <c r="BY223" s="110"/>
    </row>
    <row r="224" spans="1:77" x14ac:dyDescent="0.3">
      <c r="A224" s="17"/>
      <c r="B224" s="17" t="s">
        <v>131</v>
      </c>
      <c r="C224" s="17"/>
      <c r="D224" s="17" t="s">
        <v>132</v>
      </c>
      <c r="E224" s="17" t="s">
        <v>379</v>
      </c>
      <c r="F224" s="17"/>
      <c r="G224" s="17"/>
      <c r="H224" s="17"/>
      <c r="I224" s="17"/>
      <c r="J224" s="17"/>
      <c r="K224" s="17"/>
      <c r="L224" s="17"/>
      <c r="M224" s="20"/>
      <c r="N224" s="19">
        <f t="shared" si="8"/>
        <v>0</v>
      </c>
      <c r="O224" s="20">
        <v>1</v>
      </c>
      <c r="P224" s="21">
        <v>24.6</v>
      </c>
      <c r="Q224" s="21">
        <v>28.9</v>
      </c>
      <c r="R224" s="22">
        <v>1</v>
      </c>
      <c r="S224" s="23">
        <f t="shared" si="10"/>
        <v>24.6</v>
      </c>
      <c r="T224" s="20"/>
      <c r="U224" s="21"/>
      <c r="V224" s="21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</row>
    <row r="225" spans="1:77" x14ac:dyDescent="0.3">
      <c r="A225" s="39" t="s">
        <v>229</v>
      </c>
      <c r="B225" s="39" t="s">
        <v>131</v>
      </c>
      <c r="C225" s="39"/>
      <c r="D225" s="39" t="s">
        <v>132</v>
      </c>
      <c r="E225" s="39" t="s">
        <v>380</v>
      </c>
      <c r="F225" s="39"/>
      <c r="G225" s="39"/>
      <c r="H225" s="39"/>
      <c r="I225" s="39"/>
      <c r="J225" s="39"/>
      <c r="K225" s="39"/>
      <c r="L225" s="39"/>
      <c r="M225" s="7"/>
      <c r="N225" s="19">
        <f t="shared" si="8"/>
        <v>0</v>
      </c>
      <c r="O225" s="7">
        <v>1</v>
      </c>
      <c r="P225" s="8">
        <v>22.7</v>
      </c>
      <c r="Q225" s="8">
        <v>26.7</v>
      </c>
      <c r="R225" s="14">
        <v>0</v>
      </c>
      <c r="S225" s="15">
        <f t="shared" si="10"/>
        <v>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</row>
    <row r="226" spans="1:77" s="27" customFormat="1" x14ac:dyDescent="0.3">
      <c r="A226" s="39" t="s">
        <v>315</v>
      </c>
      <c r="B226" s="39" t="s">
        <v>131</v>
      </c>
      <c r="C226" s="39"/>
      <c r="D226" s="39" t="s">
        <v>132</v>
      </c>
      <c r="E226" s="39" t="s">
        <v>381</v>
      </c>
      <c r="F226" s="39"/>
      <c r="G226" s="39"/>
      <c r="H226" s="39"/>
      <c r="I226" s="39"/>
      <c r="J226" s="39"/>
      <c r="K226" s="39"/>
      <c r="L226" s="39"/>
      <c r="M226" s="7"/>
      <c r="N226" s="19">
        <f t="shared" si="8"/>
        <v>0</v>
      </c>
      <c r="O226" s="7">
        <v>2</v>
      </c>
      <c r="P226" s="8">
        <v>9.9</v>
      </c>
      <c r="Q226" s="8">
        <v>11.6</v>
      </c>
      <c r="R226" s="14">
        <v>0</v>
      </c>
      <c r="S226" s="15">
        <f t="shared" si="10"/>
        <v>0</v>
      </c>
      <c r="T226" s="7"/>
      <c r="U226" s="8"/>
      <c r="V226" s="8"/>
      <c r="W226" s="9"/>
      <c r="X226" s="9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</row>
    <row r="227" spans="1:77" x14ac:dyDescent="0.3">
      <c r="A227" s="17" t="s">
        <v>169</v>
      </c>
      <c r="B227" s="17" t="s">
        <v>131</v>
      </c>
      <c r="C227" s="17"/>
      <c r="D227" s="17" t="s">
        <v>170</v>
      </c>
      <c r="E227" s="17" t="s">
        <v>382</v>
      </c>
      <c r="F227" s="17"/>
      <c r="G227" s="17"/>
      <c r="H227" s="17"/>
      <c r="I227" s="17"/>
      <c r="J227" s="17"/>
      <c r="K227" s="17"/>
      <c r="L227" s="17"/>
      <c r="M227" s="17"/>
      <c r="N227" s="19">
        <f t="shared" si="8"/>
        <v>0</v>
      </c>
      <c r="O227" s="20">
        <v>1</v>
      </c>
      <c r="P227" s="21">
        <v>13.8</v>
      </c>
      <c r="Q227" s="21">
        <v>22</v>
      </c>
      <c r="R227" s="22">
        <v>1</v>
      </c>
      <c r="S227" s="23">
        <f t="shared" si="10"/>
        <v>13.8</v>
      </c>
      <c r="T227" s="20"/>
      <c r="U227" s="21"/>
      <c r="V227" s="21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</row>
    <row r="228" spans="1:77" x14ac:dyDescent="0.3">
      <c r="A228" s="17" t="s">
        <v>169</v>
      </c>
      <c r="B228" s="17" t="s">
        <v>131</v>
      </c>
      <c r="C228" s="17"/>
      <c r="D228" s="17" t="s">
        <v>170</v>
      </c>
      <c r="E228" s="17" t="s">
        <v>383</v>
      </c>
      <c r="F228" s="17"/>
      <c r="G228" s="17"/>
      <c r="H228" s="17"/>
      <c r="I228" s="17"/>
      <c r="J228" s="17"/>
      <c r="K228" s="17"/>
      <c r="L228" s="17"/>
      <c r="M228" s="17"/>
      <c r="N228" s="19">
        <f t="shared" si="8"/>
        <v>0</v>
      </c>
      <c r="O228" s="20">
        <v>1</v>
      </c>
      <c r="P228" s="21">
        <v>19.600000000000001</v>
      </c>
      <c r="Q228" s="21">
        <v>27</v>
      </c>
      <c r="R228" s="22">
        <v>1</v>
      </c>
      <c r="S228" s="23">
        <f t="shared" si="10"/>
        <v>19.600000000000001</v>
      </c>
      <c r="T228" s="20"/>
      <c r="U228" s="21"/>
      <c r="V228" s="21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</row>
    <row r="229" spans="1:77" x14ac:dyDescent="0.3">
      <c r="A229" s="39" t="s">
        <v>321</v>
      </c>
      <c r="B229" s="7" t="s">
        <v>131</v>
      </c>
      <c r="C229" s="39"/>
      <c r="D229" s="39" t="s">
        <v>226</v>
      </c>
      <c r="E229" s="39" t="s">
        <v>384</v>
      </c>
      <c r="F229" s="39"/>
      <c r="G229" s="7"/>
      <c r="H229" s="7"/>
      <c r="I229" s="7"/>
      <c r="J229" s="7"/>
      <c r="K229" s="39">
        <v>14</v>
      </c>
      <c r="L229" s="39">
        <v>24</v>
      </c>
      <c r="M229" s="39">
        <v>1</v>
      </c>
      <c r="N229" s="19">
        <f t="shared" si="8"/>
        <v>14</v>
      </c>
      <c r="O229" s="7">
        <v>1</v>
      </c>
      <c r="P229" s="8"/>
      <c r="Q229" s="8"/>
      <c r="R229" s="14">
        <v>0</v>
      </c>
      <c r="S229" s="15">
        <f t="shared" si="10"/>
        <v>0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</row>
    <row r="230" spans="1:77" s="183" customFormat="1" x14ac:dyDescent="0.3">
      <c r="A230" s="53" t="s">
        <v>315</v>
      </c>
      <c r="B230" s="39" t="s">
        <v>131</v>
      </c>
      <c r="C230" s="39"/>
      <c r="D230" s="39" t="s">
        <v>132</v>
      </c>
      <c r="E230" s="39" t="s">
        <v>385</v>
      </c>
      <c r="F230" s="39"/>
      <c r="G230" s="39"/>
      <c r="H230" s="39"/>
      <c r="I230" s="39"/>
      <c r="J230" s="39"/>
      <c r="K230" s="39"/>
      <c r="L230" s="53"/>
      <c r="M230" s="7"/>
      <c r="N230" s="19">
        <f t="shared" si="8"/>
        <v>0</v>
      </c>
      <c r="O230" s="7">
        <v>3</v>
      </c>
      <c r="P230" s="8">
        <v>34.1</v>
      </c>
      <c r="Q230" s="8">
        <v>40.1</v>
      </c>
      <c r="R230" s="14">
        <v>0</v>
      </c>
      <c r="S230" s="15">
        <f t="shared" si="10"/>
        <v>0</v>
      </c>
      <c r="T230" s="7"/>
      <c r="U230" s="8"/>
      <c r="V230" s="8"/>
      <c r="W230" s="9"/>
      <c r="X230" s="9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</row>
    <row r="231" spans="1:77" x14ac:dyDescent="0.3">
      <c r="A231" s="53" t="s">
        <v>188</v>
      </c>
      <c r="B231" s="39" t="s">
        <v>131</v>
      </c>
      <c r="C231" s="39"/>
      <c r="D231" s="39" t="s">
        <v>132</v>
      </c>
      <c r="E231" s="39" t="s">
        <v>386</v>
      </c>
      <c r="F231" s="39"/>
      <c r="G231" s="39"/>
      <c r="H231" s="39"/>
      <c r="I231" s="39"/>
      <c r="J231" s="39"/>
      <c r="K231" s="39"/>
      <c r="L231" s="53"/>
      <c r="M231" s="7"/>
      <c r="N231" s="19">
        <f t="shared" si="8"/>
        <v>0</v>
      </c>
      <c r="O231" s="7">
        <v>1</v>
      </c>
      <c r="P231" s="8">
        <v>20.3</v>
      </c>
      <c r="Q231" s="8">
        <v>23.9</v>
      </c>
      <c r="R231" s="14">
        <v>0</v>
      </c>
      <c r="S231" s="15">
        <f t="shared" si="10"/>
        <v>0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</row>
    <row r="232" spans="1:77" x14ac:dyDescent="0.3">
      <c r="A232" s="17"/>
      <c r="B232" s="17" t="s">
        <v>131</v>
      </c>
      <c r="C232" s="17"/>
      <c r="D232" s="17" t="s">
        <v>132</v>
      </c>
      <c r="E232" s="17" t="s">
        <v>387</v>
      </c>
      <c r="F232" s="17"/>
      <c r="G232" s="17"/>
      <c r="H232" s="17"/>
      <c r="I232" s="17"/>
      <c r="J232" s="17"/>
      <c r="K232" s="17">
        <v>29.3</v>
      </c>
      <c r="L232" s="17">
        <v>34.5</v>
      </c>
      <c r="M232" s="20">
        <v>1</v>
      </c>
      <c r="N232" s="19">
        <f t="shared" si="8"/>
        <v>29.3</v>
      </c>
      <c r="O232" s="20">
        <v>1</v>
      </c>
      <c r="P232" s="21">
        <v>29.3</v>
      </c>
      <c r="Q232" s="21">
        <v>34.5</v>
      </c>
      <c r="R232" s="22">
        <v>1</v>
      </c>
      <c r="S232" s="23">
        <f t="shared" si="10"/>
        <v>29.3</v>
      </c>
      <c r="T232" s="20"/>
      <c r="U232" s="21"/>
      <c r="V232" s="21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</row>
    <row r="233" spans="1:77" x14ac:dyDescent="0.3">
      <c r="A233" s="17" t="s">
        <v>155</v>
      </c>
      <c r="B233" s="17" t="s">
        <v>131</v>
      </c>
      <c r="C233" s="17"/>
      <c r="D233" s="17" t="s">
        <v>4410</v>
      </c>
      <c r="E233" s="17" t="s">
        <v>388</v>
      </c>
      <c r="F233" s="17"/>
      <c r="G233" s="17"/>
      <c r="H233" s="17" t="s">
        <v>389</v>
      </c>
      <c r="I233" s="17" t="s">
        <v>390</v>
      </c>
      <c r="J233" s="17"/>
      <c r="K233" s="17">
        <v>12.5</v>
      </c>
      <c r="L233" s="17">
        <v>25</v>
      </c>
      <c r="M233" s="17">
        <v>1</v>
      </c>
      <c r="N233" s="19">
        <f t="shared" ref="N233:N296" si="11">SUM(M233*K233)</f>
        <v>12.5</v>
      </c>
      <c r="O233" s="20"/>
      <c r="P233" s="21">
        <v>12</v>
      </c>
      <c r="Q233" s="21">
        <v>25</v>
      </c>
      <c r="R233" s="22">
        <v>1</v>
      </c>
      <c r="S233" s="23">
        <f t="shared" si="10"/>
        <v>12</v>
      </c>
      <c r="T233" s="20"/>
      <c r="U233" s="21"/>
      <c r="V233" s="21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</row>
    <row r="234" spans="1:77" x14ac:dyDescent="0.3">
      <c r="A234" s="39" t="s">
        <v>169</v>
      </c>
      <c r="B234" s="39" t="s">
        <v>131</v>
      </c>
      <c r="C234" s="39"/>
      <c r="D234" s="39" t="s">
        <v>170</v>
      </c>
      <c r="E234" s="39" t="s">
        <v>391</v>
      </c>
      <c r="F234" s="39"/>
      <c r="G234" s="39"/>
      <c r="H234" s="39"/>
      <c r="I234" s="39"/>
      <c r="J234" s="39"/>
      <c r="K234" s="39"/>
      <c r="L234" s="39"/>
      <c r="M234" s="39"/>
      <c r="N234" s="19">
        <f t="shared" si="11"/>
        <v>0</v>
      </c>
      <c r="O234" s="7">
        <v>1</v>
      </c>
      <c r="P234" s="8">
        <v>8.1999999999999993</v>
      </c>
      <c r="Q234" s="8">
        <v>12</v>
      </c>
      <c r="R234" s="14">
        <v>1</v>
      </c>
      <c r="S234" s="15">
        <f t="shared" si="10"/>
        <v>8.1999999999999993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</row>
    <row r="235" spans="1:77" s="25" customFormat="1" x14ac:dyDescent="0.3">
      <c r="A235" s="39"/>
      <c r="B235" s="39" t="s">
        <v>131</v>
      </c>
      <c r="C235" s="39"/>
      <c r="D235" s="39" t="s">
        <v>132</v>
      </c>
      <c r="E235" s="39" t="s">
        <v>392</v>
      </c>
      <c r="F235" s="39"/>
      <c r="G235" s="39"/>
      <c r="H235" s="39"/>
      <c r="I235" s="39"/>
      <c r="J235" s="39"/>
      <c r="K235" s="39"/>
      <c r="L235" s="39"/>
      <c r="M235" s="7"/>
      <c r="N235" s="19">
        <f t="shared" si="11"/>
        <v>0</v>
      </c>
      <c r="O235" s="7">
        <v>2</v>
      </c>
      <c r="P235" s="8">
        <v>11.6</v>
      </c>
      <c r="Q235" s="8">
        <v>13.6</v>
      </c>
      <c r="R235" s="14">
        <v>0</v>
      </c>
      <c r="S235" s="15">
        <f t="shared" si="10"/>
        <v>0</v>
      </c>
      <c r="T235" s="7"/>
      <c r="U235" s="8"/>
      <c r="V235" s="8"/>
      <c r="W235" s="9"/>
      <c r="X235" s="9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</row>
    <row r="236" spans="1:77" s="28" customFormat="1" x14ac:dyDescent="0.3">
      <c r="A236" s="17"/>
      <c r="B236" s="17" t="s">
        <v>131</v>
      </c>
      <c r="C236" s="17"/>
      <c r="D236" s="17" t="s">
        <v>132</v>
      </c>
      <c r="E236" s="17" t="s">
        <v>393</v>
      </c>
      <c r="F236" s="17"/>
      <c r="G236" s="17"/>
      <c r="H236" s="17"/>
      <c r="I236" s="17"/>
      <c r="J236" s="17"/>
      <c r="K236" s="17">
        <v>20.3</v>
      </c>
      <c r="L236" s="17">
        <v>23.9</v>
      </c>
      <c r="M236" s="20">
        <v>1</v>
      </c>
      <c r="N236" s="19">
        <f t="shared" si="11"/>
        <v>20.3</v>
      </c>
      <c r="O236" s="20">
        <v>1</v>
      </c>
      <c r="P236" s="21">
        <v>20.3</v>
      </c>
      <c r="Q236" s="21">
        <v>23.9</v>
      </c>
      <c r="R236" s="20">
        <v>1</v>
      </c>
      <c r="S236" s="21">
        <f t="shared" si="10"/>
        <v>20.3</v>
      </c>
      <c r="T236" s="20"/>
      <c r="U236" s="21"/>
      <c r="V236" s="21"/>
      <c r="W236" s="9"/>
      <c r="X236" s="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</row>
    <row r="237" spans="1:77" s="68" customFormat="1" x14ac:dyDescent="0.3">
      <c r="A237" s="17"/>
      <c r="B237" s="17" t="s">
        <v>131</v>
      </c>
      <c r="C237" s="17"/>
      <c r="D237" s="17" t="s">
        <v>132</v>
      </c>
      <c r="E237" s="17" t="s">
        <v>394</v>
      </c>
      <c r="F237" s="17"/>
      <c r="G237" s="17"/>
      <c r="H237" s="17"/>
      <c r="I237" s="17"/>
      <c r="J237" s="17"/>
      <c r="K237" s="17">
        <v>21.2</v>
      </c>
      <c r="L237" s="17">
        <v>24.9</v>
      </c>
      <c r="M237" s="20">
        <v>1</v>
      </c>
      <c r="N237" s="19">
        <f t="shared" si="11"/>
        <v>21.2</v>
      </c>
      <c r="O237" s="20">
        <v>1</v>
      </c>
      <c r="P237" s="21">
        <v>21.2</v>
      </c>
      <c r="Q237" s="21">
        <v>24.9</v>
      </c>
      <c r="R237" s="20">
        <v>1</v>
      </c>
      <c r="S237" s="21">
        <f t="shared" si="10"/>
        <v>21.2</v>
      </c>
      <c r="T237" s="20"/>
      <c r="U237" s="21"/>
      <c r="V237" s="21"/>
      <c r="W237" s="9"/>
      <c r="X237" s="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</row>
    <row r="238" spans="1:77" s="39" customFormat="1" x14ac:dyDescent="0.3">
      <c r="B238" s="39" t="s">
        <v>131</v>
      </c>
      <c r="D238" s="39" t="s">
        <v>4410</v>
      </c>
      <c r="E238" s="39" t="s">
        <v>4425</v>
      </c>
      <c r="N238" s="19">
        <f t="shared" si="11"/>
        <v>0</v>
      </c>
      <c r="O238" s="7">
        <v>1</v>
      </c>
      <c r="P238" s="8">
        <v>19.3</v>
      </c>
      <c r="Q238" s="8">
        <v>28</v>
      </c>
      <c r="R238" s="7">
        <v>0</v>
      </c>
      <c r="S238" s="8">
        <f t="shared" si="10"/>
        <v>0</v>
      </c>
      <c r="T238" s="7"/>
      <c r="U238" s="8"/>
      <c r="V238" s="8"/>
      <c r="W238" s="9"/>
      <c r="X238" s="9"/>
    </row>
    <row r="239" spans="1:77" x14ac:dyDescent="0.3">
      <c r="A239" s="39"/>
      <c r="B239" s="39" t="s">
        <v>131</v>
      </c>
      <c r="C239" s="39"/>
      <c r="D239" s="39" t="s">
        <v>132</v>
      </c>
      <c r="E239" s="39" t="s">
        <v>395</v>
      </c>
      <c r="F239" s="39"/>
      <c r="G239" s="39"/>
      <c r="H239" s="39"/>
      <c r="I239" s="39"/>
      <c r="J239" s="39"/>
      <c r="K239" s="39"/>
      <c r="L239" s="39"/>
      <c r="M239" s="7"/>
      <c r="N239" s="19">
        <f t="shared" si="11"/>
        <v>0</v>
      </c>
      <c r="O239" s="7">
        <v>2</v>
      </c>
      <c r="P239" s="8">
        <v>9.35</v>
      </c>
      <c r="Q239" s="8">
        <v>11</v>
      </c>
      <c r="R239" s="14">
        <v>0</v>
      </c>
      <c r="S239" s="15">
        <f t="shared" si="10"/>
        <v>0</v>
      </c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</row>
    <row r="240" spans="1:77" s="25" customFormat="1" x14ac:dyDescent="0.3">
      <c r="A240" s="39"/>
      <c r="B240" s="39" t="s">
        <v>131</v>
      </c>
      <c r="C240" s="39"/>
      <c r="D240" s="39" t="s">
        <v>132</v>
      </c>
      <c r="E240" s="39" t="s">
        <v>396</v>
      </c>
      <c r="F240" s="39"/>
      <c r="G240" s="39"/>
      <c r="H240" s="39"/>
      <c r="I240" s="39"/>
      <c r="J240" s="39"/>
      <c r="K240" s="39"/>
      <c r="L240" s="39"/>
      <c r="M240" s="7"/>
      <c r="N240" s="19">
        <f t="shared" si="11"/>
        <v>0</v>
      </c>
      <c r="O240" s="7">
        <v>2</v>
      </c>
      <c r="P240" s="8">
        <v>8.1</v>
      </c>
      <c r="Q240" s="8">
        <v>9.5</v>
      </c>
      <c r="R240" s="14">
        <v>1</v>
      </c>
      <c r="S240" s="15">
        <f t="shared" si="10"/>
        <v>8.1</v>
      </c>
      <c r="T240" s="7"/>
      <c r="U240" s="8"/>
      <c r="V240" s="8"/>
      <c r="W240" s="9"/>
      <c r="X240" s="9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</row>
    <row r="241" spans="1:78" x14ac:dyDescent="0.3">
      <c r="A241" s="39" t="s">
        <v>397</v>
      </c>
      <c r="B241" s="39" t="s">
        <v>398</v>
      </c>
      <c r="C241" s="39"/>
      <c r="D241" s="39" t="s">
        <v>89</v>
      </c>
      <c r="E241" s="39" t="s">
        <v>399</v>
      </c>
      <c r="F241" s="39"/>
      <c r="G241" s="39"/>
      <c r="H241" s="39"/>
      <c r="I241" s="39"/>
      <c r="J241" s="39"/>
      <c r="K241" s="39"/>
      <c r="L241" s="40"/>
      <c r="M241" s="7"/>
      <c r="N241" s="19">
        <f t="shared" si="11"/>
        <v>0</v>
      </c>
      <c r="O241" s="7">
        <v>10</v>
      </c>
      <c r="P241" s="8">
        <v>1.1000000000000001</v>
      </c>
      <c r="Q241" s="8">
        <v>6</v>
      </c>
      <c r="R241" s="14">
        <v>0</v>
      </c>
      <c r="S241" s="15">
        <f t="shared" si="10"/>
        <v>0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</row>
    <row r="242" spans="1:78" s="25" customFormat="1" x14ac:dyDescent="0.3">
      <c r="A242" s="17" t="s">
        <v>400</v>
      </c>
      <c r="B242" s="17" t="s">
        <v>401</v>
      </c>
      <c r="C242" s="17"/>
      <c r="D242" s="17" t="s">
        <v>402</v>
      </c>
      <c r="E242" s="17" t="s">
        <v>403</v>
      </c>
      <c r="F242" s="17"/>
      <c r="G242" s="17"/>
      <c r="H242" s="17"/>
      <c r="I242" s="17"/>
      <c r="J242" s="17"/>
      <c r="K242" s="17">
        <v>1</v>
      </c>
      <c r="L242" s="17">
        <v>1.5</v>
      </c>
      <c r="M242" s="17">
        <v>49</v>
      </c>
      <c r="N242" s="19">
        <f t="shared" si="11"/>
        <v>49</v>
      </c>
      <c r="O242" s="20">
        <v>57</v>
      </c>
      <c r="P242" s="21">
        <v>1</v>
      </c>
      <c r="Q242" s="21">
        <v>1.5</v>
      </c>
      <c r="R242" s="22">
        <v>9</v>
      </c>
      <c r="S242" s="23">
        <f t="shared" si="10"/>
        <v>9</v>
      </c>
      <c r="T242" s="20"/>
      <c r="U242" s="21"/>
      <c r="V242" s="21"/>
      <c r="W242" s="9"/>
      <c r="X242" s="9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</row>
    <row r="243" spans="1:78" x14ac:dyDescent="0.3">
      <c r="A243" s="17" t="s">
        <v>404</v>
      </c>
      <c r="B243" s="18" t="s">
        <v>405</v>
      </c>
      <c r="C243" s="17"/>
      <c r="D243" s="17" t="s">
        <v>402</v>
      </c>
      <c r="E243" s="17" t="s">
        <v>406</v>
      </c>
      <c r="F243" s="17"/>
      <c r="G243" s="17"/>
      <c r="H243" s="17"/>
      <c r="I243" s="17" t="s">
        <v>407</v>
      </c>
      <c r="J243" s="17"/>
      <c r="K243" s="17">
        <v>4.5</v>
      </c>
      <c r="L243" s="17">
        <v>7</v>
      </c>
      <c r="M243" s="17">
        <v>27</v>
      </c>
      <c r="N243" s="19">
        <f t="shared" si="11"/>
        <v>121.5</v>
      </c>
      <c r="O243" s="20">
        <v>48</v>
      </c>
      <c r="P243" s="21">
        <v>4</v>
      </c>
      <c r="Q243" s="21">
        <v>7</v>
      </c>
      <c r="R243" s="22">
        <v>7</v>
      </c>
      <c r="S243" s="23">
        <f t="shared" si="10"/>
        <v>28</v>
      </c>
      <c r="T243" s="20"/>
      <c r="U243" s="21"/>
      <c r="V243" s="21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</row>
    <row r="244" spans="1:78" s="25" customFormat="1" x14ac:dyDescent="0.3">
      <c r="A244" s="18" t="s">
        <v>408</v>
      </c>
      <c r="B244" s="18" t="s">
        <v>405</v>
      </c>
      <c r="C244" s="18"/>
      <c r="D244" s="18" t="s">
        <v>402</v>
      </c>
      <c r="E244" s="18" t="s">
        <v>409</v>
      </c>
      <c r="F244" s="18"/>
      <c r="G244" s="18"/>
      <c r="H244" s="18"/>
      <c r="I244" s="18" t="s">
        <v>410</v>
      </c>
      <c r="J244" s="18"/>
      <c r="K244" s="18">
        <v>9</v>
      </c>
      <c r="L244" s="18">
        <v>15</v>
      </c>
      <c r="M244" s="18">
        <v>14</v>
      </c>
      <c r="N244" s="19">
        <f t="shared" si="11"/>
        <v>126</v>
      </c>
      <c r="O244" s="82">
        <v>15</v>
      </c>
      <c r="P244" s="83">
        <v>9</v>
      </c>
      <c r="Q244" s="83">
        <v>15</v>
      </c>
      <c r="R244" s="84">
        <v>13</v>
      </c>
      <c r="S244" s="85">
        <f t="shared" si="10"/>
        <v>117</v>
      </c>
      <c r="T244" s="82"/>
      <c r="U244" s="83">
        <v>9</v>
      </c>
      <c r="V244" s="83">
        <v>15</v>
      </c>
      <c r="W244" s="63"/>
      <c r="X244" s="6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</row>
    <row r="245" spans="1:78" s="97" customFormat="1" x14ac:dyDescent="0.3">
      <c r="A245" s="18" t="s">
        <v>411</v>
      </c>
      <c r="B245" s="18" t="s">
        <v>405</v>
      </c>
      <c r="C245" s="18"/>
      <c r="D245" s="18" t="s">
        <v>402</v>
      </c>
      <c r="E245" s="18" t="s">
        <v>412</v>
      </c>
      <c r="F245" s="18"/>
      <c r="G245" s="18"/>
      <c r="H245" s="18"/>
      <c r="I245" s="18" t="s">
        <v>407</v>
      </c>
      <c r="J245" s="18"/>
      <c r="K245" s="18">
        <v>26</v>
      </c>
      <c r="L245" s="18">
        <v>50</v>
      </c>
      <c r="M245" s="18">
        <v>5</v>
      </c>
      <c r="N245" s="19">
        <f t="shared" si="11"/>
        <v>130</v>
      </c>
      <c r="O245" s="82">
        <v>23</v>
      </c>
      <c r="P245" s="83">
        <v>29.75</v>
      </c>
      <c r="Q245" s="83">
        <v>50</v>
      </c>
      <c r="R245" s="84">
        <v>14</v>
      </c>
      <c r="S245" s="85">
        <f t="shared" si="10"/>
        <v>416.5</v>
      </c>
      <c r="T245" s="82"/>
      <c r="U245" s="83"/>
      <c r="V245" s="83"/>
      <c r="W245" s="63"/>
      <c r="X245" s="6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</row>
    <row r="246" spans="1:78" s="97" customFormat="1" x14ac:dyDescent="0.3">
      <c r="A246" s="17" t="s">
        <v>413</v>
      </c>
      <c r="B246" s="17" t="s">
        <v>405</v>
      </c>
      <c r="C246" s="17"/>
      <c r="D246" s="17" t="s">
        <v>402</v>
      </c>
      <c r="E246" s="17" t="s">
        <v>414</v>
      </c>
      <c r="F246" s="17"/>
      <c r="G246" s="17"/>
      <c r="H246" s="17"/>
      <c r="I246" s="17"/>
      <c r="J246" s="17"/>
      <c r="K246" s="17">
        <v>5</v>
      </c>
      <c r="L246" s="17">
        <v>7</v>
      </c>
      <c r="M246" s="17">
        <v>42</v>
      </c>
      <c r="N246" s="19">
        <f t="shared" si="11"/>
        <v>210</v>
      </c>
      <c r="O246" s="20">
        <v>82</v>
      </c>
      <c r="P246" s="21">
        <v>4</v>
      </c>
      <c r="Q246" s="21">
        <v>7</v>
      </c>
      <c r="R246" s="22">
        <v>39</v>
      </c>
      <c r="S246" s="23">
        <f t="shared" si="10"/>
        <v>156</v>
      </c>
      <c r="T246" s="20"/>
      <c r="U246" s="21"/>
      <c r="V246" s="21"/>
      <c r="W246" s="9"/>
      <c r="X246" s="9"/>
      <c r="Y246" s="3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</row>
    <row r="247" spans="1:78" s="25" customFormat="1" x14ac:dyDescent="0.3">
      <c r="A247" s="28" t="s">
        <v>415</v>
      </c>
      <c r="B247" s="28" t="s">
        <v>416</v>
      </c>
      <c r="C247" s="28"/>
      <c r="D247" s="28" t="s">
        <v>417</v>
      </c>
      <c r="E247" s="28" t="s">
        <v>418</v>
      </c>
      <c r="F247" s="28"/>
      <c r="G247" s="28" t="s">
        <v>419</v>
      </c>
      <c r="H247" s="28"/>
      <c r="I247" s="28"/>
      <c r="J247" s="28"/>
      <c r="K247" s="28"/>
      <c r="L247" s="28"/>
      <c r="M247" s="28"/>
      <c r="N247" s="19">
        <f t="shared" si="11"/>
        <v>0</v>
      </c>
      <c r="O247" s="30"/>
      <c r="P247" s="31"/>
      <c r="Q247" s="31"/>
      <c r="R247" s="32"/>
      <c r="S247" s="33"/>
      <c r="T247" s="30">
        <v>5</v>
      </c>
      <c r="U247" s="31"/>
      <c r="V247" s="31">
        <v>20</v>
      </c>
      <c r="W247" s="9"/>
      <c r="X247" s="9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</row>
    <row r="248" spans="1:78" s="25" customFormat="1" x14ac:dyDescent="0.3">
      <c r="A248" s="17" t="s">
        <v>420</v>
      </c>
      <c r="B248" s="17" t="s">
        <v>416</v>
      </c>
      <c r="C248" s="17"/>
      <c r="D248" s="17" t="s">
        <v>2603</v>
      </c>
      <c r="E248" s="17" t="s">
        <v>421</v>
      </c>
      <c r="F248" s="17" t="s">
        <v>4424</v>
      </c>
      <c r="G248" s="17"/>
      <c r="H248" s="17"/>
      <c r="I248" s="17" t="s">
        <v>422</v>
      </c>
      <c r="J248" s="17"/>
      <c r="K248" s="17">
        <v>0</v>
      </c>
      <c r="L248" s="17">
        <v>20</v>
      </c>
      <c r="M248" s="17">
        <v>17</v>
      </c>
      <c r="N248" s="19">
        <f t="shared" si="11"/>
        <v>0</v>
      </c>
      <c r="O248" s="20"/>
      <c r="P248" s="21">
        <v>1</v>
      </c>
      <c r="Q248" s="21">
        <v>20</v>
      </c>
      <c r="R248" s="22">
        <v>12</v>
      </c>
      <c r="S248" s="23">
        <f>(P248*R248)</f>
        <v>12</v>
      </c>
      <c r="T248" s="20"/>
      <c r="U248" s="21">
        <v>1</v>
      </c>
      <c r="V248" s="21">
        <v>20</v>
      </c>
      <c r="W248" s="9"/>
      <c r="X248" s="9"/>
      <c r="Y248" s="3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</row>
    <row r="249" spans="1:78" s="27" customFormat="1" x14ac:dyDescent="0.3">
      <c r="A249" s="186" t="s">
        <v>423</v>
      </c>
      <c r="B249" s="17" t="s">
        <v>416</v>
      </c>
      <c r="C249" s="17"/>
      <c r="D249" s="17" t="s">
        <v>424</v>
      </c>
      <c r="E249" s="18" t="s">
        <v>425</v>
      </c>
      <c r="F249" s="18"/>
      <c r="G249" s="17"/>
      <c r="H249" s="17"/>
      <c r="I249" s="17"/>
      <c r="J249" s="17"/>
      <c r="K249" s="17">
        <v>16</v>
      </c>
      <c r="L249" s="17">
        <v>25</v>
      </c>
      <c r="M249" s="17">
        <v>6</v>
      </c>
      <c r="N249" s="19">
        <f t="shared" si="11"/>
        <v>96</v>
      </c>
      <c r="O249" s="20"/>
      <c r="P249" s="21">
        <v>16</v>
      </c>
      <c r="Q249" s="21">
        <v>25</v>
      </c>
      <c r="R249" s="22">
        <v>4</v>
      </c>
      <c r="S249" s="23">
        <f>(P249*R249)</f>
        <v>64</v>
      </c>
      <c r="T249" s="20"/>
      <c r="U249" s="21">
        <v>16</v>
      </c>
      <c r="V249" s="21">
        <v>25</v>
      </c>
      <c r="W249" s="9"/>
      <c r="X249" s="9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</row>
    <row r="250" spans="1:78" s="27" customFormat="1" x14ac:dyDescent="0.3">
      <c r="A250" s="186" t="s">
        <v>423</v>
      </c>
      <c r="B250" s="17" t="s">
        <v>416</v>
      </c>
      <c r="C250" s="17"/>
      <c r="D250" s="17" t="s">
        <v>424</v>
      </c>
      <c r="E250" s="17" t="s">
        <v>426</v>
      </c>
      <c r="F250" s="17"/>
      <c r="G250" s="17"/>
      <c r="H250" s="17"/>
      <c r="I250" s="17"/>
      <c r="J250" s="17"/>
      <c r="K250" s="17">
        <v>17.5</v>
      </c>
      <c r="L250" s="17">
        <v>25</v>
      </c>
      <c r="M250" s="17">
        <v>2</v>
      </c>
      <c r="N250" s="19">
        <f t="shared" si="11"/>
        <v>35</v>
      </c>
      <c r="O250" s="20">
        <v>2</v>
      </c>
      <c r="P250" s="21">
        <v>17.5</v>
      </c>
      <c r="Q250" s="21">
        <v>25</v>
      </c>
      <c r="R250" s="22">
        <v>2</v>
      </c>
      <c r="S250" s="23">
        <f>(P250*R250)</f>
        <v>35</v>
      </c>
      <c r="T250" s="20"/>
      <c r="U250" s="21"/>
      <c r="V250" s="21"/>
      <c r="W250" s="9"/>
      <c r="X250" s="9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</row>
    <row r="251" spans="1:78" s="27" customFormat="1" x14ac:dyDescent="0.3">
      <c r="A251" s="186" t="s">
        <v>423</v>
      </c>
      <c r="B251" s="17" t="s">
        <v>416</v>
      </c>
      <c r="C251" s="17"/>
      <c r="D251" s="17" t="s">
        <v>424</v>
      </c>
      <c r="E251" s="17" t="s">
        <v>427</v>
      </c>
      <c r="F251" s="17"/>
      <c r="G251" s="17"/>
      <c r="H251" s="17"/>
      <c r="I251" s="17"/>
      <c r="J251" s="17"/>
      <c r="K251" s="17">
        <v>17.5</v>
      </c>
      <c r="L251" s="17">
        <v>25</v>
      </c>
      <c r="M251" s="17">
        <v>2</v>
      </c>
      <c r="N251" s="19">
        <f t="shared" si="11"/>
        <v>35</v>
      </c>
      <c r="O251" s="20">
        <v>2</v>
      </c>
      <c r="P251" s="21">
        <v>17.5</v>
      </c>
      <c r="Q251" s="21">
        <v>25</v>
      </c>
      <c r="R251" s="22">
        <v>2</v>
      </c>
      <c r="S251" s="23">
        <f>(P251*R251)</f>
        <v>35</v>
      </c>
      <c r="T251" s="20"/>
      <c r="U251" s="21">
        <v>17.5</v>
      </c>
      <c r="V251" s="21">
        <v>25</v>
      </c>
      <c r="W251" s="9"/>
      <c r="X251" s="9"/>
      <c r="Y251" s="3"/>
      <c r="Z251" s="88"/>
      <c r="AA251" s="88"/>
      <c r="AB251" s="88"/>
      <c r="AC251" s="88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</row>
    <row r="252" spans="1:78" s="28" customFormat="1" x14ac:dyDescent="0.3">
      <c r="A252" s="39"/>
      <c r="B252" s="39" t="s">
        <v>416</v>
      </c>
      <c r="C252" s="39"/>
      <c r="D252" s="39" t="s">
        <v>132</v>
      </c>
      <c r="E252" s="39" t="s">
        <v>428</v>
      </c>
      <c r="F252" s="39"/>
      <c r="G252" s="39"/>
      <c r="H252" s="39"/>
      <c r="I252" s="39"/>
      <c r="J252" s="39"/>
      <c r="K252" s="39">
        <v>21.2</v>
      </c>
      <c r="L252" s="39">
        <v>24.9</v>
      </c>
      <c r="M252" s="7">
        <v>1</v>
      </c>
      <c r="N252" s="19">
        <f t="shared" si="11"/>
        <v>21.2</v>
      </c>
      <c r="O252" s="7">
        <v>1</v>
      </c>
      <c r="P252" s="8"/>
      <c r="Q252" s="8"/>
      <c r="R252" s="14">
        <v>0</v>
      </c>
      <c r="S252" s="15">
        <f>(P252*R252)</f>
        <v>0</v>
      </c>
      <c r="T252" s="7"/>
      <c r="U252" s="8"/>
      <c r="V252" s="8"/>
      <c r="W252" s="9"/>
      <c r="X252" s="9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39"/>
    </row>
    <row r="253" spans="1:78" s="26" customFormat="1" x14ac:dyDescent="0.3">
      <c r="A253" s="28" t="s">
        <v>429</v>
      </c>
      <c r="B253" s="28" t="s">
        <v>416</v>
      </c>
      <c r="C253" s="28"/>
      <c r="D253" s="28" t="s">
        <v>22</v>
      </c>
      <c r="E253" s="28" t="s">
        <v>430</v>
      </c>
      <c r="F253" s="28"/>
      <c r="G253" s="28" t="s">
        <v>431</v>
      </c>
      <c r="H253" s="28"/>
      <c r="I253" s="28"/>
      <c r="J253" s="28"/>
      <c r="K253" s="28"/>
      <c r="L253" s="28"/>
      <c r="M253" s="28"/>
      <c r="N253" s="19">
        <f t="shared" si="11"/>
        <v>0</v>
      </c>
      <c r="O253" s="30"/>
      <c r="P253" s="31"/>
      <c r="Q253" s="31"/>
      <c r="R253" s="32"/>
      <c r="S253" s="33"/>
      <c r="T253" s="30">
        <v>15</v>
      </c>
      <c r="U253" s="31">
        <v>3.25</v>
      </c>
      <c r="V253" s="31">
        <v>17</v>
      </c>
      <c r="W253" s="9"/>
      <c r="X253" s="9"/>
    </row>
    <row r="254" spans="1:78" s="26" customFormat="1" x14ac:dyDescent="0.3">
      <c r="A254" s="28" t="s">
        <v>432</v>
      </c>
      <c r="B254" s="28" t="s">
        <v>416</v>
      </c>
      <c r="C254" s="28">
        <v>11070</v>
      </c>
      <c r="D254" s="28" t="s">
        <v>89</v>
      </c>
      <c r="E254" s="28" t="s">
        <v>433</v>
      </c>
      <c r="F254" s="28"/>
      <c r="G254" s="28"/>
      <c r="H254" s="28"/>
      <c r="I254" s="28"/>
      <c r="J254" s="28"/>
      <c r="K254" s="28"/>
      <c r="L254" s="91"/>
      <c r="M254" s="30"/>
      <c r="N254" s="19">
        <f t="shared" si="11"/>
        <v>0</v>
      </c>
      <c r="O254" s="30"/>
      <c r="P254" s="31"/>
      <c r="Q254" s="31"/>
      <c r="R254" s="32"/>
      <c r="S254" s="33"/>
      <c r="T254" s="30">
        <v>5</v>
      </c>
      <c r="U254" s="31">
        <v>4.91</v>
      </c>
      <c r="V254" s="31">
        <v>17</v>
      </c>
      <c r="W254" s="9"/>
      <c r="X254" s="9"/>
    </row>
    <row r="255" spans="1:78" s="26" customFormat="1" x14ac:dyDescent="0.3">
      <c r="A255" s="28" t="s">
        <v>432</v>
      </c>
      <c r="B255" s="28" t="s">
        <v>416</v>
      </c>
      <c r="C255" s="28">
        <v>11073</v>
      </c>
      <c r="D255" s="28" t="s">
        <v>89</v>
      </c>
      <c r="E255" s="28" t="s">
        <v>434</v>
      </c>
      <c r="F255" s="28"/>
      <c r="G255" s="28"/>
      <c r="H255" s="28"/>
      <c r="I255" s="28"/>
      <c r="J255" s="28"/>
      <c r="K255" s="28">
        <v>5</v>
      </c>
      <c r="L255" s="91">
        <v>15</v>
      </c>
      <c r="M255" s="30">
        <v>0</v>
      </c>
      <c r="N255" s="19">
        <f t="shared" si="11"/>
        <v>0</v>
      </c>
      <c r="O255" s="30">
        <v>16</v>
      </c>
      <c r="P255" s="31">
        <v>5.45</v>
      </c>
      <c r="Q255" s="31">
        <v>17</v>
      </c>
      <c r="R255" s="32">
        <v>3</v>
      </c>
      <c r="S255" s="33">
        <f t="shared" ref="S255:S262" si="12">(P255*R255)</f>
        <v>16.350000000000001</v>
      </c>
      <c r="T255" s="30">
        <v>5</v>
      </c>
      <c r="U255" s="31">
        <v>4.91</v>
      </c>
      <c r="V255" s="31">
        <v>17</v>
      </c>
      <c r="W255" s="9"/>
      <c r="X255" s="9"/>
    </row>
    <row r="256" spans="1:78" s="26" customFormat="1" x14ac:dyDescent="0.3">
      <c r="A256" s="28" t="s">
        <v>435</v>
      </c>
      <c r="B256" s="28" t="s">
        <v>416</v>
      </c>
      <c r="C256" s="28"/>
      <c r="D256" s="28" t="s">
        <v>22</v>
      </c>
      <c r="E256" s="28" t="s">
        <v>436</v>
      </c>
      <c r="F256" s="28"/>
      <c r="G256" s="28" t="s">
        <v>431</v>
      </c>
      <c r="H256" s="28"/>
      <c r="I256" s="28" t="s">
        <v>437</v>
      </c>
      <c r="J256" s="28"/>
      <c r="K256" s="28"/>
      <c r="L256" s="28"/>
      <c r="M256" s="28"/>
      <c r="N256" s="19">
        <f t="shared" si="11"/>
        <v>0</v>
      </c>
      <c r="O256" s="30"/>
      <c r="P256" s="31">
        <v>0</v>
      </c>
      <c r="Q256" s="31">
        <v>17</v>
      </c>
      <c r="R256" s="32">
        <v>4</v>
      </c>
      <c r="S256" s="33">
        <f t="shared" si="12"/>
        <v>0</v>
      </c>
      <c r="T256" s="30">
        <v>15</v>
      </c>
      <c r="U256" s="31">
        <v>3.25</v>
      </c>
      <c r="V256" s="31">
        <v>17</v>
      </c>
      <c r="W256" s="9"/>
      <c r="X256" s="9"/>
    </row>
    <row r="257" spans="1:78" x14ac:dyDescent="0.3">
      <c r="A257" s="28" t="s">
        <v>432</v>
      </c>
      <c r="B257" s="28" t="s">
        <v>416</v>
      </c>
      <c r="C257" s="28">
        <v>11092</v>
      </c>
      <c r="D257" s="28" t="s">
        <v>89</v>
      </c>
      <c r="E257" s="28" t="s">
        <v>438</v>
      </c>
      <c r="F257" s="28"/>
      <c r="G257" s="28"/>
      <c r="H257" s="28"/>
      <c r="I257" s="28"/>
      <c r="J257" s="28"/>
      <c r="K257" s="28">
        <v>3.9</v>
      </c>
      <c r="L257" s="91">
        <v>15</v>
      </c>
      <c r="M257" s="30">
        <v>1</v>
      </c>
      <c r="N257" s="19">
        <f t="shared" si="11"/>
        <v>3.9</v>
      </c>
      <c r="O257" s="30">
        <v>7</v>
      </c>
      <c r="P257" s="31">
        <v>17</v>
      </c>
      <c r="Q257" s="31">
        <v>4.25</v>
      </c>
      <c r="R257" s="32">
        <v>0</v>
      </c>
      <c r="S257" s="33">
        <f t="shared" si="12"/>
        <v>0</v>
      </c>
      <c r="T257" s="30">
        <v>5</v>
      </c>
      <c r="U257" s="31">
        <v>4.9000000000000004</v>
      </c>
      <c r="V257" s="31">
        <v>17</v>
      </c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</row>
    <row r="258" spans="1:78" s="25" customFormat="1" x14ac:dyDescent="0.3">
      <c r="A258" s="28" t="s">
        <v>439</v>
      </c>
      <c r="B258" s="28" t="s">
        <v>416</v>
      </c>
      <c r="C258" s="28"/>
      <c r="D258" s="28" t="s">
        <v>22</v>
      </c>
      <c r="E258" s="28" t="s">
        <v>440</v>
      </c>
      <c r="F258" s="28"/>
      <c r="G258" s="28"/>
      <c r="H258" s="28" t="s">
        <v>441</v>
      </c>
      <c r="I258" s="28"/>
      <c r="J258" s="28"/>
      <c r="K258" s="28"/>
      <c r="L258" s="28"/>
      <c r="M258" s="28"/>
      <c r="N258" s="19">
        <f t="shared" si="11"/>
        <v>0</v>
      </c>
      <c r="O258" s="30">
        <v>51</v>
      </c>
      <c r="P258" s="31">
        <v>2.5</v>
      </c>
      <c r="Q258" s="31">
        <v>17</v>
      </c>
      <c r="R258" s="32">
        <v>51</v>
      </c>
      <c r="S258" s="33">
        <f t="shared" si="12"/>
        <v>127.5</v>
      </c>
      <c r="T258" s="30">
        <v>50</v>
      </c>
      <c r="U258" s="31">
        <v>2.31</v>
      </c>
      <c r="V258" s="31">
        <v>17</v>
      </c>
      <c r="W258" s="9"/>
      <c r="X258" s="9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</row>
    <row r="259" spans="1:78" s="25" customFormat="1" x14ac:dyDescent="0.3">
      <c r="A259" s="17" t="s">
        <v>420</v>
      </c>
      <c r="B259" s="17" t="s">
        <v>416</v>
      </c>
      <c r="C259" s="17"/>
      <c r="D259" s="17" t="s">
        <v>4426</v>
      </c>
      <c r="E259" s="17" t="s">
        <v>442</v>
      </c>
      <c r="F259" s="17" t="s">
        <v>4424</v>
      </c>
      <c r="G259" s="17"/>
      <c r="H259" s="17"/>
      <c r="I259" s="17" t="s">
        <v>422</v>
      </c>
      <c r="J259" s="17"/>
      <c r="K259" s="17">
        <v>0</v>
      </c>
      <c r="L259" s="17">
        <v>20</v>
      </c>
      <c r="M259" s="17">
        <v>3</v>
      </c>
      <c r="N259" s="19">
        <f t="shared" si="11"/>
        <v>0</v>
      </c>
      <c r="O259" s="20"/>
      <c r="P259" s="21">
        <v>1</v>
      </c>
      <c r="Q259" s="21">
        <v>20</v>
      </c>
      <c r="R259" s="22">
        <v>3</v>
      </c>
      <c r="S259" s="23">
        <f t="shared" si="12"/>
        <v>3</v>
      </c>
      <c r="T259" s="20"/>
      <c r="U259" s="21"/>
      <c r="V259" s="21"/>
      <c r="W259" s="9"/>
      <c r="X259" s="9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</row>
    <row r="260" spans="1:78" s="17" customFormat="1" x14ac:dyDescent="0.3">
      <c r="A260" s="17" t="s">
        <v>423</v>
      </c>
      <c r="B260" s="17" t="s">
        <v>416</v>
      </c>
      <c r="D260" s="17" t="s">
        <v>424</v>
      </c>
      <c r="E260" s="17" t="s">
        <v>443</v>
      </c>
      <c r="K260" s="17">
        <v>16</v>
      </c>
      <c r="L260" s="17">
        <v>25</v>
      </c>
      <c r="M260" s="17">
        <v>4</v>
      </c>
      <c r="N260" s="19">
        <f t="shared" si="11"/>
        <v>64</v>
      </c>
      <c r="O260" s="20"/>
      <c r="P260" s="21">
        <v>16</v>
      </c>
      <c r="Q260" s="21">
        <v>25</v>
      </c>
      <c r="R260" s="22">
        <v>3</v>
      </c>
      <c r="S260" s="23">
        <f t="shared" si="12"/>
        <v>48</v>
      </c>
      <c r="T260" s="241"/>
      <c r="U260" s="21">
        <v>16</v>
      </c>
      <c r="V260" s="21">
        <v>25</v>
      </c>
      <c r="W260" s="9"/>
      <c r="X260" s="9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96"/>
    </row>
    <row r="261" spans="1:78" x14ac:dyDescent="0.3">
      <c r="A261" s="17" t="s">
        <v>444</v>
      </c>
      <c r="B261" s="17" t="s">
        <v>445</v>
      </c>
      <c r="C261" s="17"/>
      <c r="D261" s="17" t="s">
        <v>402</v>
      </c>
      <c r="E261" s="17" t="s">
        <v>446</v>
      </c>
      <c r="F261" s="17"/>
      <c r="G261" s="20"/>
      <c r="H261" s="20"/>
      <c r="I261" s="20"/>
      <c r="J261" s="20"/>
      <c r="K261" s="17">
        <v>5.2</v>
      </c>
      <c r="L261" s="17">
        <v>15</v>
      </c>
      <c r="M261" s="17">
        <v>1</v>
      </c>
      <c r="N261" s="19">
        <f t="shared" si="11"/>
        <v>5.2</v>
      </c>
      <c r="O261" s="20">
        <v>1</v>
      </c>
      <c r="P261" s="21">
        <v>5.5</v>
      </c>
      <c r="Q261" s="83">
        <v>15</v>
      </c>
      <c r="R261" s="22">
        <v>1</v>
      </c>
      <c r="S261" s="23">
        <f t="shared" si="12"/>
        <v>5.5</v>
      </c>
      <c r="T261" s="20"/>
      <c r="U261" s="21"/>
      <c r="V261" s="21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</row>
    <row r="262" spans="1:78" s="25" customFormat="1" x14ac:dyDescent="0.3">
      <c r="A262" s="17" t="s">
        <v>444</v>
      </c>
      <c r="B262" s="17" t="s">
        <v>445</v>
      </c>
      <c r="C262" s="17"/>
      <c r="D262" s="17" t="s">
        <v>402</v>
      </c>
      <c r="E262" s="17" t="s">
        <v>447</v>
      </c>
      <c r="F262" s="17"/>
      <c r="G262" s="20"/>
      <c r="H262" s="20"/>
      <c r="I262" s="20"/>
      <c r="J262" s="20"/>
      <c r="K262" s="17">
        <v>5.2</v>
      </c>
      <c r="L262" s="17">
        <v>15</v>
      </c>
      <c r="M262" s="17">
        <v>1</v>
      </c>
      <c r="N262" s="19">
        <f t="shared" si="11"/>
        <v>5.2</v>
      </c>
      <c r="O262" s="20">
        <v>1</v>
      </c>
      <c r="P262" s="21">
        <v>5.5</v>
      </c>
      <c r="Q262" s="83">
        <v>15</v>
      </c>
      <c r="R262" s="22">
        <v>1</v>
      </c>
      <c r="S262" s="23">
        <f t="shared" si="12"/>
        <v>5.5</v>
      </c>
      <c r="T262" s="20"/>
      <c r="U262" s="21"/>
      <c r="V262" s="21"/>
      <c r="W262" s="9"/>
      <c r="X262" s="9"/>
      <c r="Y262" s="3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</row>
    <row r="263" spans="1:78" x14ac:dyDescent="0.3">
      <c r="A263" s="67" t="s">
        <v>448</v>
      </c>
      <c r="B263" s="67" t="s">
        <v>449</v>
      </c>
      <c r="C263" s="67"/>
      <c r="D263" s="67" t="s">
        <v>29</v>
      </c>
      <c r="E263" s="67" t="s">
        <v>450</v>
      </c>
      <c r="F263" s="67" t="s">
        <v>4424</v>
      </c>
      <c r="G263" s="67" t="s">
        <v>451</v>
      </c>
      <c r="H263" s="67"/>
      <c r="I263" s="67"/>
      <c r="J263" s="67"/>
      <c r="K263" s="67"/>
      <c r="L263" s="67"/>
      <c r="M263" s="67"/>
      <c r="N263" s="19">
        <f t="shared" si="11"/>
        <v>0</v>
      </c>
      <c r="O263" s="79"/>
      <c r="P263" s="242"/>
      <c r="Q263" s="242"/>
      <c r="R263" s="243"/>
      <c r="S263" s="244"/>
      <c r="T263" s="79">
        <v>1</v>
      </c>
      <c r="U263" s="242">
        <v>0</v>
      </c>
      <c r="V263" s="242">
        <v>15</v>
      </c>
      <c r="W263" s="63"/>
      <c r="X263" s="63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  <c r="AL263" s="110"/>
      <c r="AM263" s="110"/>
      <c r="AN263" s="110"/>
      <c r="AO263" s="110"/>
      <c r="AP263" s="110"/>
      <c r="AQ263" s="110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</row>
    <row r="264" spans="1:78" s="25" customFormat="1" x14ac:dyDescent="0.3">
      <c r="A264" s="67" t="s">
        <v>448</v>
      </c>
      <c r="B264" s="67" t="s">
        <v>449</v>
      </c>
      <c r="C264" s="67"/>
      <c r="D264" s="67" t="s">
        <v>29</v>
      </c>
      <c r="E264" s="67" t="s">
        <v>450</v>
      </c>
      <c r="F264" s="67" t="s">
        <v>4424</v>
      </c>
      <c r="G264" s="67" t="s">
        <v>452</v>
      </c>
      <c r="H264" s="67"/>
      <c r="I264" s="67"/>
      <c r="J264" s="67"/>
      <c r="K264" s="67"/>
      <c r="L264" s="67"/>
      <c r="M264" s="67"/>
      <c r="N264" s="19">
        <f t="shared" si="11"/>
        <v>0</v>
      </c>
      <c r="O264" s="79"/>
      <c r="P264" s="242"/>
      <c r="Q264" s="242"/>
      <c r="R264" s="243"/>
      <c r="S264" s="244"/>
      <c r="T264" s="79">
        <v>1</v>
      </c>
      <c r="U264" s="242">
        <v>0</v>
      </c>
      <c r="V264" s="242">
        <v>20</v>
      </c>
      <c r="W264" s="63"/>
      <c r="X264" s="63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  <c r="AL264" s="110"/>
      <c r="AM264" s="110"/>
      <c r="AN264" s="110"/>
      <c r="AO264" s="110"/>
      <c r="AP264" s="110"/>
      <c r="AQ264" s="110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</row>
    <row r="265" spans="1:78" s="78" customFormat="1" x14ac:dyDescent="0.3">
      <c r="A265" s="67" t="s">
        <v>448</v>
      </c>
      <c r="B265" s="67" t="s">
        <v>449</v>
      </c>
      <c r="C265" s="67"/>
      <c r="D265" s="67" t="s">
        <v>29</v>
      </c>
      <c r="E265" s="67" t="s">
        <v>453</v>
      </c>
      <c r="F265" s="67" t="s">
        <v>4424</v>
      </c>
      <c r="G265" s="67" t="s">
        <v>454</v>
      </c>
      <c r="H265" s="67" t="s">
        <v>455</v>
      </c>
      <c r="I265" s="67"/>
      <c r="J265" s="67"/>
      <c r="K265" s="67"/>
      <c r="L265" s="67"/>
      <c r="M265" s="67"/>
      <c r="N265" s="19">
        <f t="shared" si="11"/>
        <v>0</v>
      </c>
      <c r="O265" s="79"/>
      <c r="P265" s="242"/>
      <c r="Q265" s="242"/>
      <c r="R265" s="79"/>
      <c r="S265" s="242"/>
      <c r="T265" s="79">
        <v>1</v>
      </c>
      <c r="U265" s="242">
        <v>0</v>
      </c>
      <c r="V265" s="242">
        <v>40</v>
      </c>
      <c r="W265" s="63"/>
      <c r="X265" s="63"/>
      <c r="Y265" s="68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  <c r="AL265" s="110"/>
      <c r="AM265" s="110"/>
      <c r="AN265" s="110"/>
      <c r="AO265" s="110"/>
      <c r="AP265" s="110"/>
      <c r="AQ265" s="110"/>
    </row>
    <row r="266" spans="1:78" s="25" customFormat="1" x14ac:dyDescent="0.3">
      <c r="A266" s="67" t="s">
        <v>448</v>
      </c>
      <c r="B266" s="67" t="s">
        <v>449</v>
      </c>
      <c r="C266" s="67"/>
      <c r="D266" s="67" t="s">
        <v>29</v>
      </c>
      <c r="E266" s="67" t="s">
        <v>456</v>
      </c>
      <c r="F266" s="67" t="s">
        <v>4424</v>
      </c>
      <c r="G266" s="67" t="s">
        <v>454</v>
      </c>
      <c r="H266" s="67" t="s">
        <v>457</v>
      </c>
      <c r="I266" s="67"/>
      <c r="J266" s="67"/>
      <c r="K266" s="67"/>
      <c r="L266" s="67"/>
      <c r="M266" s="67"/>
      <c r="N266" s="19">
        <f t="shared" si="11"/>
        <v>0</v>
      </c>
      <c r="O266" s="79"/>
      <c r="P266" s="242"/>
      <c r="Q266" s="242"/>
      <c r="R266" s="243"/>
      <c r="S266" s="244"/>
      <c r="T266" s="79">
        <v>2</v>
      </c>
      <c r="U266" s="242">
        <v>0</v>
      </c>
      <c r="V266" s="242">
        <v>30</v>
      </c>
      <c r="W266" s="63"/>
      <c r="X266" s="63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</row>
    <row r="267" spans="1:78" s="25" customFormat="1" x14ac:dyDescent="0.3">
      <c r="A267" s="67" t="s">
        <v>448</v>
      </c>
      <c r="B267" s="67" t="s">
        <v>449</v>
      </c>
      <c r="C267" s="67"/>
      <c r="D267" s="67" t="s">
        <v>29</v>
      </c>
      <c r="E267" s="67" t="s">
        <v>456</v>
      </c>
      <c r="F267" s="67" t="s">
        <v>4424</v>
      </c>
      <c r="G267" s="67" t="s">
        <v>458</v>
      </c>
      <c r="H267" s="67" t="s">
        <v>459</v>
      </c>
      <c r="I267" s="67"/>
      <c r="J267" s="67"/>
      <c r="K267" s="67"/>
      <c r="L267" s="67"/>
      <c r="M267" s="67"/>
      <c r="N267" s="19">
        <f t="shared" si="11"/>
        <v>0</v>
      </c>
      <c r="O267" s="79"/>
      <c r="P267" s="242"/>
      <c r="Q267" s="242"/>
      <c r="R267" s="243"/>
      <c r="S267" s="244"/>
      <c r="T267" s="79">
        <v>2</v>
      </c>
      <c r="U267" s="242">
        <v>0</v>
      </c>
      <c r="V267" s="242">
        <v>15</v>
      </c>
      <c r="W267" s="63"/>
      <c r="X267" s="63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  <c r="AL267" s="110"/>
      <c r="AM267" s="110"/>
      <c r="AN267" s="110"/>
      <c r="AO267" s="110"/>
      <c r="AP267" s="110"/>
      <c r="AQ267" s="110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</row>
    <row r="268" spans="1:78" x14ac:dyDescent="0.3">
      <c r="A268" s="67" t="s">
        <v>448</v>
      </c>
      <c r="B268" s="67" t="s">
        <v>449</v>
      </c>
      <c r="C268" s="67"/>
      <c r="D268" s="67" t="s">
        <v>29</v>
      </c>
      <c r="E268" s="67" t="s">
        <v>460</v>
      </c>
      <c r="F268" s="67" t="s">
        <v>4424</v>
      </c>
      <c r="G268" s="67" t="s">
        <v>458</v>
      </c>
      <c r="H268" s="67" t="s">
        <v>461</v>
      </c>
      <c r="I268" s="67"/>
      <c r="J268" s="67"/>
      <c r="K268" s="67"/>
      <c r="L268" s="67"/>
      <c r="M268" s="67"/>
      <c r="N268" s="19">
        <f t="shared" si="11"/>
        <v>0</v>
      </c>
      <c r="O268" s="79"/>
      <c r="P268" s="242"/>
      <c r="Q268" s="242"/>
      <c r="R268" s="243"/>
      <c r="S268" s="244"/>
      <c r="T268" s="79">
        <v>1</v>
      </c>
      <c r="U268" s="242">
        <v>0</v>
      </c>
      <c r="V268" s="242">
        <v>10</v>
      </c>
      <c r="W268" s="63"/>
      <c r="X268" s="63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  <c r="AL268" s="110"/>
      <c r="AM268" s="110"/>
      <c r="AN268" s="110"/>
      <c r="AO268" s="110"/>
      <c r="AP268" s="110"/>
      <c r="AQ268" s="110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</row>
    <row r="269" spans="1:78" s="39" customFormat="1" x14ac:dyDescent="0.3">
      <c r="A269" s="67" t="s">
        <v>448</v>
      </c>
      <c r="B269" s="67" t="s">
        <v>449</v>
      </c>
      <c r="C269" s="67"/>
      <c r="D269" s="67" t="s">
        <v>29</v>
      </c>
      <c r="E269" s="67" t="s">
        <v>460</v>
      </c>
      <c r="F269" s="67" t="s">
        <v>4424</v>
      </c>
      <c r="G269" s="67" t="s">
        <v>20</v>
      </c>
      <c r="H269" s="67" t="s">
        <v>462</v>
      </c>
      <c r="I269" s="67"/>
      <c r="J269" s="67"/>
      <c r="K269" s="67"/>
      <c r="L269" s="67"/>
      <c r="M269" s="67"/>
      <c r="N269" s="19">
        <f t="shared" si="11"/>
        <v>0</v>
      </c>
      <c r="O269" s="79"/>
      <c r="P269" s="242"/>
      <c r="Q269" s="242"/>
      <c r="R269" s="79"/>
      <c r="S269" s="242"/>
      <c r="T269" s="79">
        <v>1</v>
      </c>
      <c r="U269" s="242">
        <v>0</v>
      </c>
      <c r="V269" s="242">
        <v>5</v>
      </c>
      <c r="W269" s="63"/>
      <c r="X269" s="63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  <c r="AL269" s="110"/>
      <c r="AM269" s="110"/>
      <c r="AN269" s="110"/>
      <c r="AO269" s="110"/>
      <c r="AP269" s="110"/>
      <c r="AQ269" s="110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245"/>
    </row>
    <row r="270" spans="1:78" s="78" customFormat="1" x14ac:dyDescent="0.3">
      <c r="A270" s="18" t="s">
        <v>463</v>
      </c>
      <c r="B270" s="18" t="s">
        <v>449</v>
      </c>
      <c r="C270" s="18"/>
      <c r="D270" s="18" t="s">
        <v>22</v>
      </c>
      <c r="E270" s="18" t="s">
        <v>464</v>
      </c>
      <c r="F270" s="18"/>
      <c r="G270" s="18"/>
      <c r="H270" s="18"/>
      <c r="I270" s="18"/>
      <c r="J270" s="18"/>
      <c r="K270" s="18"/>
      <c r="L270" s="18"/>
      <c r="M270" s="18"/>
      <c r="N270" s="19">
        <f t="shared" si="11"/>
        <v>0</v>
      </c>
      <c r="O270" s="82">
        <v>3</v>
      </c>
      <c r="P270" s="83">
        <v>6</v>
      </c>
      <c r="Q270" s="83">
        <v>23</v>
      </c>
      <c r="R270" s="82">
        <v>2</v>
      </c>
      <c r="S270" s="83">
        <f>(P270*R270)</f>
        <v>12</v>
      </c>
      <c r="T270" s="82"/>
      <c r="U270" s="83"/>
      <c r="V270" s="83"/>
      <c r="W270" s="63"/>
      <c r="X270" s="63"/>
      <c r="Y270" s="39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78" s="183" customFormat="1" x14ac:dyDescent="0.3">
      <c r="A271" s="18" t="s">
        <v>463</v>
      </c>
      <c r="B271" s="18" t="s">
        <v>449</v>
      </c>
      <c r="C271" s="18"/>
      <c r="D271" s="18" t="s">
        <v>22</v>
      </c>
      <c r="E271" s="18" t="s">
        <v>464</v>
      </c>
      <c r="F271" s="18"/>
      <c r="G271" s="18"/>
      <c r="H271" s="18"/>
      <c r="I271" s="18"/>
      <c r="J271" s="18"/>
      <c r="K271" s="18"/>
      <c r="L271" s="18"/>
      <c r="M271" s="18"/>
      <c r="N271" s="19">
        <f t="shared" si="11"/>
        <v>0</v>
      </c>
      <c r="O271" s="82">
        <v>4</v>
      </c>
      <c r="P271" s="83">
        <v>10</v>
      </c>
      <c r="Q271" s="83">
        <v>29</v>
      </c>
      <c r="R271" s="84">
        <v>2</v>
      </c>
      <c r="S271" s="85">
        <f>(P271*R271)</f>
        <v>20</v>
      </c>
      <c r="T271" s="82"/>
      <c r="U271" s="83"/>
      <c r="V271" s="83"/>
      <c r="W271" s="63"/>
      <c r="X271" s="6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</row>
    <row r="272" spans="1:78" s="183" customFormat="1" x14ac:dyDescent="0.3">
      <c r="A272" s="18" t="s">
        <v>463</v>
      </c>
      <c r="B272" s="18" t="s">
        <v>449</v>
      </c>
      <c r="C272" s="18"/>
      <c r="D272" s="18" t="s">
        <v>22</v>
      </c>
      <c r="E272" s="18" t="s">
        <v>464</v>
      </c>
      <c r="F272" s="18"/>
      <c r="G272" s="18"/>
      <c r="H272" s="18"/>
      <c r="I272" s="18"/>
      <c r="J272" s="18"/>
      <c r="K272" s="18"/>
      <c r="L272" s="18"/>
      <c r="M272" s="18"/>
      <c r="N272" s="19">
        <f t="shared" si="11"/>
        <v>0</v>
      </c>
      <c r="O272" s="82">
        <v>1</v>
      </c>
      <c r="P272" s="83">
        <v>19</v>
      </c>
      <c r="Q272" s="83">
        <v>55</v>
      </c>
      <c r="R272" s="84">
        <v>1</v>
      </c>
      <c r="S272" s="85">
        <f>(P272*R272)</f>
        <v>19</v>
      </c>
      <c r="T272" s="82"/>
      <c r="U272" s="83"/>
      <c r="V272" s="83"/>
      <c r="W272" s="63"/>
      <c r="X272" s="6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</row>
    <row r="273" spans="1:78" s="18" customFormat="1" x14ac:dyDescent="0.3">
      <c r="A273" s="246"/>
      <c r="B273" s="68" t="s">
        <v>449</v>
      </c>
      <c r="C273" s="68">
        <v>75210</v>
      </c>
      <c r="D273" s="68" t="s">
        <v>89</v>
      </c>
      <c r="E273" s="68" t="s">
        <v>465</v>
      </c>
      <c r="F273" s="68"/>
      <c r="G273" s="68" t="s">
        <v>466</v>
      </c>
      <c r="H273" s="68"/>
      <c r="I273" s="68" t="s">
        <v>467</v>
      </c>
      <c r="J273" s="68"/>
      <c r="K273" s="68"/>
      <c r="L273" s="69"/>
      <c r="M273" s="68">
        <f>K273*L273</f>
        <v>0</v>
      </c>
      <c r="N273" s="19">
        <f t="shared" si="11"/>
        <v>0</v>
      </c>
      <c r="O273" s="70"/>
      <c r="P273" s="71"/>
      <c r="Q273" s="72"/>
      <c r="R273" s="73"/>
      <c r="S273" s="74"/>
      <c r="T273" s="68">
        <v>2</v>
      </c>
      <c r="U273" s="75">
        <v>19.57</v>
      </c>
      <c r="V273" s="75">
        <v>40</v>
      </c>
      <c r="W273" s="76"/>
      <c r="X273" s="76"/>
      <c r="Y273" s="77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89"/>
    </row>
    <row r="274" spans="1:78" s="251" customFormat="1" x14ac:dyDescent="0.3">
      <c r="A274" s="247" t="s">
        <v>468</v>
      </c>
      <c r="B274" s="247" t="s">
        <v>449</v>
      </c>
      <c r="C274" s="247" t="s">
        <v>469</v>
      </c>
      <c r="D274" s="247" t="s">
        <v>136</v>
      </c>
      <c r="E274" s="247" t="s">
        <v>470</v>
      </c>
      <c r="F274" s="247"/>
      <c r="G274" s="247"/>
      <c r="H274" s="247" t="s">
        <v>471</v>
      </c>
      <c r="I274" s="247"/>
      <c r="J274" s="247"/>
      <c r="K274" s="247"/>
      <c r="L274" s="247"/>
      <c r="M274" s="247"/>
      <c r="N274" s="19">
        <f t="shared" si="11"/>
        <v>0</v>
      </c>
      <c r="O274" s="247"/>
      <c r="P274" s="248"/>
      <c r="Q274" s="248"/>
      <c r="R274" s="247"/>
      <c r="S274" s="248"/>
      <c r="T274" s="247">
        <v>2</v>
      </c>
      <c r="U274" s="248">
        <v>7.5</v>
      </c>
      <c r="V274" s="248">
        <v>20</v>
      </c>
      <c r="W274" s="76"/>
      <c r="X274" s="76"/>
      <c r="Y274" s="247"/>
      <c r="Z274" s="250"/>
      <c r="AA274" s="250"/>
      <c r="AB274" s="250"/>
      <c r="AC274" s="250"/>
      <c r="AD274" s="250"/>
      <c r="AE274" s="250"/>
      <c r="AF274" s="250"/>
      <c r="AG274" s="250"/>
      <c r="AH274" s="250"/>
      <c r="AI274" s="250"/>
      <c r="AJ274" s="250"/>
      <c r="AK274" s="250"/>
      <c r="AL274" s="250"/>
      <c r="AM274" s="250"/>
      <c r="AN274" s="250"/>
      <c r="AO274" s="250"/>
      <c r="AP274" s="250"/>
      <c r="AQ274" s="250"/>
    </row>
    <row r="275" spans="1:78" s="118" customFormat="1" x14ac:dyDescent="0.3">
      <c r="A275" s="186" t="s">
        <v>472</v>
      </c>
      <c r="B275" s="186" t="s">
        <v>449</v>
      </c>
      <c r="C275" s="186" t="s">
        <v>473</v>
      </c>
      <c r="D275" s="186" t="s">
        <v>136</v>
      </c>
      <c r="E275" s="186" t="s">
        <v>474</v>
      </c>
      <c r="F275" s="186"/>
      <c r="G275" s="186"/>
      <c r="H275" s="186" t="s">
        <v>471</v>
      </c>
      <c r="I275" s="186"/>
      <c r="J275" s="186"/>
      <c r="K275" s="186"/>
      <c r="L275" s="186"/>
      <c r="M275" s="186"/>
      <c r="N275" s="19">
        <f t="shared" si="11"/>
        <v>0</v>
      </c>
      <c r="O275" s="186"/>
      <c r="P275" s="187"/>
      <c r="Q275" s="187"/>
      <c r="R275" s="252"/>
      <c r="S275" s="253"/>
      <c r="T275" s="186">
        <v>1</v>
      </c>
      <c r="U275" s="187">
        <v>16.95</v>
      </c>
      <c r="V275" s="187">
        <v>35</v>
      </c>
      <c r="W275" s="76"/>
      <c r="X275" s="76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  <c r="BS275" s="110"/>
      <c r="BT275" s="110"/>
      <c r="BU275" s="110"/>
      <c r="BV275" s="110"/>
      <c r="BW275" s="110"/>
      <c r="BX275" s="110"/>
      <c r="BY275" s="110"/>
    </row>
    <row r="276" spans="1:78" s="78" customFormat="1" x14ac:dyDescent="0.3">
      <c r="A276" s="254"/>
      <c r="B276" s="28" t="s">
        <v>449</v>
      </c>
      <c r="C276" s="28">
        <v>16522</v>
      </c>
      <c r="D276" s="28" t="s">
        <v>89</v>
      </c>
      <c r="E276" s="28" t="s">
        <v>475</v>
      </c>
      <c r="F276" s="28"/>
      <c r="G276" s="28" t="s">
        <v>476</v>
      </c>
      <c r="H276" s="28"/>
      <c r="I276" s="28"/>
      <c r="J276" s="28"/>
      <c r="K276" s="28">
        <v>2.6</v>
      </c>
      <c r="L276" s="28">
        <v>15</v>
      </c>
      <c r="M276" s="28">
        <v>4</v>
      </c>
      <c r="N276" s="19">
        <f t="shared" si="11"/>
        <v>10.4</v>
      </c>
      <c r="O276" s="164">
        <v>4</v>
      </c>
      <c r="P276" s="158"/>
      <c r="Q276" s="160"/>
      <c r="R276" s="158"/>
      <c r="S276" s="160"/>
      <c r="T276" s="28">
        <v>6</v>
      </c>
      <c r="U276" s="124">
        <v>2.62</v>
      </c>
      <c r="V276" s="124">
        <v>15</v>
      </c>
      <c r="W276" s="76"/>
      <c r="X276" s="76"/>
      <c r="Y276" s="158"/>
      <c r="Z276" s="223"/>
      <c r="AA276" s="223"/>
      <c r="AB276" s="223"/>
      <c r="AC276" s="223"/>
      <c r="AD276" s="223"/>
      <c r="AE276" s="223"/>
      <c r="AF276" s="223"/>
      <c r="AG276" s="223"/>
      <c r="AH276" s="223"/>
      <c r="AI276" s="223"/>
      <c r="AJ276" s="223"/>
      <c r="AK276" s="223"/>
      <c r="AL276" s="223"/>
      <c r="AM276" s="223"/>
      <c r="AN276" s="223"/>
      <c r="AO276" s="223"/>
      <c r="AP276" s="223"/>
      <c r="AQ276" s="223"/>
    </row>
    <row r="277" spans="1:78" s="259" customFormat="1" x14ac:dyDescent="0.3">
      <c r="A277" s="255" t="s">
        <v>477</v>
      </c>
      <c r="B277" s="255" t="s">
        <v>449</v>
      </c>
      <c r="C277" s="255">
        <v>16515</v>
      </c>
      <c r="D277" s="28" t="s">
        <v>89</v>
      </c>
      <c r="E277" s="255" t="s">
        <v>478</v>
      </c>
      <c r="F277" s="255"/>
      <c r="G277" s="255" t="s">
        <v>479</v>
      </c>
      <c r="H277" s="256"/>
      <c r="I277" s="255"/>
      <c r="J277" s="255"/>
      <c r="K277" s="255">
        <v>0.9</v>
      </c>
      <c r="L277" s="255">
        <v>5</v>
      </c>
      <c r="M277" s="256">
        <v>1</v>
      </c>
      <c r="N277" s="257">
        <f t="shared" si="11"/>
        <v>0.9</v>
      </c>
      <c r="O277" s="256">
        <v>3</v>
      </c>
      <c r="P277" s="258"/>
      <c r="Q277" s="258"/>
      <c r="R277" s="256">
        <v>0</v>
      </c>
      <c r="S277" s="258">
        <f>(P277*R277)</f>
        <v>0</v>
      </c>
      <c r="T277" s="256">
        <v>12</v>
      </c>
      <c r="U277" s="258">
        <v>0.78</v>
      </c>
      <c r="V277" s="258">
        <v>5</v>
      </c>
      <c r="W277" s="258"/>
      <c r="X277" s="258"/>
      <c r="Y277" s="255"/>
      <c r="Z277" s="255"/>
      <c r="AA277" s="172"/>
      <c r="AB277" s="172"/>
      <c r="AC277" s="172"/>
      <c r="AD277" s="172"/>
      <c r="AE277" s="172"/>
      <c r="AF277" s="172"/>
      <c r="AG277" s="172"/>
      <c r="AH277" s="172"/>
      <c r="AI277" s="172"/>
      <c r="AJ277" s="172"/>
      <c r="AK277" s="172"/>
      <c r="AL277" s="172"/>
      <c r="AM277" s="172"/>
      <c r="AN277" s="172"/>
      <c r="AO277" s="172"/>
      <c r="AP277" s="172"/>
      <c r="AQ277" s="172"/>
    </row>
    <row r="278" spans="1:78" s="78" customFormat="1" x14ac:dyDescent="0.3">
      <c r="A278" s="186" t="s">
        <v>477</v>
      </c>
      <c r="B278" s="17" t="s">
        <v>449</v>
      </c>
      <c r="C278" s="17"/>
      <c r="D278" s="17" t="s">
        <v>89</v>
      </c>
      <c r="E278" s="17" t="s">
        <v>480</v>
      </c>
      <c r="F278" s="17"/>
      <c r="G278" s="17"/>
      <c r="H278" s="17"/>
      <c r="I278" s="17"/>
      <c r="J278" s="17"/>
      <c r="K278" s="17">
        <v>1.1000000000000001</v>
      </c>
      <c r="L278" s="18">
        <v>5</v>
      </c>
      <c r="M278" s="20">
        <v>2</v>
      </c>
      <c r="N278" s="19">
        <f t="shared" si="11"/>
        <v>2.2000000000000002</v>
      </c>
      <c r="O278" s="20">
        <v>9</v>
      </c>
      <c r="P278" s="21">
        <v>1.2</v>
      </c>
      <c r="Q278" s="21">
        <v>5</v>
      </c>
      <c r="R278" s="20">
        <v>1</v>
      </c>
      <c r="S278" s="21">
        <f>(P278*R278)</f>
        <v>1.2</v>
      </c>
      <c r="T278" s="20"/>
      <c r="U278" s="21"/>
      <c r="V278" s="21"/>
      <c r="W278" s="9"/>
      <c r="X278" s="9"/>
      <c r="Y278" s="39"/>
      <c r="Z278" s="39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78" s="68" customFormat="1" x14ac:dyDescent="0.3">
      <c r="A279" s="39" t="s">
        <v>477</v>
      </c>
      <c r="B279" s="39" t="s">
        <v>449</v>
      </c>
      <c r="C279" s="39"/>
      <c r="D279" s="39" t="s">
        <v>89</v>
      </c>
      <c r="E279" s="39" t="s">
        <v>481</v>
      </c>
      <c r="F279" s="39"/>
      <c r="G279" s="39"/>
      <c r="H279" s="39"/>
      <c r="I279" s="39"/>
      <c r="J279" s="39"/>
      <c r="K279" s="39">
        <v>1</v>
      </c>
      <c r="L279" s="40">
        <v>5</v>
      </c>
      <c r="M279" s="7">
        <v>3</v>
      </c>
      <c r="N279" s="19">
        <f t="shared" si="11"/>
        <v>3</v>
      </c>
      <c r="O279" s="7">
        <v>9</v>
      </c>
      <c r="P279" s="8">
        <v>1.2</v>
      </c>
      <c r="Q279" s="8">
        <v>5</v>
      </c>
      <c r="R279" s="7">
        <v>0</v>
      </c>
      <c r="S279" s="8">
        <f>(P279*R279)</f>
        <v>0</v>
      </c>
      <c r="T279" s="7"/>
      <c r="U279" s="8"/>
      <c r="V279" s="8"/>
      <c r="W279" s="9"/>
      <c r="X279" s="9"/>
      <c r="Y279" s="40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</row>
    <row r="280" spans="1:78" x14ac:dyDescent="0.3">
      <c r="A280" s="28" t="s">
        <v>482</v>
      </c>
      <c r="B280" s="28" t="s">
        <v>449</v>
      </c>
      <c r="C280" s="28">
        <v>16507</v>
      </c>
      <c r="D280" s="28" t="s">
        <v>89</v>
      </c>
      <c r="E280" s="28" t="s">
        <v>483</v>
      </c>
      <c r="F280" s="28"/>
      <c r="G280" s="28" t="s">
        <v>484</v>
      </c>
      <c r="H280" s="28"/>
      <c r="I280" s="28"/>
      <c r="J280" s="28"/>
      <c r="K280" s="28"/>
      <c r="L280" s="260"/>
      <c r="M280" s="28">
        <f>K280*L280</f>
        <v>0</v>
      </c>
      <c r="N280" s="19">
        <f t="shared" si="11"/>
        <v>0</v>
      </c>
      <c r="O280" s="261"/>
      <c r="P280" s="158"/>
      <c r="Q280" s="160"/>
      <c r="R280" s="161"/>
      <c r="S280" s="162"/>
      <c r="T280" s="28">
        <v>15</v>
      </c>
      <c r="U280" s="124">
        <v>2.1800000000000002</v>
      </c>
      <c r="V280" s="124">
        <v>15</v>
      </c>
      <c r="W280" s="76"/>
      <c r="X280" s="76"/>
      <c r="Y280" s="222"/>
      <c r="Z280" s="223"/>
      <c r="AA280" s="223"/>
      <c r="AB280" s="223"/>
      <c r="AC280" s="223"/>
      <c r="AD280" s="223"/>
      <c r="AE280" s="223"/>
      <c r="AF280" s="223"/>
      <c r="AG280" s="223"/>
      <c r="AH280" s="223"/>
      <c r="AI280" s="223"/>
      <c r="AJ280" s="223"/>
      <c r="AK280" s="223"/>
      <c r="AL280" s="223"/>
      <c r="AM280" s="223"/>
      <c r="AN280" s="223"/>
      <c r="AO280" s="223"/>
      <c r="AP280" s="223"/>
      <c r="AQ280" s="22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</row>
    <row r="281" spans="1:78" s="25" customFormat="1" x14ac:dyDescent="0.3">
      <c r="A281" s="59" t="s">
        <v>485</v>
      </c>
      <c r="B281" s="186" t="s">
        <v>449</v>
      </c>
      <c r="C281" s="186" t="s">
        <v>486</v>
      </c>
      <c r="D281" s="186" t="s">
        <v>136</v>
      </c>
      <c r="E281" s="186" t="s">
        <v>487</v>
      </c>
      <c r="F281" s="186"/>
      <c r="G281" s="186"/>
      <c r="H281" s="186"/>
      <c r="I281" s="186"/>
      <c r="J281" s="186"/>
      <c r="K281" s="186"/>
      <c r="L281" s="186"/>
      <c r="M281" s="186"/>
      <c r="N281" s="19">
        <f t="shared" si="11"/>
        <v>0</v>
      </c>
      <c r="O281" s="186"/>
      <c r="P281" s="187"/>
      <c r="Q281" s="187"/>
      <c r="R281" s="252"/>
      <c r="S281" s="253"/>
      <c r="T281" s="186">
        <v>3</v>
      </c>
      <c r="U281" s="187">
        <v>4.5999999999999996</v>
      </c>
      <c r="V281" s="187">
        <v>10</v>
      </c>
      <c r="W281" s="76"/>
      <c r="X281" s="76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</row>
    <row r="282" spans="1:78" s="236" customFormat="1" x14ac:dyDescent="0.3">
      <c r="A282" s="59" t="s">
        <v>485</v>
      </c>
      <c r="B282" s="186" t="s">
        <v>449</v>
      </c>
      <c r="C282" s="186" t="s">
        <v>488</v>
      </c>
      <c r="D282" s="186" t="s">
        <v>136</v>
      </c>
      <c r="E282" s="186" t="s">
        <v>489</v>
      </c>
      <c r="F282" s="186"/>
      <c r="G282" s="186"/>
      <c r="H282" s="186"/>
      <c r="I282" s="186"/>
      <c r="J282" s="186"/>
      <c r="K282" s="186"/>
      <c r="L282" s="186"/>
      <c r="M282" s="186"/>
      <c r="N282" s="19">
        <f t="shared" si="11"/>
        <v>0</v>
      </c>
      <c r="O282" s="186"/>
      <c r="P282" s="187"/>
      <c r="Q282" s="187"/>
      <c r="R282" s="186"/>
      <c r="S282" s="187"/>
      <c r="T282" s="186">
        <v>3</v>
      </c>
      <c r="U282" s="187">
        <v>5.25</v>
      </c>
      <c r="V282" s="187">
        <v>12</v>
      </c>
      <c r="W282" s="76"/>
      <c r="X282" s="76"/>
      <c r="Y282" s="39"/>
      <c r="Z282" s="39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78" x14ac:dyDescent="0.3">
      <c r="A283" s="186" t="s">
        <v>477</v>
      </c>
      <c r="B283" s="17" t="s">
        <v>449</v>
      </c>
      <c r="C283" s="17"/>
      <c r="D283" s="17" t="s">
        <v>89</v>
      </c>
      <c r="E283" s="17" t="s">
        <v>490</v>
      </c>
      <c r="F283" s="17"/>
      <c r="G283" s="17"/>
      <c r="H283" s="17"/>
      <c r="I283" s="17"/>
      <c r="J283" s="17"/>
      <c r="K283" s="17"/>
      <c r="L283" s="18"/>
      <c r="M283" s="20"/>
      <c r="N283" s="19">
        <f t="shared" si="11"/>
        <v>0</v>
      </c>
      <c r="O283" s="20">
        <v>9</v>
      </c>
      <c r="P283" s="21">
        <v>1.3</v>
      </c>
      <c r="Q283" s="21">
        <v>5</v>
      </c>
      <c r="R283" s="22">
        <v>3</v>
      </c>
      <c r="S283" s="23">
        <f>(P283*R283)</f>
        <v>3.9000000000000004</v>
      </c>
      <c r="T283" s="20" t="s">
        <v>491</v>
      </c>
      <c r="U283" s="21">
        <v>1.3</v>
      </c>
      <c r="V283" s="21">
        <v>8</v>
      </c>
      <c r="Y283" s="88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</row>
    <row r="284" spans="1:78" s="236" customFormat="1" x14ac:dyDescent="0.3">
      <c r="A284" s="59" t="s">
        <v>485</v>
      </c>
      <c r="B284" s="186" t="s">
        <v>449</v>
      </c>
      <c r="C284" s="186" t="s">
        <v>492</v>
      </c>
      <c r="D284" s="186" t="s">
        <v>136</v>
      </c>
      <c r="E284" s="186" t="s">
        <v>493</v>
      </c>
      <c r="F284" s="186"/>
      <c r="G284" s="186"/>
      <c r="H284" s="186"/>
      <c r="I284" s="186"/>
      <c r="J284" s="186"/>
      <c r="K284" s="186"/>
      <c r="L284" s="186"/>
      <c r="M284" s="186"/>
      <c r="N284" s="19">
        <f t="shared" si="11"/>
        <v>0</v>
      </c>
      <c r="O284" s="186"/>
      <c r="P284" s="187"/>
      <c r="Q284" s="187"/>
      <c r="R284" s="186"/>
      <c r="S284" s="187"/>
      <c r="T284" s="186">
        <v>3</v>
      </c>
      <c r="U284" s="187">
        <v>5.7</v>
      </c>
      <c r="V284" s="187">
        <v>8</v>
      </c>
      <c r="W284" s="76"/>
      <c r="X284" s="76"/>
      <c r="Y284" s="39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78" x14ac:dyDescent="0.3">
      <c r="A285" s="59" t="s">
        <v>485</v>
      </c>
      <c r="B285" s="186" t="s">
        <v>449</v>
      </c>
      <c r="C285" s="186" t="s">
        <v>494</v>
      </c>
      <c r="D285" s="186" t="s">
        <v>136</v>
      </c>
      <c r="E285" s="186" t="s">
        <v>495</v>
      </c>
      <c r="F285" s="186"/>
      <c r="G285" s="186"/>
      <c r="H285" s="186"/>
      <c r="I285" s="186"/>
      <c r="J285" s="186"/>
      <c r="K285" s="186"/>
      <c r="L285" s="186"/>
      <c r="M285" s="186"/>
      <c r="N285" s="19">
        <f t="shared" si="11"/>
        <v>0</v>
      </c>
      <c r="O285" s="186"/>
      <c r="P285" s="187"/>
      <c r="Q285" s="187"/>
      <c r="R285" s="252"/>
      <c r="S285" s="253"/>
      <c r="T285" s="186">
        <v>3</v>
      </c>
      <c r="U285" s="187">
        <v>3</v>
      </c>
      <c r="V285" s="187">
        <v>6</v>
      </c>
      <c r="W285" s="76"/>
      <c r="X285" s="76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</row>
    <row r="286" spans="1:78" x14ac:dyDescent="0.3">
      <c r="A286" s="59" t="s">
        <v>485</v>
      </c>
      <c r="B286" s="186" t="s">
        <v>449</v>
      </c>
      <c r="C286" s="186" t="s">
        <v>496</v>
      </c>
      <c r="D286" s="186" t="s">
        <v>136</v>
      </c>
      <c r="E286" s="186" t="s">
        <v>497</v>
      </c>
      <c r="F286" s="186"/>
      <c r="G286" s="186"/>
      <c r="H286" s="186"/>
      <c r="I286" s="186"/>
      <c r="J286" s="186"/>
      <c r="K286" s="186"/>
      <c r="L286" s="186"/>
      <c r="M286" s="186"/>
      <c r="N286" s="19">
        <f t="shared" si="11"/>
        <v>0</v>
      </c>
      <c r="O286" s="186"/>
      <c r="P286" s="187"/>
      <c r="Q286" s="187"/>
      <c r="R286" s="252"/>
      <c r="S286" s="253"/>
      <c r="T286" s="186">
        <v>3</v>
      </c>
      <c r="U286" s="187">
        <v>4.2</v>
      </c>
      <c r="V286" s="187">
        <v>8</v>
      </c>
      <c r="W286" s="76"/>
      <c r="X286" s="76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</row>
    <row r="287" spans="1:78" s="97" customFormat="1" x14ac:dyDescent="0.3">
      <c r="A287" s="254"/>
      <c r="B287" s="28" t="s">
        <v>449</v>
      </c>
      <c r="C287" s="28">
        <v>16535</v>
      </c>
      <c r="D287" s="28" t="s">
        <v>89</v>
      </c>
      <c r="E287" s="28" t="s">
        <v>498</v>
      </c>
      <c r="F287" s="28"/>
      <c r="G287" s="28" t="s">
        <v>499</v>
      </c>
      <c r="H287" s="28"/>
      <c r="I287" s="28"/>
      <c r="J287" s="28"/>
      <c r="K287" s="28"/>
      <c r="L287" s="260"/>
      <c r="M287" s="28">
        <f>K287*L287</f>
        <v>0</v>
      </c>
      <c r="N287" s="19">
        <f t="shared" si="11"/>
        <v>0</v>
      </c>
      <c r="O287" s="261"/>
      <c r="P287" s="158"/>
      <c r="Q287" s="160"/>
      <c r="R287" s="161"/>
      <c r="S287" s="162"/>
      <c r="T287" s="28">
        <v>15</v>
      </c>
      <c r="U287" s="124">
        <v>1.04</v>
      </c>
      <c r="V287" s="124">
        <v>12</v>
      </c>
      <c r="W287" s="76"/>
      <c r="X287" s="76"/>
      <c r="Y287" s="222"/>
      <c r="Z287" s="223"/>
      <c r="AA287" s="223"/>
      <c r="AB287" s="223"/>
      <c r="AC287" s="223"/>
      <c r="AD287" s="223"/>
      <c r="AE287" s="223"/>
      <c r="AF287" s="223"/>
      <c r="AG287" s="223"/>
      <c r="AH287" s="223"/>
      <c r="AI287" s="223"/>
      <c r="AJ287" s="223"/>
      <c r="AK287" s="223"/>
      <c r="AL287" s="223"/>
      <c r="AM287" s="223"/>
      <c r="AN287" s="223"/>
      <c r="AO287" s="223"/>
      <c r="AP287" s="223"/>
      <c r="AQ287" s="223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</row>
    <row r="288" spans="1:78" s="78" customFormat="1" x14ac:dyDescent="0.3">
      <c r="A288" s="59" t="s">
        <v>485</v>
      </c>
      <c r="B288" s="186" t="s">
        <v>449</v>
      </c>
      <c r="C288" s="186" t="s">
        <v>500</v>
      </c>
      <c r="D288" s="186" t="s">
        <v>136</v>
      </c>
      <c r="E288" s="186" t="s">
        <v>501</v>
      </c>
      <c r="F288" s="186"/>
      <c r="G288" s="186"/>
      <c r="H288" s="186"/>
      <c r="I288" s="186"/>
      <c r="J288" s="186"/>
      <c r="K288" s="186"/>
      <c r="L288" s="186"/>
      <c r="M288" s="186"/>
      <c r="N288" s="19">
        <f t="shared" si="11"/>
        <v>0</v>
      </c>
      <c r="O288" s="186"/>
      <c r="P288" s="187"/>
      <c r="Q288" s="187"/>
      <c r="R288" s="186"/>
      <c r="S288" s="187"/>
      <c r="T288" s="186">
        <v>2</v>
      </c>
      <c r="U288" s="187">
        <v>9.1999999999999993</v>
      </c>
      <c r="V288" s="187">
        <v>12</v>
      </c>
      <c r="W288" s="76"/>
      <c r="X288" s="76"/>
      <c r="Y288" s="40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78" s="78" customFormat="1" x14ac:dyDescent="0.3">
      <c r="A289" s="59" t="s">
        <v>502</v>
      </c>
      <c r="B289" s="186" t="s">
        <v>449</v>
      </c>
      <c r="C289" s="186" t="s">
        <v>503</v>
      </c>
      <c r="D289" s="186" t="s">
        <v>136</v>
      </c>
      <c r="E289" s="186" t="s">
        <v>504</v>
      </c>
      <c r="F289" s="186"/>
      <c r="G289" s="186"/>
      <c r="H289" s="186"/>
      <c r="I289" s="186"/>
      <c r="J289" s="186"/>
      <c r="K289" s="186"/>
      <c r="L289" s="186"/>
      <c r="M289" s="186"/>
      <c r="N289" s="19">
        <f t="shared" si="11"/>
        <v>0</v>
      </c>
      <c r="O289" s="186"/>
      <c r="P289" s="187"/>
      <c r="Q289" s="187"/>
      <c r="R289" s="186"/>
      <c r="S289" s="187"/>
      <c r="T289" s="186">
        <v>3</v>
      </c>
      <c r="U289" s="187">
        <v>3.2</v>
      </c>
      <c r="V289" s="187">
        <v>8</v>
      </c>
      <c r="W289" s="76"/>
      <c r="X289" s="76"/>
      <c r="Y289" s="39"/>
      <c r="Z289" s="88"/>
      <c r="AA289" s="88"/>
      <c r="AB289" s="88"/>
      <c r="AC289" s="88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</row>
    <row r="290" spans="1:78" s="78" customFormat="1" x14ac:dyDescent="0.3">
      <c r="A290" s="59" t="s">
        <v>485</v>
      </c>
      <c r="B290" s="186" t="s">
        <v>449</v>
      </c>
      <c r="C290" s="186" t="s">
        <v>505</v>
      </c>
      <c r="D290" s="186" t="s">
        <v>136</v>
      </c>
      <c r="E290" s="186" t="s">
        <v>506</v>
      </c>
      <c r="F290" s="186"/>
      <c r="G290" s="186"/>
      <c r="H290" s="186"/>
      <c r="I290" s="186"/>
      <c r="J290" s="186"/>
      <c r="K290" s="186"/>
      <c r="L290" s="186"/>
      <c r="M290" s="186"/>
      <c r="N290" s="19">
        <f t="shared" si="11"/>
        <v>0</v>
      </c>
      <c r="O290" s="186"/>
      <c r="P290" s="187"/>
      <c r="Q290" s="187"/>
      <c r="R290" s="186"/>
      <c r="S290" s="187"/>
      <c r="T290" s="186">
        <v>3</v>
      </c>
      <c r="U290" s="187">
        <v>2.15</v>
      </c>
      <c r="V290" s="187">
        <v>8</v>
      </c>
      <c r="W290" s="76"/>
      <c r="X290" s="76"/>
      <c r="Y290" s="39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78" s="25" customFormat="1" x14ac:dyDescent="0.3">
      <c r="A291" s="17" t="s">
        <v>477</v>
      </c>
      <c r="B291" s="17" t="s">
        <v>449</v>
      </c>
      <c r="C291" s="17"/>
      <c r="D291" s="17" t="s">
        <v>89</v>
      </c>
      <c r="E291" s="17" t="s">
        <v>507</v>
      </c>
      <c r="F291" s="17"/>
      <c r="G291" s="17"/>
      <c r="H291" s="17"/>
      <c r="I291" s="17"/>
      <c r="J291" s="17"/>
      <c r="K291" s="17">
        <v>1.3</v>
      </c>
      <c r="L291" s="18">
        <v>6</v>
      </c>
      <c r="M291" s="20">
        <v>2</v>
      </c>
      <c r="N291" s="19">
        <f t="shared" si="11"/>
        <v>2.6</v>
      </c>
      <c r="O291" s="20">
        <v>3</v>
      </c>
      <c r="P291" s="21">
        <v>1.3</v>
      </c>
      <c r="Q291" s="21">
        <v>5</v>
      </c>
      <c r="R291" s="22">
        <v>1</v>
      </c>
      <c r="S291" s="23">
        <f t="shared" ref="S291:S299" si="13">(P291*R291)</f>
        <v>1.3</v>
      </c>
      <c r="T291" s="20" t="s">
        <v>491</v>
      </c>
      <c r="U291" s="21">
        <v>1.3</v>
      </c>
      <c r="V291" s="21">
        <v>8</v>
      </c>
      <c r="W291" s="9"/>
      <c r="X291" s="9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</row>
    <row r="292" spans="1:78" s="78" customFormat="1" x14ac:dyDescent="0.3">
      <c r="A292" s="186" t="s">
        <v>477</v>
      </c>
      <c r="B292" s="17" t="s">
        <v>449</v>
      </c>
      <c r="C292" s="17"/>
      <c r="D292" s="17" t="s">
        <v>89</v>
      </c>
      <c r="E292" s="53" t="s">
        <v>508</v>
      </c>
      <c r="F292" s="53"/>
      <c r="G292" s="39"/>
      <c r="H292" s="39"/>
      <c r="I292" s="39"/>
      <c r="J292" s="39"/>
      <c r="K292" s="53"/>
      <c r="L292" s="52"/>
      <c r="M292" s="12"/>
      <c r="N292" s="19">
        <f t="shared" si="11"/>
        <v>0</v>
      </c>
      <c r="O292" s="12">
        <v>2</v>
      </c>
      <c r="P292" s="54">
        <v>2.6</v>
      </c>
      <c r="Q292" s="54">
        <v>12</v>
      </c>
      <c r="R292" s="12">
        <v>0</v>
      </c>
      <c r="S292" s="8">
        <f t="shared" si="13"/>
        <v>0</v>
      </c>
      <c r="T292" s="12"/>
      <c r="U292" s="54"/>
      <c r="V292" s="54"/>
      <c r="W292" s="9"/>
      <c r="X292" s="9"/>
      <c r="Y292" s="39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</row>
    <row r="293" spans="1:78" s="78" customFormat="1" x14ac:dyDescent="0.3">
      <c r="A293" s="17" t="s">
        <v>509</v>
      </c>
      <c r="B293" s="17" t="s">
        <v>449</v>
      </c>
      <c r="C293" s="17"/>
      <c r="D293" s="17" t="s">
        <v>132</v>
      </c>
      <c r="E293" s="17" t="s">
        <v>510</v>
      </c>
      <c r="F293" s="17"/>
      <c r="G293" s="17"/>
      <c r="H293" s="17"/>
      <c r="I293" s="17"/>
      <c r="J293" s="17"/>
      <c r="K293" s="17">
        <v>10.24</v>
      </c>
      <c r="L293" s="17">
        <v>12.8</v>
      </c>
      <c r="M293" s="17">
        <v>2</v>
      </c>
      <c r="N293" s="19">
        <f t="shared" si="11"/>
        <v>20.48</v>
      </c>
      <c r="O293" s="20">
        <v>6</v>
      </c>
      <c r="P293" s="21">
        <v>10.5</v>
      </c>
      <c r="Q293" s="21">
        <v>12.8</v>
      </c>
      <c r="R293" s="20">
        <v>2</v>
      </c>
      <c r="S293" s="21">
        <f t="shared" si="13"/>
        <v>21</v>
      </c>
      <c r="T293" s="20"/>
      <c r="U293" s="21">
        <v>10.5</v>
      </c>
      <c r="V293" s="21">
        <v>12.8</v>
      </c>
      <c r="W293" s="9"/>
      <c r="X293" s="9"/>
      <c r="Y293" s="39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78" s="78" customFormat="1" x14ac:dyDescent="0.3">
      <c r="A294" s="17" t="s">
        <v>511</v>
      </c>
      <c r="B294" s="17" t="s">
        <v>449</v>
      </c>
      <c r="C294" s="17"/>
      <c r="D294" s="17" t="s">
        <v>89</v>
      </c>
      <c r="E294" s="17" t="s">
        <v>512</v>
      </c>
      <c r="F294" s="17"/>
      <c r="G294" s="17"/>
      <c r="H294" s="17"/>
      <c r="I294" s="17"/>
      <c r="J294" s="17"/>
      <c r="K294" s="17"/>
      <c r="L294" s="18"/>
      <c r="M294" s="20"/>
      <c r="N294" s="19">
        <f t="shared" si="11"/>
        <v>0</v>
      </c>
      <c r="O294" s="20">
        <v>4</v>
      </c>
      <c r="P294" s="21">
        <v>10.6</v>
      </c>
      <c r="Q294" s="21">
        <v>25</v>
      </c>
      <c r="R294" s="22">
        <v>2</v>
      </c>
      <c r="S294" s="21">
        <f t="shared" si="13"/>
        <v>21.2</v>
      </c>
      <c r="T294" s="20"/>
      <c r="U294" s="21"/>
      <c r="V294" s="21"/>
      <c r="W294" s="9"/>
      <c r="X294" s="9"/>
      <c r="Y294" s="39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78" s="17" customFormat="1" x14ac:dyDescent="0.3">
      <c r="A295" s="151" t="s">
        <v>513</v>
      </c>
      <c r="B295" s="151" t="s">
        <v>449</v>
      </c>
      <c r="C295" s="151" t="s">
        <v>514</v>
      </c>
      <c r="D295" s="151" t="s">
        <v>89</v>
      </c>
      <c r="E295" s="151" t="s">
        <v>515</v>
      </c>
      <c r="F295" s="151"/>
      <c r="G295" s="151"/>
      <c r="H295" s="151"/>
      <c r="I295" s="151"/>
      <c r="J295" s="151"/>
      <c r="K295" s="151">
        <v>3.65</v>
      </c>
      <c r="L295" s="152">
        <v>9</v>
      </c>
      <c r="M295" s="153">
        <v>4</v>
      </c>
      <c r="N295" s="19">
        <f t="shared" si="11"/>
        <v>14.6</v>
      </c>
      <c r="O295" s="153">
        <v>7</v>
      </c>
      <c r="P295" s="154"/>
      <c r="Q295" s="154"/>
      <c r="R295" s="155">
        <v>0</v>
      </c>
      <c r="S295" s="156">
        <f t="shared" si="13"/>
        <v>0</v>
      </c>
      <c r="T295" s="153">
        <v>10</v>
      </c>
      <c r="U295" s="154">
        <v>4.3099999999999996</v>
      </c>
      <c r="V295" s="154">
        <v>12</v>
      </c>
      <c r="W295" s="9"/>
      <c r="X295" s="9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96"/>
    </row>
    <row r="296" spans="1:78" x14ac:dyDescent="0.3">
      <c r="A296" s="99" t="s">
        <v>516</v>
      </c>
      <c r="B296" s="99" t="s">
        <v>449</v>
      </c>
      <c r="C296" s="99">
        <v>16893</v>
      </c>
      <c r="D296" s="151" t="s">
        <v>89</v>
      </c>
      <c r="E296" s="99" t="s">
        <v>517</v>
      </c>
      <c r="F296" s="99"/>
      <c r="G296" s="39"/>
      <c r="H296" s="39"/>
      <c r="I296" s="39"/>
      <c r="J296" s="39"/>
      <c r="K296" s="39">
        <v>2.9</v>
      </c>
      <c r="L296" s="40">
        <v>10</v>
      </c>
      <c r="M296" s="7">
        <v>0</v>
      </c>
      <c r="N296" s="19">
        <f t="shared" si="11"/>
        <v>0</v>
      </c>
      <c r="O296" s="7">
        <v>5</v>
      </c>
      <c r="P296" s="8">
        <v>3.55</v>
      </c>
      <c r="Q296" s="8">
        <v>12</v>
      </c>
      <c r="R296" s="14">
        <v>0</v>
      </c>
      <c r="S296" s="15">
        <f t="shared" si="13"/>
        <v>0</v>
      </c>
      <c r="T296" s="7">
        <v>2</v>
      </c>
      <c r="U296" s="8">
        <v>3.82</v>
      </c>
      <c r="V296" s="8">
        <v>15</v>
      </c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</row>
    <row r="297" spans="1:78" s="266" customFormat="1" x14ac:dyDescent="0.3">
      <c r="A297" s="190" t="s">
        <v>518</v>
      </c>
      <c r="B297" s="190" t="s">
        <v>449</v>
      </c>
      <c r="C297" s="190" t="s">
        <v>519</v>
      </c>
      <c r="D297" s="190" t="s">
        <v>89</v>
      </c>
      <c r="E297" s="190" t="s">
        <v>520</v>
      </c>
      <c r="F297" s="190"/>
      <c r="G297" s="190" t="s">
        <v>521</v>
      </c>
      <c r="H297" s="190"/>
      <c r="I297" s="190"/>
      <c r="J297" s="190"/>
      <c r="K297" s="190">
        <v>3.5</v>
      </c>
      <c r="L297" s="262">
        <v>12</v>
      </c>
      <c r="M297" s="194">
        <v>0</v>
      </c>
      <c r="N297" s="19">
        <f t="shared" ref="N297:N360" si="14">SUM(M297*K297)</f>
        <v>0</v>
      </c>
      <c r="O297" s="194">
        <v>5</v>
      </c>
      <c r="P297" s="263">
        <v>4.5999999999999996</v>
      </c>
      <c r="Q297" s="263">
        <v>13</v>
      </c>
      <c r="R297" s="264">
        <v>1</v>
      </c>
      <c r="S297" s="265">
        <f t="shared" si="13"/>
        <v>4.5999999999999996</v>
      </c>
      <c r="T297" s="190">
        <v>3</v>
      </c>
      <c r="U297" s="191">
        <v>4.63</v>
      </c>
      <c r="V297" s="191">
        <v>15</v>
      </c>
      <c r="W297" s="76"/>
      <c r="X297" s="76"/>
      <c r="Y297" s="146"/>
    </row>
    <row r="298" spans="1:78" s="27" customFormat="1" x14ac:dyDescent="0.3">
      <c r="A298" s="28" t="s">
        <v>522</v>
      </c>
      <c r="B298" s="28" t="s">
        <v>449</v>
      </c>
      <c r="C298" s="28"/>
      <c r="D298" s="28" t="s">
        <v>89</v>
      </c>
      <c r="E298" s="28" t="s">
        <v>523</v>
      </c>
      <c r="F298" s="28"/>
      <c r="G298" s="28"/>
      <c r="H298" s="28"/>
      <c r="I298" s="28"/>
      <c r="J298" s="28"/>
      <c r="K298" s="28">
        <v>1.95</v>
      </c>
      <c r="L298" s="91">
        <v>6</v>
      </c>
      <c r="M298" s="30">
        <v>0</v>
      </c>
      <c r="N298" s="19">
        <f t="shared" si="14"/>
        <v>0</v>
      </c>
      <c r="O298" s="30">
        <v>8</v>
      </c>
      <c r="P298" s="31">
        <v>2.15</v>
      </c>
      <c r="Q298" s="31">
        <v>6</v>
      </c>
      <c r="R298" s="32">
        <v>0</v>
      </c>
      <c r="S298" s="33">
        <f t="shared" si="13"/>
        <v>0</v>
      </c>
      <c r="T298" s="30">
        <v>2</v>
      </c>
      <c r="U298" s="31"/>
      <c r="V298" s="31">
        <v>15</v>
      </c>
      <c r="W298" s="9"/>
      <c r="X298" s="9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</row>
    <row r="299" spans="1:78" s="123" customFormat="1" x14ac:dyDescent="0.3">
      <c r="A299" s="17" t="s">
        <v>524</v>
      </c>
      <c r="B299" s="17" t="s">
        <v>449</v>
      </c>
      <c r="C299" s="17"/>
      <c r="D299" s="17" t="s">
        <v>89</v>
      </c>
      <c r="E299" s="17" t="s">
        <v>525</v>
      </c>
      <c r="F299" s="17"/>
      <c r="G299" s="17"/>
      <c r="H299" s="17"/>
      <c r="I299" s="17"/>
      <c r="J299" s="17"/>
      <c r="K299" s="17">
        <v>7.95</v>
      </c>
      <c r="L299" s="18">
        <v>17</v>
      </c>
      <c r="M299" s="20">
        <v>2</v>
      </c>
      <c r="N299" s="19">
        <f t="shared" si="14"/>
        <v>15.9</v>
      </c>
      <c r="O299" s="20">
        <v>2</v>
      </c>
      <c r="P299" s="21">
        <v>8</v>
      </c>
      <c r="Q299" s="21">
        <v>27</v>
      </c>
      <c r="R299" s="22">
        <v>1</v>
      </c>
      <c r="S299" s="23">
        <f t="shared" si="13"/>
        <v>8</v>
      </c>
      <c r="T299" s="20"/>
      <c r="U299" s="21"/>
      <c r="V299" s="21"/>
      <c r="W299" s="9"/>
      <c r="X299" s="9"/>
      <c r="Y299" s="88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122"/>
      <c r="AS299" s="122"/>
      <c r="AT299" s="122"/>
      <c r="AU299" s="122"/>
      <c r="AV299" s="122"/>
      <c r="AW299" s="122"/>
      <c r="AX299" s="122"/>
      <c r="AY299" s="122"/>
      <c r="AZ299" s="122"/>
      <c r="BA299" s="122"/>
      <c r="BB299" s="122"/>
      <c r="BC299" s="122"/>
      <c r="BD299" s="122"/>
      <c r="BE299" s="122"/>
      <c r="BF299" s="122"/>
      <c r="BG299" s="122"/>
      <c r="BH299" s="122"/>
      <c r="BI299" s="122"/>
      <c r="BJ299" s="122"/>
      <c r="BK299" s="122"/>
      <c r="BL299" s="122"/>
      <c r="BM299" s="122"/>
      <c r="BN299" s="122"/>
      <c r="BO299" s="122"/>
      <c r="BP299" s="122"/>
      <c r="BQ299" s="122"/>
      <c r="BR299" s="122"/>
      <c r="BS299" s="122"/>
      <c r="BT299" s="122"/>
      <c r="BU299" s="122"/>
      <c r="BV299" s="122"/>
      <c r="BW299" s="122"/>
      <c r="BX299" s="122"/>
      <c r="BY299" s="122"/>
    </row>
    <row r="300" spans="1:78" x14ac:dyDescent="0.3">
      <c r="A300" s="68" t="s">
        <v>526</v>
      </c>
      <c r="B300" s="68" t="s">
        <v>449</v>
      </c>
      <c r="C300" s="68" t="s">
        <v>527</v>
      </c>
      <c r="D300" s="68" t="s">
        <v>89</v>
      </c>
      <c r="E300" s="68" t="s">
        <v>528</v>
      </c>
      <c r="F300" s="68"/>
      <c r="G300" s="68" t="s">
        <v>529</v>
      </c>
      <c r="H300" s="68"/>
      <c r="I300" s="68"/>
      <c r="J300" s="68"/>
      <c r="K300" s="68">
        <v>2.9</v>
      </c>
      <c r="L300" s="67">
        <v>10</v>
      </c>
      <c r="M300" s="105">
        <v>0</v>
      </c>
      <c r="N300" s="19">
        <f t="shared" si="14"/>
        <v>0</v>
      </c>
      <c r="O300" s="105">
        <v>6</v>
      </c>
      <c r="P300" s="106">
        <v>3.6</v>
      </c>
      <c r="Q300" s="106">
        <v>10</v>
      </c>
      <c r="R300" s="107">
        <v>0</v>
      </c>
      <c r="S300" s="74">
        <v>0</v>
      </c>
      <c r="T300" s="68">
        <v>2</v>
      </c>
      <c r="U300" s="75">
        <v>3.82</v>
      </c>
      <c r="V300" s="75">
        <v>15</v>
      </c>
      <c r="W300" s="76"/>
      <c r="X300" s="76"/>
      <c r="Y300" s="77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</row>
    <row r="301" spans="1:78" x14ac:dyDescent="0.3">
      <c r="A301" s="68" t="s">
        <v>524</v>
      </c>
      <c r="B301" s="68" t="s">
        <v>449</v>
      </c>
      <c r="C301" s="68" t="s">
        <v>530</v>
      </c>
      <c r="D301" s="68" t="s">
        <v>89</v>
      </c>
      <c r="E301" s="68" t="s">
        <v>531</v>
      </c>
      <c r="F301" s="68"/>
      <c r="G301" s="68"/>
      <c r="H301" s="68"/>
      <c r="I301" s="68"/>
      <c r="J301" s="68"/>
      <c r="K301" s="68">
        <v>2.9</v>
      </c>
      <c r="L301" s="67">
        <v>7</v>
      </c>
      <c r="M301" s="105">
        <v>0</v>
      </c>
      <c r="N301" s="19">
        <f t="shared" si="14"/>
        <v>0</v>
      </c>
      <c r="O301" s="71">
        <v>4</v>
      </c>
      <c r="P301" s="71"/>
      <c r="Q301" s="72"/>
      <c r="R301" s="73">
        <v>0</v>
      </c>
      <c r="S301" s="74">
        <f>(P301*R301)</f>
        <v>0</v>
      </c>
      <c r="T301" s="68">
        <v>2</v>
      </c>
      <c r="U301" s="75">
        <v>2.4500000000000002</v>
      </c>
      <c r="V301" s="75">
        <v>15</v>
      </c>
      <c r="W301" s="76"/>
      <c r="X301" s="76"/>
      <c r="Y301" s="77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</row>
    <row r="302" spans="1:78" x14ac:dyDescent="0.3">
      <c r="A302" s="68" t="s">
        <v>532</v>
      </c>
      <c r="B302" s="68" t="s">
        <v>449</v>
      </c>
      <c r="C302" s="68">
        <v>16813</v>
      </c>
      <c r="D302" s="68" t="s">
        <v>89</v>
      </c>
      <c r="E302" s="68" t="s">
        <v>533</v>
      </c>
      <c r="F302" s="68"/>
      <c r="G302" s="68" t="s">
        <v>534</v>
      </c>
      <c r="H302" s="68"/>
      <c r="I302" s="68"/>
      <c r="J302" s="68"/>
      <c r="K302" s="68"/>
      <c r="L302" s="69"/>
      <c r="M302" s="68">
        <f>K302*L302</f>
        <v>0</v>
      </c>
      <c r="N302" s="19">
        <f t="shared" si="14"/>
        <v>0</v>
      </c>
      <c r="O302" s="70"/>
      <c r="P302" s="71"/>
      <c r="Q302" s="72"/>
      <c r="R302" s="73"/>
      <c r="S302" s="74"/>
      <c r="T302" s="68">
        <v>2</v>
      </c>
      <c r="U302" s="75">
        <v>8.67</v>
      </c>
      <c r="V302" s="75">
        <v>18</v>
      </c>
      <c r="W302" s="76"/>
      <c r="X302" s="76"/>
      <c r="Y302" s="77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</row>
    <row r="303" spans="1:78" s="25" customFormat="1" x14ac:dyDescent="0.3">
      <c r="A303" s="17" t="s">
        <v>535</v>
      </c>
      <c r="B303" s="17" t="s">
        <v>449</v>
      </c>
      <c r="C303" s="17"/>
      <c r="D303" s="17" t="s">
        <v>4410</v>
      </c>
      <c r="E303" s="17" t="s">
        <v>536</v>
      </c>
      <c r="F303" s="17"/>
      <c r="G303" s="17"/>
      <c r="H303" s="17"/>
      <c r="I303" s="17"/>
      <c r="J303" s="17"/>
      <c r="K303" s="17">
        <v>4</v>
      </c>
      <c r="L303" s="17">
        <v>8</v>
      </c>
      <c r="M303" s="17">
        <v>1</v>
      </c>
      <c r="N303" s="19">
        <f t="shared" si="14"/>
        <v>4</v>
      </c>
      <c r="O303" s="20"/>
      <c r="P303" s="21">
        <v>4</v>
      </c>
      <c r="Q303" s="21">
        <v>8</v>
      </c>
      <c r="R303" s="22">
        <v>1</v>
      </c>
      <c r="S303" s="23">
        <f t="shared" ref="S303:S310" si="15">(P303*R303)</f>
        <v>4</v>
      </c>
      <c r="T303" s="20"/>
      <c r="U303" s="21"/>
      <c r="V303" s="21"/>
      <c r="W303" s="9"/>
      <c r="X303" s="9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</row>
    <row r="304" spans="1:78" s="25" customFormat="1" x14ac:dyDescent="0.3">
      <c r="A304" s="68" t="s">
        <v>537</v>
      </c>
      <c r="B304" s="68" t="s">
        <v>449</v>
      </c>
      <c r="C304" s="68" t="s">
        <v>538</v>
      </c>
      <c r="D304" s="68" t="s">
        <v>89</v>
      </c>
      <c r="E304" s="68" t="s">
        <v>539</v>
      </c>
      <c r="F304" s="68"/>
      <c r="G304" s="68" t="s">
        <v>540</v>
      </c>
      <c r="H304" s="68"/>
      <c r="I304" s="68"/>
      <c r="J304" s="68"/>
      <c r="K304" s="68"/>
      <c r="L304" s="69"/>
      <c r="M304" s="68">
        <v>3</v>
      </c>
      <c r="N304" s="19">
        <f t="shared" si="14"/>
        <v>0</v>
      </c>
      <c r="O304" s="71">
        <v>22</v>
      </c>
      <c r="P304" s="106">
        <v>1.65</v>
      </c>
      <c r="Q304" s="72">
        <v>5</v>
      </c>
      <c r="R304" s="73">
        <v>10</v>
      </c>
      <c r="S304" s="74">
        <f t="shared" si="15"/>
        <v>16.5</v>
      </c>
      <c r="T304" s="68">
        <v>6</v>
      </c>
      <c r="U304" s="75">
        <v>1.74</v>
      </c>
      <c r="V304" s="75">
        <v>4</v>
      </c>
      <c r="W304" s="76"/>
      <c r="X304" s="76"/>
      <c r="Y304" s="77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</row>
    <row r="305" spans="1:77" s="25" customFormat="1" x14ac:dyDescent="0.3">
      <c r="A305" s="68" t="s">
        <v>541</v>
      </c>
      <c r="B305" s="68" t="s">
        <v>449</v>
      </c>
      <c r="C305" s="68" t="s">
        <v>542</v>
      </c>
      <c r="D305" s="68" t="s">
        <v>89</v>
      </c>
      <c r="E305" s="68" t="s">
        <v>543</v>
      </c>
      <c r="F305" s="68"/>
      <c r="G305" s="68" t="s">
        <v>540</v>
      </c>
      <c r="H305" s="68"/>
      <c r="I305" s="68"/>
      <c r="J305" s="68"/>
      <c r="K305" s="68"/>
      <c r="L305" s="69"/>
      <c r="M305" s="68">
        <v>5</v>
      </c>
      <c r="N305" s="19">
        <f t="shared" si="14"/>
        <v>0</v>
      </c>
      <c r="O305" s="71">
        <v>22</v>
      </c>
      <c r="P305" s="106">
        <v>1.65</v>
      </c>
      <c r="Q305" s="72">
        <v>5</v>
      </c>
      <c r="R305" s="73">
        <v>6</v>
      </c>
      <c r="S305" s="74">
        <f t="shared" si="15"/>
        <v>9.8999999999999986</v>
      </c>
      <c r="T305" s="68">
        <v>6</v>
      </c>
      <c r="U305" s="75">
        <v>1.74</v>
      </c>
      <c r="V305" s="75">
        <v>4</v>
      </c>
      <c r="W305" s="76"/>
      <c r="X305" s="76"/>
      <c r="Y305" s="77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</row>
    <row r="306" spans="1:77" s="25" customFormat="1" x14ac:dyDescent="0.3">
      <c r="A306" s="68" t="s">
        <v>544</v>
      </c>
      <c r="B306" s="68" t="s">
        <v>449</v>
      </c>
      <c r="C306" s="68" t="s">
        <v>545</v>
      </c>
      <c r="D306" s="68" t="s">
        <v>89</v>
      </c>
      <c r="E306" s="68" t="s">
        <v>546</v>
      </c>
      <c r="F306" s="68"/>
      <c r="G306" s="68" t="s">
        <v>540</v>
      </c>
      <c r="H306" s="68"/>
      <c r="I306" s="68"/>
      <c r="J306" s="68"/>
      <c r="K306" s="68">
        <v>1.35</v>
      </c>
      <c r="L306" s="68">
        <v>4</v>
      </c>
      <c r="M306" s="68">
        <v>3</v>
      </c>
      <c r="N306" s="19">
        <f t="shared" si="14"/>
        <v>4.0500000000000007</v>
      </c>
      <c r="O306" s="71">
        <v>22</v>
      </c>
      <c r="P306" s="106">
        <v>1.65</v>
      </c>
      <c r="Q306" s="72">
        <v>5</v>
      </c>
      <c r="R306" s="73">
        <v>6</v>
      </c>
      <c r="S306" s="74">
        <f t="shared" si="15"/>
        <v>9.8999999999999986</v>
      </c>
      <c r="T306" s="68">
        <v>6</v>
      </c>
      <c r="U306" s="75">
        <v>1.74</v>
      </c>
      <c r="V306" s="75">
        <v>4</v>
      </c>
      <c r="W306" s="76"/>
      <c r="X306" s="76"/>
      <c r="Y306" s="77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</row>
    <row r="307" spans="1:77" s="25" customFormat="1" x14ac:dyDescent="0.3">
      <c r="A307" s="17" t="s">
        <v>547</v>
      </c>
      <c r="B307" s="17" t="s">
        <v>449</v>
      </c>
      <c r="C307" s="17"/>
      <c r="D307" s="17" t="s">
        <v>89</v>
      </c>
      <c r="E307" s="17" t="s">
        <v>548</v>
      </c>
      <c r="F307" s="17"/>
      <c r="G307" s="17"/>
      <c r="H307" s="17"/>
      <c r="I307" s="17"/>
      <c r="J307" s="17"/>
      <c r="K307" s="17"/>
      <c r="L307" s="18"/>
      <c r="M307" s="20"/>
      <c r="N307" s="19">
        <f t="shared" si="14"/>
        <v>0</v>
      </c>
      <c r="O307" s="20">
        <v>3</v>
      </c>
      <c r="P307" s="21">
        <v>4.9000000000000004</v>
      </c>
      <c r="Q307" s="21">
        <v>12</v>
      </c>
      <c r="R307" s="22">
        <v>3</v>
      </c>
      <c r="S307" s="23">
        <f t="shared" si="15"/>
        <v>14.700000000000001</v>
      </c>
      <c r="T307" s="20"/>
      <c r="U307" s="21"/>
      <c r="V307" s="21"/>
      <c r="W307" s="9"/>
      <c r="X307" s="9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</row>
    <row r="308" spans="1:77" s="25" customFormat="1" x14ac:dyDescent="0.3">
      <c r="A308" s="17" t="s">
        <v>547</v>
      </c>
      <c r="B308" s="17" t="s">
        <v>449</v>
      </c>
      <c r="C308" s="17"/>
      <c r="D308" s="17" t="s">
        <v>89</v>
      </c>
      <c r="E308" s="17" t="s">
        <v>549</v>
      </c>
      <c r="F308" s="17"/>
      <c r="G308" s="17"/>
      <c r="H308" s="17"/>
      <c r="I308" s="17"/>
      <c r="J308" s="17"/>
      <c r="K308" s="17"/>
      <c r="L308" s="18"/>
      <c r="M308" s="20"/>
      <c r="N308" s="19">
        <f t="shared" si="14"/>
        <v>0</v>
      </c>
      <c r="O308" s="20">
        <v>3</v>
      </c>
      <c r="P308" s="21">
        <v>1.65</v>
      </c>
      <c r="Q308" s="21">
        <v>5</v>
      </c>
      <c r="R308" s="22">
        <v>1</v>
      </c>
      <c r="S308" s="23">
        <f t="shared" si="15"/>
        <v>1.65</v>
      </c>
      <c r="T308" s="20"/>
      <c r="U308" s="21"/>
      <c r="V308" s="21"/>
      <c r="W308" s="9"/>
      <c r="X308" s="9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</row>
    <row r="309" spans="1:77" s="25" customFormat="1" x14ac:dyDescent="0.3">
      <c r="A309" s="17" t="s">
        <v>550</v>
      </c>
      <c r="B309" s="17" t="s">
        <v>449</v>
      </c>
      <c r="C309" s="17"/>
      <c r="D309" s="17" t="s">
        <v>89</v>
      </c>
      <c r="E309" s="17" t="s">
        <v>551</v>
      </c>
      <c r="F309" s="17"/>
      <c r="G309" s="17"/>
      <c r="H309" s="17"/>
      <c r="I309" s="17"/>
      <c r="J309" s="17"/>
      <c r="K309" s="17"/>
      <c r="L309" s="18"/>
      <c r="M309" s="20"/>
      <c r="N309" s="19">
        <f t="shared" si="14"/>
        <v>0</v>
      </c>
      <c r="O309" s="20">
        <v>12</v>
      </c>
      <c r="P309" s="21">
        <v>2.4</v>
      </c>
      <c r="Q309" s="21">
        <v>12</v>
      </c>
      <c r="R309" s="22">
        <v>6</v>
      </c>
      <c r="S309" s="23">
        <f t="shared" si="15"/>
        <v>14.399999999999999</v>
      </c>
      <c r="T309" s="20"/>
      <c r="U309" s="21"/>
      <c r="V309" s="21"/>
      <c r="W309" s="9"/>
      <c r="X309" s="9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</row>
    <row r="310" spans="1:77" x14ac:dyDescent="0.3">
      <c r="A310" s="40" t="s">
        <v>552</v>
      </c>
      <c r="B310" s="40" t="s">
        <v>449</v>
      </c>
      <c r="C310" s="40"/>
      <c r="D310" s="40" t="s">
        <v>89</v>
      </c>
      <c r="E310" s="40" t="s">
        <v>553</v>
      </c>
      <c r="F310" s="40"/>
      <c r="G310" s="40"/>
      <c r="H310" s="40"/>
      <c r="I310" s="40"/>
      <c r="J310" s="40"/>
      <c r="K310" s="40"/>
      <c r="L310" s="40"/>
      <c r="M310" s="16"/>
      <c r="N310" s="19">
        <f t="shared" si="14"/>
        <v>0</v>
      </c>
      <c r="O310" s="16">
        <v>4</v>
      </c>
      <c r="P310" s="229">
        <v>2.5</v>
      </c>
      <c r="Q310" s="229">
        <v>13</v>
      </c>
      <c r="R310" s="230">
        <v>1</v>
      </c>
      <c r="S310" s="231">
        <f t="shared" si="15"/>
        <v>2.5</v>
      </c>
      <c r="T310" s="16"/>
      <c r="U310" s="229"/>
      <c r="V310" s="229"/>
      <c r="W310" s="63"/>
      <c r="X310" s="63"/>
      <c r="Y310" s="88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</row>
    <row r="311" spans="1:77" s="123" customFormat="1" x14ac:dyDescent="0.3">
      <c r="A311" s="151"/>
      <c r="B311" s="151" t="s">
        <v>449</v>
      </c>
      <c r="C311" s="151">
        <v>16558</v>
      </c>
      <c r="D311" s="151" t="s">
        <v>89</v>
      </c>
      <c r="E311" s="151" t="s">
        <v>554</v>
      </c>
      <c r="F311" s="151"/>
      <c r="G311" s="151"/>
      <c r="H311" s="151"/>
      <c r="I311" s="151" t="s">
        <v>467</v>
      </c>
      <c r="J311" s="151"/>
      <c r="K311" s="151"/>
      <c r="L311" s="267"/>
      <c r="M311" s="151">
        <f>K311*L311</f>
        <v>0</v>
      </c>
      <c r="N311" s="19">
        <f t="shared" si="14"/>
        <v>0</v>
      </c>
      <c r="O311" s="268"/>
      <c r="P311" s="269"/>
      <c r="Q311" s="270"/>
      <c r="R311" s="271"/>
      <c r="S311" s="272"/>
      <c r="T311" s="151">
        <v>3</v>
      </c>
      <c r="U311" s="273">
        <v>8.7200000000000006</v>
      </c>
      <c r="V311" s="273">
        <v>20</v>
      </c>
      <c r="W311" s="76"/>
      <c r="X311" s="76"/>
      <c r="Y311" s="274"/>
      <c r="Z311" s="238"/>
      <c r="AA311" s="238"/>
      <c r="AB311" s="238"/>
      <c r="AC311" s="238"/>
      <c r="AD311" s="238"/>
      <c r="AE311" s="238"/>
      <c r="AF311" s="238"/>
      <c r="AG311" s="238"/>
      <c r="AH311" s="238"/>
      <c r="AI311" s="238"/>
      <c r="AJ311" s="238"/>
      <c r="AK311" s="238"/>
      <c r="AL311" s="238"/>
      <c r="AM311" s="238"/>
      <c r="AN311" s="238"/>
      <c r="AO311" s="238"/>
      <c r="AP311" s="238"/>
      <c r="AQ311" s="238"/>
      <c r="AR311" s="122"/>
      <c r="AS311" s="122"/>
      <c r="AT311" s="122"/>
      <c r="AU311" s="122"/>
      <c r="AV311" s="122"/>
      <c r="AW311" s="122"/>
      <c r="AX311" s="122"/>
      <c r="AY311" s="122"/>
      <c r="AZ311" s="122"/>
      <c r="BA311" s="122"/>
      <c r="BB311" s="122"/>
      <c r="BC311" s="122"/>
      <c r="BD311" s="122"/>
      <c r="BE311" s="122"/>
      <c r="BF311" s="122"/>
      <c r="BG311" s="122"/>
      <c r="BH311" s="122"/>
      <c r="BI311" s="122"/>
      <c r="BJ311" s="122"/>
      <c r="BK311" s="122"/>
      <c r="BL311" s="122"/>
      <c r="BM311" s="122"/>
      <c r="BN311" s="122"/>
      <c r="BO311" s="122"/>
      <c r="BP311" s="122"/>
      <c r="BQ311" s="122"/>
      <c r="BR311" s="122"/>
      <c r="BS311" s="122"/>
      <c r="BT311" s="122"/>
      <c r="BU311" s="122"/>
      <c r="BV311" s="122"/>
      <c r="BW311" s="122"/>
      <c r="BX311" s="122"/>
      <c r="BY311" s="122"/>
    </row>
    <row r="312" spans="1:77" s="151" customFormat="1" x14ac:dyDescent="0.3">
      <c r="B312" s="151" t="s">
        <v>449</v>
      </c>
      <c r="C312" s="151">
        <v>16530</v>
      </c>
      <c r="D312" s="151" t="s">
        <v>89</v>
      </c>
      <c r="E312" s="151" t="s">
        <v>555</v>
      </c>
      <c r="G312" s="151" t="s">
        <v>556</v>
      </c>
      <c r="I312" s="151" t="s">
        <v>467</v>
      </c>
      <c r="N312" s="19">
        <f t="shared" si="14"/>
        <v>0</v>
      </c>
      <c r="Q312" s="273"/>
      <c r="S312" s="273"/>
      <c r="T312" s="151">
        <v>1</v>
      </c>
      <c r="U312" s="273">
        <v>3.36</v>
      </c>
      <c r="V312" s="273">
        <v>12</v>
      </c>
      <c r="W312" s="76"/>
      <c r="X312" s="76"/>
      <c r="AA312" s="275">
        <v>2.95</v>
      </c>
      <c r="AB312" s="275"/>
      <c r="AC312" s="151">
        <v>1.1399999999999999</v>
      </c>
      <c r="AD312" s="273">
        <f>AA312*AC312</f>
        <v>3.363</v>
      </c>
      <c r="AE312" s="273"/>
    </row>
    <row r="313" spans="1:77" s="287" customFormat="1" x14ac:dyDescent="0.3">
      <c r="A313" s="276" t="s">
        <v>557</v>
      </c>
      <c r="B313" s="276" t="s">
        <v>449</v>
      </c>
      <c r="C313" s="276" t="s">
        <v>558</v>
      </c>
      <c r="D313" s="276" t="s">
        <v>89</v>
      </c>
      <c r="E313" s="276" t="s">
        <v>559</v>
      </c>
      <c r="F313" s="276"/>
      <c r="G313" s="276"/>
      <c r="H313" s="276"/>
      <c r="I313" s="276"/>
      <c r="J313" s="276"/>
      <c r="K313" s="276">
        <v>2.95</v>
      </c>
      <c r="L313" s="277">
        <v>12</v>
      </c>
      <c r="M313" s="278">
        <v>0</v>
      </c>
      <c r="N313" s="19">
        <f t="shared" si="14"/>
        <v>0</v>
      </c>
      <c r="O313" s="278">
        <v>4</v>
      </c>
      <c r="P313" s="279">
        <v>3.2</v>
      </c>
      <c r="Q313" s="279">
        <v>12</v>
      </c>
      <c r="R313" s="280"/>
      <c r="S313" s="281">
        <v>0</v>
      </c>
      <c r="T313" s="276">
        <v>2</v>
      </c>
      <c r="U313" s="282">
        <v>3.49</v>
      </c>
      <c r="V313" s="282">
        <v>12</v>
      </c>
      <c r="W313" s="76"/>
      <c r="X313" s="76"/>
      <c r="Y313" s="284"/>
      <c r="Z313" s="284"/>
      <c r="AA313" s="285"/>
      <c r="AB313" s="285"/>
      <c r="AC313" s="285"/>
      <c r="AD313" s="285"/>
      <c r="AE313" s="285"/>
      <c r="AF313" s="285"/>
      <c r="AG313" s="285"/>
      <c r="AH313" s="285"/>
      <c r="AI313" s="285"/>
      <c r="AJ313" s="285"/>
      <c r="AK313" s="285"/>
      <c r="AL313" s="285"/>
      <c r="AM313" s="285"/>
      <c r="AN313" s="285"/>
      <c r="AO313" s="285"/>
      <c r="AP313" s="285"/>
      <c r="AQ313" s="285"/>
      <c r="AR313" s="286"/>
      <c r="AS313" s="286"/>
      <c r="AT313" s="286"/>
      <c r="AU313" s="286"/>
      <c r="AV313" s="286"/>
      <c r="AW313" s="286"/>
      <c r="AX313" s="286"/>
      <c r="AY313" s="286"/>
      <c r="AZ313" s="286"/>
      <c r="BA313" s="286"/>
      <c r="BB313" s="286"/>
      <c r="BC313" s="286"/>
      <c r="BD313" s="286"/>
      <c r="BE313" s="286"/>
      <c r="BF313" s="286"/>
      <c r="BG313" s="286"/>
      <c r="BH313" s="286"/>
      <c r="BI313" s="286"/>
      <c r="BJ313" s="286"/>
      <c r="BK313" s="286"/>
      <c r="BL313" s="286"/>
      <c r="BM313" s="286"/>
      <c r="BN313" s="286"/>
      <c r="BO313" s="286"/>
      <c r="BP313" s="286"/>
      <c r="BQ313" s="286"/>
      <c r="BR313" s="286"/>
      <c r="BS313" s="286"/>
      <c r="BT313" s="286"/>
      <c r="BU313" s="286"/>
      <c r="BV313" s="286"/>
      <c r="BW313" s="286"/>
      <c r="BX313" s="286"/>
      <c r="BY313" s="286"/>
    </row>
    <row r="314" spans="1:77" s="123" customFormat="1" x14ac:dyDescent="0.3">
      <c r="A314" s="151" t="s">
        <v>560</v>
      </c>
      <c r="B314" s="151"/>
      <c r="C314" s="151">
        <v>16827</v>
      </c>
      <c r="D314" s="151" t="s">
        <v>89</v>
      </c>
      <c r="E314" s="151" t="s">
        <v>561</v>
      </c>
      <c r="F314" s="151"/>
      <c r="G314" s="151" t="s">
        <v>562</v>
      </c>
      <c r="H314" s="151"/>
      <c r="I314" s="151"/>
      <c r="J314" s="151"/>
      <c r="K314" s="151"/>
      <c r="L314" s="152"/>
      <c r="M314" s="153"/>
      <c r="N314" s="19">
        <f t="shared" si="14"/>
        <v>0</v>
      </c>
      <c r="O314" s="153"/>
      <c r="P314" s="154"/>
      <c r="Q314" s="154"/>
      <c r="R314" s="155"/>
      <c r="S314" s="156"/>
      <c r="T314" s="153">
        <v>2</v>
      </c>
      <c r="U314" s="156">
        <v>3.99</v>
      </c>
      <c r="V314" s="156">
        <v>15</v>
      </c>
      <c r="W314" s="288"/>
      <c r="X314" s="288"/>
      <c r="Y314" s="290"/>
      <c r="Z314" s="122"/>
      <c r="AA314" s="291"/>
      <c r="AB314" s="122"/>
      <c r="AC314" s="292"/>
      <c r="AD314" s="122"/>
      <c r="AE314" s="122"/>
      <c r="AF314" s="122"/>
      <c r="AG314" s="122"/>
      <c r="AH314" s="122"/>
      <c r="AI314" s="122"/>
      <c r="AJ314" s="122"/>
      <c r="AK314" s="122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2"/>
      <c r="BA314" s="122"/>
      <c r="BB314" s="122"/>
      <c r="BC314" s="122"/>
      <c r="BD314" s="122"/>
      <c r="BE314" s="122"/>
      <c r="BF314" s="122"/>
      <c r="BG314" s="122"/>
      <c r="BH314" s="122"/>
      <c r="BI314" s="122"/>
      <c r="BJ314" s="122"/>
      <c r="BK314" s="122"/>
      <c r="BL314" s="122"/>
      <c r="BM314" s="122"/>
      <c r="BN314" s="122"/>
      <c r="BO314" s="122"/>
      <c r="BP314" s="122"/>
      <c r="BQ314" s="122"/>
      <c r="BR314" s="122"/>
      <c r="BS314" s="122"/>
      <c r="BT314" s="122"/>
      <c r="BU314" s="122"/>
      <c r="BV314" s="122"/>
      <c r="BW314" s="122"/>
      <c r="BX314" s="122"/>
      <c r="BY314" s="122"/>
    </row>
    <row r="315" spans="1:77" s="123" customFormat="1" x14ac:dyDescent="0.3">
      <c r="A315" s="151" t="s">
        <v>563</v>
      </c>
      <c r="B315" s="151"/>
      <c r="C315" s="151">
        <v>16828</v>
      </c>
      <c r="D315" s="151" t="s">
        <v>89</v>
      </c>
      <c r="E315" s="151" t="s">
        <v>564</v>
      </c>
      <c r="F315" s="151"/>
      <c r="G315" s="151" t="s">
        <v>565</v>
      </c>
      <c r="H315" s="151"/>
      <c r="I315" s="151"/>
      <c r="J315" s="151"/>
      <c r="K315" s="151"/>
      <c r="L315" s="152"/>
      <c r="M315" s="153"/>
      <c r="N315" s="19">
        <f t="shared" si="14"/>
        <v>0</v>
      </c>
      <c r="O315" s="153"/>
      <c r="P315" s="154"/>
      <c r="Q315" s="154"/>
      <c r="R315" s="155"/>
      <c r="S315" s="156"/>
      <c r="T315" s="153">
        <v>2</v>
      </c>
      <c r="U315" s="156">
        <v>3.99</v>
      </c>
      <c r="V315" s="156">
        <v>15</v>
      </c>
      <c r="W315" s="288"/>
      <c r="X315" s="288"/>
      <c r="Y315" s="290"/>
      <c r="Z315" s="122"/>
      <c r="AA315" s="291"/>
      <c r="AB315" s="122"/>
      <c r="AC315" s="292"/>
      <c r="AD315" s="122"/>
      <c r="AE315" s="122"/>
      <c r="AF315" s="122"/>
      <c r="AG315" s="122"/>
      <c r="AH315" s="122"/>
      <c r="AI315" s="122"/>
      <c r="AJ315" s="122"/>
      <c r="AK315" s="122"/>
      <c r="AL315" s="122"/>
      <c r="AM315" s="122"/>
      <c r="AN315" s="122"/>
      <c r="AO315" s="122"/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2"/>
      <c r="BA315" s="122"/>
      <c r="BB315" s="122"/>
      <c r="BC315" s="122"/>
      <c r="BD315" s="122"/>
      <c r="BE315" s="122"/>
      <c r="BF315" s="122"/>
      <c r="BG315" s="122"/>
      <c r="BH315" s="122"/>
      <c r="BI315" s="122"/>
      <c r="BJ315" s="122"/>
      <c r="BK315" s="122"/>
      <c r="BL315" s="122"/>
      <c r="BM315" s="122"/>
      <c r="BN315" s="122"/>
      <c r="BO315" s="122"/>
      <c r="BP315" s="122"/>
      <c r="BQ315" s="122"/>
      <c r="BR315" s="122"/>
      <c r="BS315" s="122"/>
      <c r="BT315" s="122"/>
      <c r="BU315" s="122"/>
      <c r="BV315" s="122"/>
      <c r="BW315" s="122"/>
      <c r="BX315" s="122"/>
      <c r="BY315" s="122"/>
    </row>
    <row r="316" spans="1:77" s="25" customFormat="1" x14ac:dyDescent="0.3">
      <c r="A316" s="17" t="s">
        <v>566</v>
      </c>
      <c r="B316" s="17" t="s">
        <v>449</v>
      </c>
      <c r="C316" s="17"/>
      <c r="D316" s="17" t="s">
        <v>4410</v>
      </c>
      <c r="E316" s="17" t="s">
        <v>567</v>
      </c>
      <c r="F316" s="17"/>
      <c r="G316" s="17" t="s">
        <v>568</v>
      </c>
      <c r="H316" s="17" t="s">
        <v>569</v>
      </c>
      <c r="I316" s="17"/>
      <c r="J316" s="17"/>
      <c r="K316" s="17">
        <v>7.5</v>
      </c>
      <c r="L316" s="17">
        <v>15</v>
      </c>
      <c r="M316" s="17">
        <v>2</v>
      </c>
      <c r="N316" s="19">
        <f t="shared" si="14"/>
        <v>15</v>
      </c>
      <c r="O316" s="20"/>
      <c r="P316" s="21">
        <v>7</v>
      </c>
      <c r="Q316" s="21">
        <v>15</v>
      </c>
      <c r="R316" s="22">
        <v>2</v>
      </c>
      <c r="S316" s="23">
        <f>(P316*R316)</f>
        <v>14</v>
      </c>
      <c r="T316" s="20"/>
      <c r="U316" s="21">
        <v>7</v>
      </c>
      <c r="V316" s="21">
        <v>15</v>
      </c>
      <c r="W316" s="9"/>
      <c r="X316" s="9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</row>
    <row r="317" spans="1:77" s="293" customFormat="1" x14ac:dyDescent="0.3">
      <c r="A317" s="17" t="s">
        <v>570</v>
      </c>
      <c r="B317" s="17" t="s">
        <v>449</v>
      </c>
      <c r="C317" s="17"/>
      <c r="D317" s="17" t="s">
        <v>22</v>
      </c>
      <c r="E317" s="17" t="s">
        <v>571</v>
      </c>
      <c r="F317" s="17"/>
      <c r="G317" s="17"/>
      <c r="H317" s="17" t="s">
        <v>572</v>
      </c>
      <c r="I317" s="17" t="s">
        <v>573</v>
      </c>
      <c r="J317" s="17"/>
      <c r="K317" s="17">
        <v>9</v>
      </c>
      <c r="L317" s="17">
        <v>25</v>
      </c>
      <c r="M317" s="17">
        <v>6</v>
      </c>
      <c r="N317" s="19">
        <f t="shared" si="14"/>
        <v>54</v>
      </c>
      <c r="O317" s="20"/>
      <c r="P317" s="21">
        <v>9</v>
      </c>
      <c r="Q317" s="21">
        <v>25</v>
      </c>
      <c r="R317" s="22">
        <v>5</v>
      </c>
      <c r="S317" s="23">
        <f>(P317*R317)</f>
        <v>45</v>
      </c>
      <c r="T317" s="20"/>
      <c r="U317" s="21"/>
      <c r="V317" s="21"/>
      <c r="W317" s="9"/>
      <c r="X317" s="9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198"/>
      <c r="AS317" s="198"/>
      <c r="AT317" s="198"/>
      <c r="AU317" s="198"/>
      <c r="AV317" s="198"/>
      <c r="AW317" s="198"/>
      <c r="AX317" s="198"/>
      <c r="AY317" s="198"/>
      <c r="AZ317" s="198"/>
      <c r="BA317" s="198"/>
      <c r="BB317" s="198"/>
      <c r="BC317" s="198"/>
      <c r="BD317" s="198"/>
      <c r="BE317" s="198"/>
      <c r="BF317" s="198"/>
      <c r="BG317" s="198"/>
      <c r="BH317" s="198"/>
      <c r="BI317" s="198"/>
      <c r="BJ317" s="198"/>
      <c r="BK317" s="198"/>
      <c r="BL317" s="198"/>
      <c r="BM317" s="198"/>
      <c r="BN317" s="198"/>
      <c r="BO317" s="198"/>
      <c r="BP317" s="198"/>
      <c r="BQ317" s="198"/>
      <c r="BR317" s="198"/>
      <c r="BS317" s="198"/>
      <c r="BT317" s="198"/>
      <c r="BU317" s="198"/>
      <c r="BV317" s="198"/>
      <c r="BW317" s="198"/>
      <c r="BX317" s="198"/>
      <c r="BY317" s="198"/>
    </row>
    <row r="318" spans="1:77" x14ac:dyDescent="0.3">
      <c r="A318" s="68" t="s">
        <v>574</v>
      </c>
      <c r="B318" s="68" t="s">
        <v>449</v>
      </c>
      <c r="C318" s="68">
        <v>16926</v>
      </c>
      <c r="D318" s="68" t="s">
        <v>89</v>
      </c>
      <c r="E318" s="68" t="s">
        <v>575</v>
      </c>
      <c r="F318" s="68"/>
      <c r="G318" s="68" t="s">
        <v>576</v>
      </c>
      <c r="H318" s="68" t="s">
        <v>577</v>
      </c>
      <c r="I318" s="68"/>
      <c r="J318" s="68"/>
      <c r="K318" s="68"/>
      <c r="L318" s="69"/>
      <c r="M318" s="68">
        <f>K318*L318</f>
        <v>0</v>
      </c>
      <c r="N318" s="19">
        <f t="shared" si="14"/>
        <v>0</v>
      </c>
      <c r="O318" s="70"/>
      <c r="P318" s="71"/>
      <c r="Q318" s="72"/>
      <c r="R318" s="73"/>
      <c r="S318" s="74"/>
      <c r="T318" s="68">
        <v>2</v>
      </c>
      <c r="U318" s="75">
        <v>14.06</v>
      </c>
      <c r="V318" s="72">
        <v>30</v>
      </c>
      <c r="W318" s="163"/>
      <c r="X318" s="163"/>
      <c r="Y318" s="294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  <c r="AL318" s="110"/>
      <c r="AM318" s="110"/>
      <c r="AN318" s="110"/>
      <c r="AO318" s="110"/>
      <c r="AP318" s="110"/>
      <c r="AQ318" s="110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</row>
    <row r="319" spans="1:77" s="223" customFormat="1" x14ac:dyDescent="0.3">
      <c r="A319" s="68" t="s">
        <v>578</v>
      </c>
      <c r="B319" s="68" t="s">
        <v>449</v>
      </c>
      <c r="C319" s="68">
        <v>4100</v>
      </c>
      <c r="D319" s="68" t="s">
        <v>89</v>
      </c>
      <c r="E319" s="68" t="s">
        <v>579</v>
      </c>
      <c r="F319" s="68"/>
      <c r="G319" s="68" t="s">
        <v>580</v>
      </c>
      <c r="H319" s="68"/>
      <c r="I319" s="68"/>
      <c r="J319" s="68"/>
      <c r="K319" s="68"/>
      <c r="L319" s="69"/>
      <c r="M319" s="68">
        <f>K319*L319</f>
        <v>0</v>
      </c>
      <c r="N319" s="19">
        <f t="shared" si="14"/>
        <v>0</v>
      </c>
      <c r="O319" s="70"/>
      <c r="P319" s="71"/>
      <c r="Q319" s="72"/>
      <c r="R319" s="71"/>
      <c r="S319" s="72"/>
      <c r="T319" s="68">
        <v>2</v>
      </c>
      <c r="U319" s="75">
        <v>10.85</v>
      </c>
      <c r="V319" s="75">
        <v>20</v>
      </c>
      <c r="W319" s="76"/>
      <c r="X319" s="76"/>
      <c r="Y319" s="71"/>
      <c r="Z319" s="77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</row>
    <row r="320" spans="1:77" s="223" customFormat="1" x14ac:dyDescent="0.3">
      <c r="A320" s="68" t="s">
        <v>581</v>
      </c>
      <c r="B320" s="68" t="s">
        <v>449</v>
      </c>
      <c r="C320" s="68">
        <v>4101</v>
      </c>
      <c r="D320" s="68" t="s">
        <v>89</v>
      </c>
      <c r="E320" s="68" t="s">
        <v>579</v>
      </c>
      <c r="F320" s="68"/>
      <c r="G320" s="68" t="s">
        <v>582</v>
      </c>
      <c r="H320" s="68"/>
      <c r="I320" s="68"/>
      <c r="J320" s="68"/>
      <c r="K320" s="68"/>
      <c r="L320" s="69"/>
      <c r="M320" s="68">
        <f>K320*L320</f>
        <v>0</v>
      </c>
      <c r="N320" s="19">
        <f t="shared" si="14"/>
        <v>0</v>
      </c>
      <c r="O320" s="70"/>
      <c r="P320" s="71"/>
      <c r="Q320" s="72"/>
      <c r="R320" s="71"/>
      <c r="S320" s="72"/>
      <c r="T320" s="68">
        <v>2</v>
      </c>
      <c r="U320" s="75">
        <v>25.62</v>
      </c>
      <c r="V320" s="75">
        <v>40</v>
      </c>
      <c r="W320" s="76"/>
      <c r="X320" s="76"/>
      <c r="Y320" s="71"/>
      <c r="Z320" s="77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</row>
    <row r="321" spans="1:77" s="223" customFormat="1" x14ac:dyDescent="0.3">
      <c r="A321" s="128" t="s">
        <v>583</v>
      </c>
      <c r="B321" s="128" t="s">
        <v>449</v>
      </c>
      <c r="C321" s="128" t="s">
        <v>584</v>
      </c>
      <c r="D321" s="128" t="s">
        <v>136</v>
      </c>
      <c r="E321" s="128" t="s">
        <v>585</v>
      </c>
      <c r="F321" s="128"/>
      <c r="G321" s="128" t="s">
        <v>586</v>
      </c>
      <c r="H321" s="128"/>
      <c r="I321" s="128"/>
      <c r="J321" s="128"/>
      <c r="K321" s="128"/>
      <c r="L321" s="128"/>
      <c r="M321" s="128"/>
      <c r="N321" s="19">
        <f t="shared" si="14"/>
        <v>0</v>
      </c>
      <c r="O321" s="128"/>
      <c r="P321" s="295"/>
      <c r="Q321" s="295"/>
      <c r="R321" s="128"/>
      <c r="S321" s="295"/>
      <c r="T321" s="128">
        <v>10</v>
      </c>
      <c r="U321" s="295">
        <v>1.6</v>
      </c>
      <c r="V321" s="295">
        <v>4</v>
      </c>
      <c r="W321" s="76"/>
      <c r="X321" s="76"/>
      <c r="Y321" s="128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</row>
    <row r="322" spans="1:77" s="300" customFormat="1" x14ac:dyDescent="0.3">
      <c r="A322" s="296" t="s">
        <v>583</v>
      </c>
      <c r="B322" s="247" t="s">
        <v>449</v>
      </c>
      <c r="C322" s="247" t="s">
        <v>587</v>
      </c>
      <c r="D322" s="247" t="s">
        <v>136</v>
      </c>
      <c r="E322" s="247" t="s">
        <v>588</v>
      </c>
      <c r="F322" s="247"/>
      <c r="G322" s="247" t="s">
        <v>589</v>
      </c>
      <c r="H322" s="247"/>
      <c r="I322" s="247"/>
      <c r="J322" s="247"/>
      <c r="K322" s="247"/>
      <c r="L322" s="247"/>
      <c r="M322" s="247"/>
      <c r="N322" s="19">
        <f t="shared" si="14"/>
        <v>0</v>
      </c>
      <c r="O322" s="247"/>
      <c r="P322" s="248"/>
      <c r="Q322" s="248"/>
      <c r="R322" s="297"/>
      <c r="S322" s="298"/>
      <c r="T322" s="247">
        <v>8</v>
      </c>
      <c r="U322" s="248">
        <v>6.3</v>
      </c>
      <c r="V322" s="248">
        <v>10</v>
      </c>
      <c r="W322" s="76"/>
      <c r="X322" s="76"/>
      <c r="Y322" s="250"/>
      <c r="Z322" s="250"/>
      <c r="AA322" s="250"/>
      <c r="AB322" s="250"/>
      <c r="AC322" s="250"/>
      <c r="AD322" s="250"/>
      <c r="AE322" s="250"/>
      <c r="AF322" s="250"/>
      <c r="AG322" s="250"/>
      <c r="AH322" s="250"/>
      <c r="AI322" s="250"/>
      <c r="AJ322" s="250"/>
      <c r="AK322" s="250"/>
      <c r="AL322" s="250"/>
      <c r="AM322" s="250"/>
      <c r="AN322" s="250"/>
      <c r="AO322" s="250"/>
      <c r="AP322" s="250"/>
      <c r="AQ322" s="250"/>
      <c r="AR322" s="250"/>
      <c r="AS322" s="250"/>
      <c r="AT322" s="250"/>
      <c r="AU322" s="250"/>
      <c r="AV322" s="250"/>
      <c r="AW322" s="250"/>
      <c r="AX322" s="250"/>
      <c r="AY322" s="250"/>
      <c r="AZ322" s="250"/>
      <c r="BA322" s="250"/>
      <c r="BB322" s="250"/>
      <c r="BC322" s="250"/>
      <c r="BD322" s="250"/>
      <c r="BE322" s="250"/>
      <c r="BF322" s="250"/>
      <c r="BG322" s="250"/>
      <c r="BH322" s="250"/>
      <c r="BI322" s="250"/>
      <c r="BJ322" s="250"/>
      <c r="BK322" s="250"/>
      <c r="BL322" s="250"/>
      <c r="BM322" s="250"/>
      <c r="BN322" s="250"/>
      <c r="BO322" s="250"/>
      <c r="BP322" s="250"/>
      <c r="BQ322" s="250"/>
      <c r="BR322" s="250"/>
      <c r="BS322" s="250"/>
      <c r="BT322" s="250"/>
      <c r="BU322" s="250"/>
      <c r="BV322" s="250"/>
      <c r="BW322" s="250"/>
      <c r="BX322" s="250"/>
      <c r="BY322" s="250"/>
    </row>
    <row r="323" spans="1:77" x14ac:dyDescent="0.3">
      <c r="A323" s="68" t="s">
        <v>590</v>
      </c>
      <c r="B323" s="68" t="s">
        <v>449</v>
      </c>
      <c r="C323" s="68">
        <v>75110</v>
      </c>
      <c r="D323" s="68" t="s">
        <v>89</v>
      </c>
      <c r="E323" s="68" t="s">
        <v>591</v>
      </c>
      <c r="F323" s="68"/>
      <c r="G323" s="68"/>
      <c r="H323" s="68"/>
      <c r="I323" s="68"/>
      <c r="J323" s="68"/>
      <c r="K323" s="68">
        <v>7.95</v>
      </c>
      <c r="L323" s="67">
        <v>15</v>
      </c>
      <c r="M323" s="105">
        <v>0</v>
      </c>
      <c r="N323" s="19">
        <f t="shared" si="14"/>
        <v>0</v>
      </c>
      <c r="O323" s="105">
        <v>9</v>
      </c>
      <c r="P323" s="106">
        <v>8.6999999999999993</v>
      </c>
      <c r="Q323" s="106">
        <v>20</v>
      </c>
      <c r="R323" s="107">
        <v>2</v>
      </c>
      <c r="S323" s="108">
        <f>(P323*R323)</f>
        <v>17.399999999999999</v>
      </c>
      <c r="T323" s="105">
        <v>4</v>
      </c>
      <c r="U323" s="106">
        <v>8.67</v>
      </c>
      <c r="V323" s="106">
        <v>18</v>
      </c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10"/>
      <c r="AM323" s="110"/>
      <c r="AN323" s="110"/>
      <c r="AO323" s="110"/>
      <c r="AP323" s="110"/>
      <c r="AQ323" s="110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</row>
    <row r="324" spans="1:77" x14ac:dyDescent="0.3">
      <c r="A324" s="59" t="s">
        <v>592</v>
      </c>
      <c r="B324" s="17" t="s">
        <v>449</v>
      </c>
      <c r="C324" s="17"/>
      <c r="D324" s="17" t="s">
        <v>89</v>
      </c>
      <c r="E324" s="17" t="s">
        <v>593</v>
      </c>
      <c r="F324" s="17"/>
      <c r="G324" s="17"/>
      <c r="H324" s="17"/>
      <c r="I324" s="17"/>
      <c r="J324" s="17"/>
      <c r="K324" s="17"/>
      <c r="L324" s="18"/>
      <c r="M324" s="20"/>
      <c r="N324" s="19">
        <f t="shared" si="14"/>
        <v>0</v>
      </c>
      <c r="O324" s="20">
        <v>1</v>
      </c>
      <c r="P324" s="21">
        <v>8.6</v>
      </c>
      <c r="Q324" s="21">
        <v>32</v>
      </c>
      <c r="R324" s="22">
        <v>1</v>
      </c>
      <c r="S324" s="23">
        <f>(P324*R324)</f>
        <v>8.6</v>
      </c>
      <c r="T324" s="20"/>
      <c r="U324" s="21"/>
      <c r="V324" s="21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</row>
    <row r="325" spans="1:77" x14ac:dyDescent="0.3">
      <c r="A325" s="301" t="s">
        <v>594</v>
      </c>
      <c r="B325" s="301" t="s">
        <v>449</v>
      </c>
      <c r="C325" s="301"/>
      <c r="D325" s="301" t="s">
        <v>89</v>
      </c>
      <c r="E325" s="301" t="s">
        <v>595</v>
      </c>
      <c r="F325" s="301" t="s">
        <v>4429</v>
      </c>
      <c r="G325" s="302"/>
      <c r="H325" s="39"/>
      <c r="I325" s="39"/>
      <c r="J325" s="39"/>
      <c r="K325" s="39"/>
      <c r="L325" s="40"/>
      <c r="M325" s="7"/>
      <c r="N325" s="19">
        <f t="shared" si="14"/>
        <v>0</v>
      </c>
      <c r="O325" s="7">
        <v>3</v>
      </c>
      <c r="P325" s="8">
        <v>10.95</v>
      </c>
      <c r="Q325" s="8">
        <v>35</v>
      </c>
      <c r="R325" s="14">
        <v>1</v>
      </c>
      <c r="S325" s="15">
        <f>(P325*R325)</f>
        <v>10.95</v>
      </c>
      <c r="U325" s="8">
        <v>10.95</v>
      </c>
      <c r="V325" s="8">
        <v>35</v>
      </c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</row>
    <row r="326" spans="1:77" x14ac:dyDescent="0.3">
      <c r="A326" s="17" t="s">
        <v>596</v>
      </c>
      <c r="B326" s="17" t="s">
        <v>449</v>
      </c>
      <c r="C326" s="17"/>
      <c r="D326" s="17" t="s">
        <v>89</v>
      </c>
      <c r="E326" s="17" t="s">
        <v>597</v>
      </c>
      <c r="F326" s="17"/>
      <c r="G326" s="17"/>
      <c r="H326" s="17"/>
      <c r="I326" s="17"/>
      <c r="J326" s="17"/>
      <c r="K326" s="17"/>
      <c r="L326" s="18"/>
      <c r="M326" s="20"/>
      <c r="N326" s="19">
        <f t="shared" si="14"/>
        <v>0</v>
      </c>
      <c r="O326" s="20">
        <v>2</v>
      </c>
      <c r="P326" s="21">
        <v>13.6</v>
      </c>
      <c r="Q326" s="21">
        <v>32</v>
      </c>
      <c r="R326" s="22">
        <v>2</v>
      </c>
      <c r="S326" s="23">
        <f>(P326*R326)</f>
        <v>27.2</v>
      </c>
      <c r="T326" s="20"/>
      <c r="U326" s="21"/>
      <c r="V326" s="21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</row>
    <row r="327" spans="1:77" s="118" customFormat="1" x14ac:dyDescent="0.3">
      <c r="A327" s="17" t="s">
        <v>547</v>
      </c>
      <c r="B327" s="17" t="s">
        <v>449</v>
      </c>
      <c r="C327" s="17"/>
      <c r="D327" s="17" t="s">
        <v>89</v>
      </c>
      <c r="E327" s="17" t="s">
        <v>598</v>
      </c>
      <c r="F327" s="17"/>
      <c r="G327" s="17"/>
      <c r="H327" s="17"/>
      <c r="I327" s="17"/>
      <c r="J327" s="17"/>
      <c r="K327" s="17"/>
      <c r="L327" s="18"/>
      <c r="M327" s="20"/>
      <c r="N327" s="19">
        <f t="shared" si="14"/>
        <v>0</v>
      </c>
      <c r="O327" s="20">
        <v>9</v>
      </c>
      <c r="P327" s="21">
        <v>1.75</v>
      </c>
      <c r="Q327" s="21">
        <v>5</v>
      </c>
      <c r="R327" s="22">
        <v>9</v>
      </c>
      <c r="S327" s="23">
        <f>(P327*R327)</f>
        <v>15.75</v>
      </c>
      <c r="T327" s="20"/>
      <c r="U327" s="21">
        <v>1.75</v>
      </c>
      <c r="V327" s="21">
        <v>5</v>
      </c>
      <c r="W327" s="9"/>
      <c r="X327" s="9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  <c r="BS327" s="110"/>
      <c r="BT327" s="110"/>
      <c r="BU327" s="110"/>
      <c r="BV327" s="110"/>
      <c r="BW327" s="110"/>
      <c r="BX327" s="110"/>
      <c r="BY327" s="110"/>
    </row>
    <row r="328" spans="1:77" s="118" customFormat="1" x14ac:dyDescent="0.3">
      <c r="A328" s="68" t="s">
        <v>599</v>
      </c>
      <c r="B328" s="68" t="s">
        <v>449</v>
      </c>
      <c r="C328" s="68">
        <v>17598</v>
      </c>
      <c r="D328" s="68" t="s">
        <v>89</v>
      </c>
      <c r="E328" s="68" t="s">
        <v>600</v>
      </c>
      <c r="F328" s="68"/>
      <c r="G328" s="68" t="s">
        <v>601</v>
      </c>
      <c r="H328" s="68"/>
      <c r="I328" s="68" t="s">
        <v>467</v>
      </c>
      <c r="J328" s="68"/>
      <c r="K328" s="68"/>
      <c r="L328" s="69"/>
      <c r="M328" s="68">
        <f>K328*L328</f>
        <v>0</v>
      </c>
      <c r="N328" s="19">
        <f t="shared" si="14"/>
        <v>0</v>
      </c>
      <c r="O328" s="70"/>
      <c r="P328" s="71"/>
      <c r="Q328" s="72"/>
      <c r="R328" s="73"/>
      <c r="S328" s="74"/>
      <c r="T328" s="68">
        <v>3</v>
      </c>
      <c r="U328" s="75">
        <v>3.16</v>
      </c>
      <c r="V328" s="75">
        <v>9</v>
      </c>
      <c r="W328" s="76"/>
      <c r="X328" s="76"/>
      <c r="Y328" s="77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110"/>
      <c r="AS328" s="110"/>
      <c r="AT328" s="110"/>
      <c r="AU328" s="110"/>
      <c r="AV328" s="110"/>
      <c r="AW328" s="110"/>
      <c r="AX328" s="110"/>
      <c r="AY328" s="110"/>
      <c r="AZ328" s="110"/>
      <c r="BA328" s="110"/>
      <c r="BB328" s="110"/>
      <c r="BC328" s="110"/>
      <c r="BD328" s="110"/>
      <c r="BE328" s="110"/>
      <c r="BF328" s="110"/>
      <c r="BG328" s="110"/>
      <c r="BH328" s="110"/>
      <c r="BI328" s="110"/>
      <c r="BJ328" s="110"/>
      <c r="BK328" s="110"/>
      <c r="BL328" s="110"/>
      <c r="BM328" s="110"/>
      <c r="BN328" s="110"/>
      <c r="BO328" s="110"/>
      <c r="BP328" s="110"/>
      <c r="BQ328" s="110"/>
      <c r="BR328" s="110"/>
      <c r="BS328" s="110"/>
      <c r="BT328" s="110"/>
      <c r="BU328" s="110"/>
      <c r="BV328" s="110"/>
      <c r="BW328" s="110"/>
      <c r="BX328" s="110"/>
      <c r="BY328" s="110"/>
    </row>
    <row r="329" spans="1:77" s="151" customFormat="1" x14ac:dyDescent="0.3">
      <c r="A329" s="151" t="s">
        <v>602</v>
      </c>
      <c r="B329" s="151" t="s">
        <v>449</v>
      </c>
      <c r="C329" s="151">
        <v>12090</v>
      </c>
      <c r="D329" s="151" t="s">
        <v>89</v>
      </c>
      <c r="E329" s="151" t="s">
        <v>603</v>
      </c>
      <c r="G329" s="151" t="s">
        <v>604</v>
      </c>
      <c r="H329" s="151" t="s">
        <v>167</v>
      </c>
      <c r="I329" s="151" t="s">
        <v>605</v>
      </c>
      <c r="N329" s="19">
        <f t="shared" si="14"/>
        <v>0</v>
      </c>
      <c r="Q329" s="273"/>
      <c r="S329" s="273"/>
      <c r="T329" s="151">
        <v>2</v>
      </c>
      <c r="U329" s="273">
        <v>2.7</v>
      </c>
      <c r="V329" s="273">
        <v>8</v>
      </c>
      <c r="W329" s="76"/>
      <c r="X329" s="76"/>
      <c r="AA329" s="275">
        <v>16.5</v>
      </c>
      <c r="AB329" s="275"/>
      <c r="AC329" s="151">
        <v>1.1399999999999999</v>
      </c>
      <c r="AD329" s="273">
        <v>2.7</v>
      </c>
      <c r="AE329" s="273">
        <v>18.809999999999999</v>
      </c>
    </row>
    <row r="330" spans="1:77" s="151" customFormat="1" x14ac:dyDescent="0.3">
      <c r="A330" s="151" t="s">
        <v>606</v>
      </c>
      <c r="B330" s="151" t="s">
        <v>449</v>
      </c>
      <c r="C330" s="151">
        <v>12091</v>
      </c>
      <c r="D330" s="151" t="s">
        <v>89</v>
      </c>
      <c r="E330" s="151" t="s">
        <v>607</v>
      </c>
      <c r="G330" s="151" t="s">
        <v>604</v>
      </c>
      <c r="H330" s="151" t="s">
        <v>389</v>
      </c>
      <c r="I330" s="151" t="s">
        <v>605</v>
      </c>
      <c r="N330" s="19">
        <f t="shared" si="14"/>
        <v>0</v>
      </c>
      <c r="Q330" s="273"/>
      <c r="S330" s="273"/>
      <c r="T330" s="151">
        <v>2</v>
      </c>
      <c r="U330" s="273">
        <v>2.7</v>
      </c>
      <c r="V330" s="273">
        <v>8</v>
      </c>
      <c r="W330" s="76"/>
      <c r="X330" s="76"/>
      <c r="AA330" s="275">
        <v>16.5</v>
      </c>
      <c r="AB330" s="275"/>
      <c r="AC330" s="151">
        <v>1.1399999999999999</v>
      </c>
      <c r="AD330" s="273">
        <v>2.7</v>
      </c>
      <c r="AE330" s="273">
        <v>18.809999999999999</v>
      </c>
    </row>
    <row r="331" spans="1:77" s="151" customFormat="1" x14ac:dyDescent="0.3">
      <c r="A331" s="151" t="s">
        <v>608</v>
      </c>
      <c r="B331" s="151" t="s">
        <v>449</v>
      </c>
      <c r="C331" s="151">
        <v>12092</v>
      </c>
      <c r="D331" s="151" t="s">
        <v>89</v>
      </c>
      <c r="E331" s="151" t="s">
        <v>609</v>
      </c>
      <c r="G331" s="151" t="s">
        <v>604</v>
      </c>
      <c r="H331" s="151" t="s">
        <v>610</v>
      </c>
      <c r="I331" s="151" t="s">
        <v>605</v>
      </c>
      <c r="N331" s="19">
        <f t="shared" si="14"/>
        <v>0</v>
      </c>
      <c r="Q331" s="273"/>
      <c r="S331" s="273"/>
      <c r="T331" s="151">
        <v>2</v>
      </c>
      <c r="U331" s="273">
        <v>2.7</v>
      </c>
      <c r="V331" s="273">
        <v>8</v>
      </c>
      <c r="W331" s="76"/>
      <c r="X331" s="76"/>
      <c r="AA331" s="275">
        <v>16.5</v>
      </c>
      <c r="AB331" s="275"/>
      <c r="AC331" s="151">
        <v>1.1399999999999999</v>
      </c>
      <c r="AD331" s="273">
        <v>2.7</v>
      </c>
      <c r="AE331" s="273">
        <v>18.809999999999999</v>
      </c>
    </row>
    <row r="332" spans="1:77" s="151" customFormat="1" x14ac:dyDescent="0.3">
      <c r="A332" s="151" t="s">
        <v>611</v>
      </c>
      <c r="B332" s="151" t="s">
        <v>449</v>
      </c>
      <c r="C332" s="151">
        <v>12093</v>
      </c>
      <c r="D332" s="151" t="s">
        <v>89</v>
      </c>
      <c r="E332" s="151" t="s">
        <v>612</v>
      </c>
      <c r="G332" s="151" t="s">
        <v>604</v>
      </c>
      <c r="H332" s="151" t="s">
        <v>248</v>
      </c>
      <c r="I332" s="151" t="s">
        <v>605</v>
      </c>
      <c r="N332" s="19">
        <f t="shared" si="14"/>
        <v>0</v>
      </c>
      <c r="Q332" s="273"/>
      <c r="S332" s="273"/>
      <c r="T332" s="151">
        <v>2</v>
      </c>
      <c r="U332" s="273">
        <v>2.7</v>
      </c>
      <c r="V332" s="273">
        <v>8</v>
      </c>
      <c r="W332" s="76"/>
      <c r="X332" s="76"/>
      <c r="AA332" s="275">
        <v>16.5</v>
      </c>
      <c r="AB332" s="275"/>
      <c r="AC332" s="151">
        <v>1.1399999999999999</v>
      </c>
      <c r="AD332" s="273">
        <v>2.7</v>
      </c>
      <c r="AE332" s="273">
        <v>18.809999999999999</v>
      </c>
    </row>
    <row r="333" spans="1:77" s="122" customFormat="1" x14ac:dyDescent="0.3">
      <c r="A333" s="151" t="s">
        <v>602</v>
      </c>
      <c r="B333" s="151" t="s">
        <v>449</v>
      </c>
      <c r="C333" s="151">
        <v>12094</v>
      </c>
      <c r="D333" s="151" t="s">
        <v>89</v>
      </c>
      <c r="E333" s="151" t="s">
        <v>613</v>
      </c>
      <c r="F333" s="151"/>
      <c r="G333" s="151" t="s">
        <v>604</v>
      </c>
      <c r="H333" s="151" t="s">
        <v>275</v>
      </c>
      <c r="I333" s="151" t="s">
        <v>605</v>
      </c>
      <c r="J333" s="151"/>
      <c r="K333" s="151"/>
      <c r="L333" s="151"/>
      <c r="M333" s="151"/>
      <c r="N333" s="19">
        <f t="shared" si="14"/>
        <v>0</v>
      </c>
      <c r="O333" s="151"/>
      <c r="P333" s="151"/>
      <c r="Q333" s="273"/>
      <c r="R333" s="207"/>
      <c r="S333" s="303"/>
      <c r="T333" s="151">
        <v>2</v>
      </c>
      <c r="U333" s="273">
        <v>2.7</v>
      </c>
      <c r="V333" s="273">
        <v>8</v>
      </c>
      <c r="W333" s="76"/>
      <c r="X333" s="76"/>
      <c r="AA333" s="291"/>
      <c r="AB333" s="291"/>
      <c r="AD333" s="292"/>
      <c r="AE333" s="292"/>
    </row>
    <row r="334" spans="1:77" s="122" customFormat="1" x14ac:dyDescent="0.3">
      <c r="A334" s="151" t="s">
        <v>602</v>
      </c>
      <c r="B334" s="151" t="s">
        <v>449</v>
      </c>
      <c r="C334" s="151">
        <v>12095</v>
      </c>
      <c r="D334" s="151" t="s">
        <v>89</v>
      </c>
      <c r="E334" s="151" t="s">
        <v>614</v>
      </c>
      <c r="F334" s="151"/>
      <c r="G334" s="151" t="s">
        <v>604</v>
      </c>
      <c r="H334" s="151" t="s">
        <v>615</v>
      </c>
      <c r="I334" s="151" t="s">
        <v>605</v>
      </c>
      <c r="J334" s="151"/>
      <c r="K334" s="151"/>
      <c r="L334" s="151"/>
      <c r="M334" s="151"/>
      <c r="N334" s="19">
        <f t="shared" si="14"/>
        <v>0</v>
      </c>
      <c r="O334" s="151"/>
      <c r="P334" s="151"/>
      <c r="Q334" s="273"/>
      <c r="R334" s="207"/>
      <c r="S334" s="303"/>
      <c r="T334" s="151">
        <v>2</v>
      </c>
      <c r="U334" s="273">
        <v>2.7</v>
      </c>
      <c r="V334" s="273">
        <v>8</v>
      </c>
      <c r="W334" s="76"/>
      <c r="X334" s="76"/>
      <c r="AA334" s="291"/>
      <c r="AB334" s="291"/>
      <c r="AD334" s="292"/>
      <c r="AE334" s="292"/>
    </row>
    <row r="335" spans="1:77" s="122" customFormat="1" x14ac:dyDescent="0.3">
      <c r="A335" s="151" t="s">
        <v>602</v>
      </c>
      <c r="B335" s="151" t="s">
        <v>449</v>
      </c>
      <c r="C335" s="151">
        <v>12096</v>
      </c>
      <c r="D335" s="151" t="s">
        <v>89</v>
      </c>
      <c r="E335" s="151" t="s">
        <v>616</v>
      </c>
      <c r="F335" s="151"/>
      <c r="G335" s="151" t="s">
        <v>604</v>
      </c>
      <c r="H335" s="151" t="s">
        <v>617</v>
      </c>
      <c r="I335" s="151" t="s">
        <v>605</v>
      </c>
      <c r="J335" s="151"/>
      <c r="K335" s="151"/>
      <c r="L335" s="151"/>
      <c r="M335" s="151"/>
      <c r="N335" s="19">
        <f t="shared" si="14"/>
        <v>0</v>
      </c>
      <c r="O335" s="151"/>
      <c r="P335" s="151"/>
      <c r="Q335" s="273"/>
      <c r="R335" s="207"/>
      <c r="S335" s="303"/>
      <c r="T335" s="151">
        <v>2</v>
      </c>
      <c r="U335" s="273">
        <v>2.7</v>
      </c>
      <c r="V335" s="273">
        <v>8</v>
      </c>
      <c r="W335" s="76"/>
      <c r="X335" s="76"/>
      <c r="AA335" s="291"/>
      <c r="AB335" s="291"/>
      <c r="AD335" s="292"/>
      <c r="AE335" s="292"/>
    </row>
    <row r="336" spans="1:77" s="118" customFormat="1" x14ac:dyDescent="0.3">
      <c r="A336" s="17" t="s">
        <v>618</v>
      </c>
      <c r="B336" s="17" t="s">
        <v>449</v>
      </c>
      <c r="C336" s="17"/>
      <c r="D336" s="17" t="s">
        <v>89</v>
      </c>
      <c r="E336" s="17" t="s">
        <v>619</v>
      </c>
      <c r="F336" s="17"/>
      <c r="G336" s="17"/>
      <c r="H336" s="17"/>
      <c r="I336" s="17"/>
      <c r="J336" s="17"/>
      <c r="K336" s="17"/>
      <c r="L336" s="18"/>
      <c r="M336" s="20"/>
      <c r="N336" s="19">
        <f t="shared" si="14"/>
        <v>0</v>
      </c>
      <c r="O336" s="20">
        <v>3</v>
      </c>
      <c r="P336" s="21">
        <v>7.5</v>
      </c>
      <c r="Q336" s="21">
        <v>19</v>
      </c>
      <c r="R336" s="22">
        <v>3</v>
      </c>
      <c r="S336" s="23">
        <f t="shared" ref="S336:S356" si="16">(P336*R336)</f>
        <v>22.5</v>
      </c>
      <c r="T336" s="20"/>
      <c r="U336" s="21"/>
      <c r="V336" s="21"/>
      <c r="W336" s="9"/>
      <c r="X336" s="9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  <c r="BO336" s="110"/>
      <c r="BP336" s="110"/>
      <c r="BQ336" s="110"/>
      <c r="BR336" s="110"/>
      <c r="BS336" s="110"/>
      <c r="BT336" s="110"/>
      <c r="BU336" s="110"/>
      <c r="BV336" s="110"/>
      <c r="BW336" s="110"/>
      <c r="BX336" s="110"/>
      <c r="BY336" s="110"/>
    </row>
    <row r="337" spans="1:77" s="118" customFormat="1" x14ac:dyDescent="0.3">
      <c r="A337" s="68" t="s">
        <v>620</v>
      </c>
      <c r="B337" s="68" t="s">
        <v>449</v>
      </c>
      <c r="C337" s="68">
        <v>16838</v>
      </c>
      <c r="D337" s="68" t="s">
        <v>89</v>
      </c>
      <c r="E337" s="68" t="s">
        <v>621</v>
      </c>
      <c r="F337" s="68"/>
      <c r="G337" s="68"/>
      <c r="H337" s="68"/>
      <c r="I337" s="68"/>
      <c r="J337" s="68"/>
      <c r="K337" s="68"/>
      <c r="L337" s="69"/>
      <c r="M337" s="68">
        <f>K337*L337</f>
        <v>0</v>
      </c>
      <c r="N337" s="19">
        <f t="shared" si="14"/>
        <v>0</v>
      </c>
      <c r="O337" s="71">
        <v>3</v>
      </c>
      <c r="P337" s="71">
        <v>10.8</v>
      </c>
      <c r="Q337" s="72">
        <v>24</v>
      </c>
      <c r="R337" s="73">
        <v>3</v>
      </c>
      <c r="S337" s="74">
        <f t="shared" si="16"/>
        <v>32.400000000000006</v>
      </c>
      <c r="T337" s="68">
        <v>3</v>
      </c>
      <c r="U337" s="75">
        <v>11.45</v>
      </c>
      <c r="V337" s="75">
        <v>24</v>
      </c>
      <c r="W337" s="76"/>
      <c r="X337" s="76"/>
      <c r="Y337" s="77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110"/>
      <c r="AS337" s="110"/>
      <c r="AT337" s="110"/>
      <c r="AU337" s="110"/>
      <c r="AV337" s="110"/>
      <c r="AW337" s="110"/>
      <c r="AX337" s="110"/>
      <c r="AY337" s="110"/>
      <c r="AZ337" s="110"/>
      <c r="BA337" s="110"/>
      <c r="BB337" s="110"/>
      <c r="BC337" s="110"/>
      <c r="BD337" s="110"/>
      <c r="BE337" s="110"/>
      <c r="BF337" s="110"/>
      <c r="BG337" s="110"/>
      <c r="BH337" s="110"/>
      <c r="BI337" s="110"/>
      <c r="BJ337" s="110"/>
      <c r="BK337" s="110"/>
      <c r="BL337" s="110"/>
      <c r="BM337" s="110"/>
      <c r="BN337" s="110"/>
      <c r="BO337" s="110"/>
      <c r="BP337" s="110"/>
      <c r="BQ337" s="110"/>
      <c r="BR337" s="110"/>
      <c r="BS337" s="110"/>
      <c r="BT337" s="110"/>
      <c r="BU337" s="110"/>
      <c r="BV337" s="110"/>
      <c r="BW337" s="110"/>
      <c r="BX337" s="110"/>
      <c r="BY337" s="110"/>
    </row>
    <row r="338" spans="1:77" s="118" customFormat="1" x14ac:dyDescent="0.3">
      <c r="A338" s="17" t="s">
        <v>622</v>
      </c>
      <c r="B338" s="17" t="s">
        <v>449</v>
      </c>
      <c r="C338" s="17"/>
      <c r="D338" s="17" t="s">
        <v>623</v>
      </c>
      <c r="E338" s="17" t="s">
        <v>624</v>
      </c>
      <c r="F338" s="17"/>
      <c r="G338" s="17"/>
      <c r="H338" s="17"/>
      <c r="I338" s="17"/>
      <c r="J338" s="17"/>
      <c r="K338" s="17">
        <v>15</v>
      </c>
      <c r="L338" s="17">
        <v>25</v>
      </c>
      <c r="M338" s="17">
        <v>4</v>
      </c>
      <c r="N338" s="19">
        <f t="shared" si="14"/>
        <v>60</v>
      </c>
      <c r="O338" s="20">
        <v>4</v>
      </c>
      <c r="P338" s="21">
        <v>15</v>
      </c>
      <c r="Q338" s="21">
        <v>25</v>
      </c>
      <c r="R338" s="22">
        <v>2</v>
      </c>
      <c r="S338" s="23">
        <f t="shared" si="16"/>
        <v>30</v>
      </c>
      <c r="T338" s="20"/>
      <c r="U338" s="21"/>
      <c r="V338" s="21"/>
      <c r="W338" s="9"/>
      <c r="X338" s="9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110"/>
      <c r="AS338" s="110"/>
      <c r="AT338" s="110"/>
      <c r="AU338" s="110"/>
      <c r="AV338" s="110"/>
      <c r="AW338" s="110"/>
      <c r="AX338" s="110"/>
      <c r="AY338" s="110"/>
      <c r="AZ338" s="110"/>
      <c r="BA338" s="110"/>
      <c r="BB338" s="110"/>
      <c r="BC338" s="110"/>
      <c r="BD338" s="110"/>
      <c r="BE338" s="110"/>
      <c r="BF338" s="110"/>
      <c r="BG338" s="110"/>
      <c r="BH338" s="110"/>
      <c r="BI338" s="110"/>
      <c r="BJ338" s="110"/>
      <c r="BK338" s="110"/>
      <c r="BL338" s="110"/>
      <c r="BM338" s="110"/>
      <c r="BN338" s="110"/>
      <c r="BO338" s="110"/>
      <c r="BP338" s="110"/>
      <c r="BQ338" s="110"/>
      <c r="BR338" s="110"/>
      <c r="BS338" s="110"/>
      <c r="BT338" s="110"/>
      <c r="BU338" s="110"/>
      <c r="BV338" s="110"/>
      <c r="BW338" s="110"/>
      <c r="BX338" s="110"/>
      <c r="BY338" s="110"/>
    </row>
    <row r="339" spans="1:77" s="118" customFormat="1" x14ac:dyDescent="0.3">
      <c r="A339" s="17" t="s">
        <v>625</v>
      </c>
      <c r="B339" s="17" t="s">
        <v>626</v>
      </c>
      <c r="C339" s="17"/>
      <c r="D339" s="17" t="s">
        <v>132</v>
      </c>
      <c r="E339" s="17" t="s">
        <v>627</v>
      </c>
      <c r="F339" s="17"/>
      <c r="G339" s="17"/>
      <c r="H339" s="17"/>
      <c r="I339" s="17"/>
      <c r="J339" s="17"/>
      <c r="K339" s="17">
        <v>7.84</v>
      </c>
      <c r="L339" s="17">
        <v>10</v>
      </c>
      <c r="M339" s="17">
        <v>30</v>
      </c>
      <c r="N339" s="19">
        <f t="shared" si="14"/>
        <v>235.2</v>
      </c>
      <c r="O339" s="20">
        <v>40</v>
      </c>
      <c r="P339" s="21">
        <v>8</v>
      </c>
      <c r="Q339" s="21">
        <v>10</v>
      </c>
      <c r="R339" s="22">
        <v>1</v>
      </c>
      <c r="S339" s="23">
        <f t="shared" si="16"/>
        <v>8</v>
      </c>
      <c r="T339" s="20"/>
      <c r="U339" s="21"/>
      <c r="V339" s="21"/>
      <c r="W339" s="9"/>
      <c r="X339" s="9"/>
      <c r="Y339" s="3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110"/>
      <c r="AS339" s="110"/>
      <c r="AT339" s="110"/>
      <c r="AU339" s="110"/>
      <c r="AV339" s="110"/>
      <c r="AW339" s="110"/>
      <c r="AX339" s="110"/>
      <c r="AY339" s="110"/>
      <c r="AZ339" s="110"/>
      <c r="BA339" s="110"/>
      <c r="BB339" s="110"/>
      <c r="BC339" s="110"/>
      <c r="BD339" s="110"/>
      <c r="BE339" s="110"/>
      <c r="BF339" s="110"/>
      <c r="BG339" s="110"/>
      <c r="BH339" s="110"/>
      <c r="BI339" s="110"/>
      <c r="BJ339" s="110"/>
      <c r="BK339" s="110"/>
      <c r="BL339" s="110"/>
      <c r="BM339" s="110"/>
      <c r="BN339" s="110"/>
      <c r="BO339" s="110"/>
      <c r="BP339" s="110"/>
      <c r="BQ339" s="110"/>
      <c r="BR339" s="110"/>
      <c r="BS339" s="110"/>
      <c r="BT339" s="110"/>
      <c r="BU339" s="110"/>
      <c r="BV339" s="110"/>
      <c r="BW339" s="110"/>
      <c r="BX339" s="110"/>
      <c r="BY339" s="110"/>
    </row>
    <row r="340" spans="1:77" s="118" customFormat="1" x14ac:dyDescent="0.3">
      <c r="A340" s="17" t="s">
        <v>628</v>
      </c>
      <c r="B340" s="17" t="s">
        <v>626</v>
      </c>
      <c r="C340" s="17"/>
      <c r="D340" s="17" t="s">
        <v>132</v>
      </c>
      <c r="E340" s="17" t="s">
        <v>629</v>
      </c>
      <c r="F340" s="17"/>
      <c r="G340" s="17"/>
      <c r="H340" s="17"/>
      <c r="I340" s="17"/>
      <c r="J340" s="17"/>
      <c r="K340" s="17">
        <v>9.44</v>
      </c>
      <c r="L340" s="17">
        <v>12</v>
      </c>
      <c r="M340" s="17">
        <v>10</v>
      </c>
      <c r="N340" s="19">
        <f t="shared" si="14"/>
        <v>94.399999999999991</v>
      </c>
      <c r="O340" s="20">
        <v>23</v>
      </c>
      <c r="P340" s="21">
        <v>10</v>
      </c>
      <c r="Q340" s="21">
        <v>12</v>
      </c>
      <c r="R340" s="22">
        <v>1</v>
      </c>
      <c r="S340" s="23">
        <f t="shared" si="16"/>
        <v>10</v>
      </c>
      <c r="T340" s="20"/>
      <c r="U340" s="21"/>
      <c r="V340" s="21"/>
      <c r="W340" s="9"/>
      <c r="X340" s="9"/>
      <c r="Y340" s="3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110"/>
      <c r="AS340" s="110"/>
      <c r="AT340" s="110"/>
      <c r="AU340" s="110"/>
      <c r="AV340" s="110"/>
      <c r="AW340" s="110"/>
      <c r="AX340" s="110"/>
      <c r="AY340" s="110"/>
      <c r="AZ340" s="110"/>
      <c r="BA340" s="110"/>
      <c r="BB340" s="110"/>
      <c r="BC340" s="110"/>
      <c r="BD340" s="110"/>
      <c r="BE340" s="110"/>
      <c r="BF340" s="110"/>
      <c r="BG340" s="110"/>
      <c r="BH340" s="110"/>
      <c r="BI340" s="110"/>
      <c r="BJ340" s="110"/>
      <c r="BK340" s="110"/>
      <c r="BL340" s="110"/>
      <c r="BM340" s="110"/>
      <c r="BN340" s="110"/>
      <c r="BO340" s="110"/>
      <c r="BP340" s="110"/>
      <c r="BQ340" s="110"/>
      <c r="BR340" s="110"/>
      <c r="BS340" s="110"/>
      <c r="BT340" s="110"/>
      <c r="BU340" s="110"/>
      <c r="BV340" s="110"/>
      <c r="BW340" s="110"/>
      <c r="BX340" s="110"/>
      <c r="BY340" s="110"/>
    </row>
    <row r="341" spans="1:77" x14ac:dyDescent="0.3">
      <c r="A341" s="17" t="s">
        <v>630</v>
      </c>
      <c r="B341" s="17" t="s">
        <v>626</v>
      </c>
      <c r="C341" s="17"/>
      <c r="D341" s="17" t="s">
        <v>4427</v>
      </c>
      <c r="E341" s="17" t="s">
        <v>631</v>
      </c>
      <c r="F341" s="17"/>
      <c r="G341" s="17" t="s">
        <v>632</v>
      </c>
      <c r="H341" s="17" t="s">
        <v>633</v>
      </c>
      <c r="I341" s="17"/>
      <c r="J341" s="17"/>
      <c r="K341" s="17">
        <v>1.5</v>
      </c>
      <c r="L341" s="17">
        <v>3</v>
      </c>
      <c r="M341" s="17">
        <v>54</v>
      </c>
      <c r="N341" s="19">
        <f t="shared" si="14"/>
        <v>81</v>
      </c>
      <c r="O341" s="20"/>
      <c r="P341" s="21">
        <v>1.5</v>
      </c>
      <c r="Q341" s="21">
        <v>3</v>
      </c>
      <c r="R341" s="22">
        <v>50</v>
      </c>
      <c r="S341" s="23">
        <f t="shared" si="16"/>
        <v>75</v>
      </c>
      <c r="T341" s="20"/>
      <c r="U341" s="21">
        <v>1.5</v>
      </c>
      <c r="V341" s="21">
        <v>3</v>
      </c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</row>
    <row r="342" spans="1:77" x14ac:dyDescent="0.3">
      <c r="A342" s="17" t="s">
        <v>634</v>
      </c>
      <c r="B342" s="17" t="s">
        <v>626</v>
      </c>
      <c r="C342" s="17"/>
      <c r="D342" s="17" t="s">
        <v>4427</v>
      </c>
      <c r="E342" s="17" t="s">
        <v>631</v>
      </c>
      <c r="F342" s="17"/>
      <c r="G342" s="17" t="s">
        <v>635</v>
      </c>
      <c r="H342" s="17" t="s">
        <v>633</v>
      </c>
      <c r="I342" s="17"/>
      <c r="J342" s="17"/>
      <c r="K342" s="17">
        <v>2.5</v>
      </c>
      <c r="L342" s="17">
        <v>5</v>
      </c>
      <c r="M342" s="17">
        <v>37</v>
      </c>
      <c r="N342" s="19">
        <f t="shared" si="14"/>
        <v>92.5</v>
      </c>
      <c r="O342" s="20"/>
      <c r="P342" s="21">
        <v>2.5</v>
      </c>
      <c r="Q342" s="21">
        <v>5</v>
      </c>
      <c r="R342" s="22">
        <v>35</v>
      </c>
      <c r="S342" s="23">
        <f t="shared" si="16"/>
        <v>87.5</v>
      </c>
      <c r="T342" s="20"/>
      <c r="U342" s="21"/>
      <c r="V342" s="21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</row>
    <row r="343" spans="1:77" s="25" customFormat="1" x14ac:dyDescent="0.3">
      <c r="A343" s="17"/>
      <c r="B343" s="17" t="s">
        <v>626</v>
      </c>
      <c r="C343" s="17"/>
      <c r="D343" s="17" t="s">
        <v>4427</v>
      </c>
      <c r="E343" s="17" t="s">
        <v>636</v>
      </c>
      <c r="F343" s="17"/>
      <c r="G343" s="17"/>
      <c r="H343" s="17" t="s">
        <v>637</v>
      </c>
      <c r="I343" s="17"/>
      <c r="J343" s="17"/>
      <c r="K343" s="17">
        <v>1.5</v>
      </c>
      <c r="L343" s="17">
        <v>3</v>
      </c>
      <c r="M343" s="17">
        <v>6</v>
      </c>
      <c r="N343" s="19">
        <f t="shared" si="14"/>
        <v>9</v>
      </c>
      <c r="O343" s="20"/>
      <c r="P343" s="21">
        <v>1.5</v>
      </c>
      <c r="Q343" s="21">
        <v>3</v>
      </c>
      <c r="R343" s="22">
        <v>2</v>
      </c>
      <c r="S343" s="23">
        <f t="shared" si="16"/>
        <v>3</v>
      </c>
      <c r="T343" s="20"/>
      <c r="U343" s="21"/>
      <c r="V343" s="21"/>
      <c r="W343" s="9"/>
      <c r="X343" s="9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</row>
    <row r="344" spans="1:77" s="25" customFormat="1" x14ac:dyDescent="0.3">
      <c r="A344" s="17"/>
      <c r="B344" s="17" t="s">
        <v>626</v>
      </c>
      <c r="C344" s="17"/>
      <c r="D344" s="17" t="s">
        <v>4410</v>
      </c>
      <c r="E344" s="17" t="s">
        <v>638</v>
      </c>
      <c r="F344" s="17"/>
      <c r="G344" s="17"/>
      <c r="H344" s="17" t="s">
        <v>637</v>
      </c>
      <c r="I344" s="17"/>
      <c r="J344" s="17"/>
      <c r="K344" s="17">
        <v>2</v>
      </c>
      <c r="L344" s="17">
        <v>4</v>
      </c>
      <c r="M344" s="17">
        <v>9</v>
      </c>
      <c r="N344" s="19">
        <f t="shared" si="14"/>
        <v>18</v>
      </c>
      <c r="O344" s="20"/>
      <c r="P344" s="21">
        <v>2</v>
      </c>
      <c r="Q344" s="21">
        <v>4</v>
      </c>
      <c r="R344" s="22">
        <v>9</v>
      </c>
      <c r="S344" s="23">
        <f t="shared" si="16"/>
        <v>18</v>
      </c>
      <c r="T344" s="20"/>
      <c r="U344" s="21"/>
      <c r="V344" s="21"/>
      <c r="W344" s="9"/>
      <c r="X344" s="9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</row>
    <row r="345" spans="1:77" x14ac:dyDescent="0.3">
      <c r="A345" s="17"/>
      <c r="B345" s="17" t="s">
        <v>626</v>
      </c>
      <c r="C345" s="17"/>
      <c r="D345" s="17" t="s">
        <v>4410</v>
      </c>
      <c r="E345" s="17" t="s">
        <v>639</v>
      </c>
      <c r="F345" s="17"/>
      <c r="G345" s="17"/>
      <c r="H345" s="17" t="s">
        <v>637</v>
      </c>
      <c r="I345" s="17"/>
      <c r="J345" s="17"/>
      <c r="K345" s="17">
        <v>1.5</v>
      </c>
      <c r="L345" s="17">
        <v>3</v>
      </c>
      <c r="M345" s="17">
        <v>57</v>
      </c>
      <c r="N345" s="19">
        <f t="shared" si="14"/>
        <v>85.5</v>
      </c>
      <c r="O345" s="20"/>
      <c r="P345" s="21">
        <v>1.5</v>
      </c>
      <c r="Q345" s="21">
        <v>3</v>
      </c>
      <c r="R345" s="22">
        <v>49</v>
      </c>
      <c r="S345" s="23">
        <f t="shared" si="16"/>
        <v>73.5</v>
      </c>
      <c r="T345" s="20"/>
      <c r="U345" s="21"/>
      <c r="V345" s="21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</row>
    <row r="346" spans="1:77" s="25" customFormat="1" x14ac:dyDescent="0.3">
      <c r="A346" s="17"/>
      <c r="B346" s="17" t="s">
        <v>626</v>
      </c>
      <c r="C346" s="17"/>
      <c r="D346" s="17" t="s">
        <v>4410</v>
      </c>
      <c r="E346" s="17" t="s">
        <v>640</v>
      </c>
      <c r="F346" s="17"/>
      <c r="G346" s="17" t="s">
        <v>641</v>
      </c>
      <c r="H346" s="17"/>
      <c r="I346" s="17"/>
      <c r="J346" s="17"/>
      <c r="K346" s="17">
        <v>1</v>
      </c>
      <c r="L346" s="17">
        <v>2</v>
      </c>
      <c r="M346" s="17">
        <v>3</v>
      </c>
      <c r="N346" s="19">
        <f t="shared" si="14"/>
        <v>3</v>
      </c>
      <c r="O346" s="20"/>
      <c r="P346" s="21">
        <v>1</v>
      </c>
      <c r="Q346" s="21">
        <v>2</v>
      </c>
      <c r="R346" s="22">
        <v>2</v>
      </c>
      <c r="S346" s="23">
        <f t="shared" si="16"/>
        <v>2</v>
      </c>
      <c r="T346" s="20"/>
      <c r="U346" s="21"/>
      <c r="V346" s="21"/>
      <c r="W346" s="9"/>
      <c r="X346" s="9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</row>
    <row r="347" spans="1:77" s="25" customFormat="1" x14ac:dyDescent="0.3">
      <c r="A347" s="17"/>
      <c r="B347" s="17" t="s">
        <v>626</v>
      </c>
      <c r="C347" s="17"/>
      <c r="D347" s="17" t="s">
        <v>4410</v>
      </c>
      <c r="E347" s="17" t="s">
        <v>642</v>
      </c>
      <c r="F347" s="17"/>
      <c r="G347" s="17" t="s">
        <v>643</v>
      </c>
      <c r="H347" s="17" t="s">
        <v>637</v>
      </c>
      <c r="I347" s="17"/>
      <c r="J347" s="17"/>
      <c r="K347" s="17">
        <v>1</v>
      </c>
      <c r="L347" s="17">
        <v>2</v>
      </c>
      <c r="M347" s="17">
        <v>28</v>
      </c>
      <c r="N347" s="19">
        <f t="shared" si="14"/>
        <v>28</v>
      </c>
      <c r="O347" s="20"/>
      <c r="P347" s="21">
        <v>1</v>
      </c>
      <c r="Q347" s="21">
        <v>2</v>
      </c>
      <c r="R347" s="22">
        <v>28</v>
      </c>
      <c r="S347" s="23">
        <f t="shared" si="16"/>
        <v>28</v>
      </c>
      <c r="T347" s="20"/>
      <c r="U347" s="21"/>
      <c r="V347" s="21"/>
      <c r="W347" s="9"/>
      <c r="X347" s="9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</row>
    <row r="348" spans="1:77" x14ac:dyDescent="0.3">
      <c r="A348" s="39" t="s">
        <v>644</v>
      </c>
      <c r="B348" s="39" t="s">
        <v>626</v>
      </c>
      <c r="C348" s="39"/>
      <c r="D348" s="39" t="s">
        <v>132</v>
      </c>
      <c r="E348" s="39" t="s">
        <v>645</v>
      </c>
      <c r="F348" s="39"/>
      <c r="G348" s="39"/>
      <c r="H348" s="39"/>
      <c r="I348" s="39"/>
      <c r="J348" s="39"/>
      <c r="K348" s="39">
        <v>2.3199999999999998</v>
      </c>
      <c r="L348" s="39">
        <v>3</v>
      </c>
      <c r="M348" s="39">
        <v>8</v>
      </c>
      <c r="N348" s="19">
        <f t="shared" si="14"/>
        <v>18.559999999999999</v>
      </c>
      <c r="O348" s="7">
        <v>39</v>
      </c>
      <c r="P348" s="8"/>
      <c r="Q348" s="8"/>
      <c r="R348" s="14">
        <v>0</v>
      </c>
      <c r="S348" s="15">
        <f t="shared" si="16"/>
        <v>0</v>
      </c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</row>
    <row r="349" spans="1:77" s="25" customFormat="1" x14ac:dyDescent="0.3">
      <c r="A349" s="39" t="s">
        <v>312</v>
      </c>
      <c r="B349" s="39" t="s">
        <v>626</v>
      </c>
      <c r="C349" s="39"/>
      <c r="D349" s="39" t="s">
        <v>4410</v>
      </c>
      <c r="E349" s="39" t="s">
        <v>646</v>
      </c>
      <c r="F349" s="39"/>
      <c r="G349" s="39"/>
      <c r="H349" s="39" t="s">
        <v>637</v>
      </c>
      <c r="I349" s="39"/>
      <c r="J349" s="39"/>
      <c r="K349" s="39">
        <v>1</v>
      </c>
      <c r="L349" s="39">
        <v>2</v>
      </c>
      <c r="M349" s="39">
        <v>10</v>
      </c>
      <c r="N349" s="19">
        <f t="shared" si="14"/>
        <v>10</v>
      </c>
      <c r="O349" s="7"/>
      <c r="P349" s="8"/>
      <c r="Q349" s="8"/>
      <c r="R349" s="14">
        <v>0</v>
      </c>
      <c r="S349" s="15">
        <f t="shared" si="16"/>
        <v>0</v>
      </c>
      <c r="T349" s="7"/>
      <c r="U349" s="8"/>
      <c r="V349" s="8"/>
      <c r="W349" s="9"/>
      <c r="X349" s="9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</row>
    <row r="350" spans="1:77" s="25" customFormat="1" x14ac:dyDescent="0.3">
      <c r="A350" s="17" t="s">
        <v>647</v>
      </c>
      <c r="B350" s="17" t="s">
        <v>648</v>
      </c>
      <c r="C350" s="17"/>
      <c r="D350" s="17" t="s">
        <v>22</v>
      </c>
      <c r="E350" s="17" t="s">
        <v>649</v>
      </c>
      <c r="F350" s="17"/>
      <c r="G350" s="17"/>
      <c r="H350" s="17"/>
      <c r="I350" s="17"/>
      <c r="J350" s="17"/>
      <c r="K350" s="17"/>
      <c r="L350" s="17"/>
      <c r="M350" s="17"/>
      <c r="N350" s="19">
        <f t="shared" si="14"/>
        <v>0</v>
      </c>
      <c r="O350" s="20">
        <v>1</v>
      </c>
      <c r="P350" s="21">
        <v>2.4</v>
      </c>
      <c r="Q350" s="21">
        <v>18</v>
      </c>
      <c r="R350" s="22">
        <v>1</v>
      </c>
      <c r="S350" s="23">
        <f t="shared" si="16"/>
        <v>2.4</v>
      </c>
      <c r="T350" s="20"/>
      <c r="U350" s="21"/>
      <c r="V350" s="21"/>
      <c r="W350" s="9"/>
      <c r="X350" s="9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</row>
    <row r="351" spans="1:77" x14ac:dyDescent="0.3">
      <c r="A351" s="17" t="s">
        <v>647</v>
      </c>
      <c r="B351" s="17" t="s">
        <v>648</v>
      </c>
      <c r="C351" s="17"/>
      <c r="D351" s="17" t="s">
        <v>22</v>
      </c>
      <c r="E351" s="17" t="s">
        <v>650</v>
      </c>
      <c r="F351" s="17"/>
      <c r="G351" s="17"/>
      <c r="H351" s="17"/>
      <c r="I351" s="17"/>
      <c r="J351" s="17"/>
      <c r="K351" s="17"/>
      <c r="L351" s="17"/>
      <c r="M351" s="17"/>
      <c r="N351" s="19">
        <f t="shared" si="14"/>
        <v>0</v>
      </c>
      <c r="O351" s="20">
        <v>17</v>
      </c>
      <c r="P351" s="21">
        <v>2</v>
      </c>
      <c r="Q351" s="21">
        <v>12</v>
      </c>
      <c r="R351" s="22">
        <v>5</v>
      </c>
      <c r="S351" s="23">
        <f t="shared" si="16"/>
        <v>10</v>
      </c>
      <c r="T351" s="20"/>
      <c r="U351" s="21"/>
      <c r="V351" s="21"/>
      <c r="Y351" s="3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</row>
    <row r="352" spans="1:77" x14ac:dyDescent="0.3">
      <c r="A352" s="39"/>
      <c r="B352" s="39" t="s">
        <v>648</v>
      </c>
      <c r="C352" s="39"/>
      <c r="D352" s="39" t="s">
        <v>132</v>
      </c>
      <c r="E352" s="39" t="s">
        <v>651</v>
      </c>
      <c r="F352" s="39"/>
      <c r="G352" s="39"/>
      <c r="H352" s="39"/>
      <c r="I352" s="39"/>
      <c r="J352" s="39"/>
      <c r="K352" s="39">
        <v>17</v>
      </c>
      <c r="L352" s="39">
        <v>19.899999999999999</v>
      </c>
      <c r="M352" s="7">
        <v>1</v>
      </c>
      <c r="N352" s="19">
        <f t="shared" si="14"/>
        <v>17</v>
      </c>
      <c r="O352" s="7">
        <v>1</v>
      </c>
      <c r="P352" s="8">
        <v>17</v>
      </c>
      <c r="Q352" s="8">
        <v>19.899999999999999</v>
      </c>
      <c r="R352" s="14">
        <v>1</v>
      </c>
      <c r="S352" s="15">
        <f t="shared" si="16"/>
        <v>17</v>
      </c>
      <c r="U352" s="8">
        <v>17</v>
      </c>
      <c r="V352" s="8">
        <v>19.899999999999999</v>
      </c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353" spans="1:78" s="25" customFormat="1" x14ac:dyDescent="0.3">
      <c r="A353" s="17" t="s">
        <v>647</v>
      </c>
      <c r="B353" s="17" t="s">
        <v>648</v>
      </c>
      <c r="C353" s="17"/>
      <c r="D353" s="17" t="s">
        <v>22</v>
      </c>
      <c r="E353" s="17" t="s">
        <v>652</v>
      </c>
      <c r="F353" s="17"/>
      <c r="G353" s="17"/>
      <c r="H353" s="17"/>
      <c r="I353" s="17"/>
      <c r="J353" s="17"/>
      <c r="K353" s="17"/>
      <c r="L353" s="17"/>
      <c r="M353" s="17"/>
      <c r="N353" s="19">
        <f t="shared" si="14"/>
        <v>0</v>
      </c>
      <c r="O353" s="20">
        <v>1</v>
      </c>
      <c r="P353" s="21">
        <v>4.75</v>
      </c>
      <c r="Q353" s="21">
        <v>15</v>
      </c>
      <c r="R353" s="22">
        <v>1</v>
      </c>
      <c r="S353" s="23">
        <f t="shared" si="16"/>
        <v>4.75</v>
      </c>
      <c r="T353" s="20"/>
      <c r="U353" s="21"/>
      <c r="V353" s="21"/>
      <c r="W353" s="9"/>
      <c r="X353" s="9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</row>
    <row r="354" spans="1:78" s="39" customFormat="1" x14ac:dyDescent="0.3">
      <c r="A354" s="39" t="s">
        <v>647</v>
      </c>
      <c r="B354" s="39" t="s">
        <v>648</v>
      </c>
      <c r="D354" s="39" t="s">
        <v>22</v>
      </c>
      <c r="E354" s="39" t="s">
        <v>653</v>
      </c>
      <c r="N354" s="19">
        <f t="shared" si="14"/>
        <v>0</v>
      </c>
      <c r="O354" s="7">
        <v>1</v>
      </c>
      <c r="P354" s="8">
        <v>3.3</v>
      </c>
      <c r="Q354" s="8">
        <v>15</v>
      </c>
      <c r="R354" s="14">
        <v>1</v>
      </c>
      <c r="S354" s="15">
        <f t="shared" si="16"/>
        <v>3.3</v>
      </c>
      <c r="T354" s="7"/>
      <c r="U354" s="8">
        <v>3.3</v>
      </c>
      <c r="V354" s="8">
        <v>15</v>
      </c>
      <c r="W354" s="9"/>
      <c r="X354" s="9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245"/>
    </row>
    <row r="355" spans="1:78" s="17" customFormat="1" x14ac:dyDescent="0.3">
      <c r="A355" s="17" t="s">
        <v>654</v>
      </c>
      <c r="B355" s="17" t="s">
        <v>655</v>
      </c>
      <c r="D355" s="17" t="s">
        <v>22</v>
      </c>
      <c r="E355" s="17" t="s">
        <v>656</v>
      </c>
      <c r="G355" s="17" t="s">
        <v>657</v>
      </c>
      <c r="H355" s="17" t="s">
        <v>658</v>
      </c>
      <c r="K355" s="17">
        <v>12.5</v>
      </c>
      <c r="L355" s="17">
        <v>25</v>
      </c>
      <c r="M355" s="17">
        <v>1</v>
      </c>
      <c r="N355" s="19">
        <f t="shared" si="14"/>
        <v>12.5</v>
      </c>
      <c r="O355" s="20"/>
      <c r="P355" s="21">
        <v>12.5</v>
      </c>
      <c r="Q355" s="21">
        <v>20</v>
      </c>
      <c r="R355" s="22">
        <v>1</v>
      </c>
      <c r="S355" s="23">
        <f t="shared" si="16"/>
        <v>12.5</v>
      </c>
      <c r="T355" s="20"/>
      <c r="U355" s="21"/>
      <c r="V355" s="21"/>
      <c r="W355" s="9"/>
      <c r="X355" s="9"/>
      <c r="Y355" s="3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96"/>
    </row>
    <row r="356" spans="1:78" s="17" customFormat="1" x14ac:dyDescent="0.3">
      <c r="A356" s="17" t="s">
        <v>659</v>
      </c>
      <c r="B356" s="17" t="s">
        <v>660</v>
      </c>
      <c r="D356" s="17" t="s">
        <v>22</v>
      </c>
      <c r="E356" s="17" t="s">
        <v>661</v>
      </c>
      <c r="K356" s="17">
        <v>5</v>
      </c>
      <c r="L356" s="17">
        <v>10</v>
      </c>
      <c r="M356" s="17">
        <v>4</v>
      </c>
      <c r="N356" s="19">
        <f t="shared" si="14"/>
        <v>20</v>
      </c>
      <c r="O356" s="20"/>
      <c r="P356" s="21">
        <v>5</v>
      </c>
      <c r="Q356" s="21">
        <v>10</v>
      </c>
      <c r="R356" s="22">
        <v>2</v>
      </c>
      <c r="S356" s="23">
        <f t="shared" si="16"/>
        <v>10</v>
      </c>
      <c r="T356" s="20"/>
      <c r="U356" s="21"/>
      <c r="V356" s="21"/>
      <c r="W356" s="9"/>
      <c r="X356" s="9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96"/>
    </row>
    <row r="357" spans="1:78" s="17" customFormat="1" x14ac:dyDescent="0.3">
      <c r="A357" s="17" t="s">
        <v>662</v>
      </c>
      <c r="B357" s="17" t="s">
        <v>663</v>
      </c>
      <c r="D357" s="17" t="s">
        <v>664</v>
      </c>
      <c r="E357" s="17" t="s">
        <v>665</v>
      </c>
      <c r="G357" s="17" t="s">
        <v>54</v>
      </c>
      <c r="N357" s="19">
        <f t="shared" si="14"/>
        <v>0</v>
      </c>
      <c r="O357" s="20"/>
      <c r="P357" s="21"/>
      <c r="Q357" s="21"/>
      <c r="R357" s="22"/>
      <c r="S357" s="23"/>
      <c r="T357" s="20">
        <v>10</v>
      </c>
      <c r="U357" s="21">
        <v>0.35</v>
      </c>
      <c r="V357" s="21">
        <v>3</v>
      </c>
      <c r="W357" s="9"/>
      <c r="X357" s="9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96"/>
    </row>
    <row r="358" spans="1:78" s="25" customFormat="1" x14ac:dyDescent="0.3">
      <c r="A358" s="17" t="s">
        <v>666</v>
      </c>
      <c r="B358" s="17" t="s">
        <v>663</v>
      </c>
      <c r="C358" s="17"/>
      <c r="D358" s="17" t="s">
        <v>664</v>
      </c>
      <c r="E358" s="17" t="s">
        <v>667</v>
      </c>
      <c r="F358" s="17"/>
      <c r="G358" s="17" t="s">
        <v>54</v>
      </c>
      <c r="H358" s="17"/>
      <c r="I358" s="17"/>
      <c r="J358" s="17"/>
      <c r="K358" s="17"/>
      <c r="L358" s="17"/>
      <c r="M358" s="17"/>
      <c r="N358" s="19">
        <f t="shared" si="14"/>
        <v>0</v>
      </c>
      <c r="O358" s="20"/>
      <c r="P358" s="21"/>
      <c r="Q358" s="21"/>
      <c r="R358" s="22"/>
      <c r="S358" s="23"/>
      <c r="T358" s="20">
        <v>5</v>
      </c>
      <c r="U358" s="21">
        <v>0.35</v>
      </c>
      <c r="V358" s="21">
        <v>3</v>
      </c>
      <c r="W358" s="9"/>
      <c r="X358" s="9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</row>
    <row r="359" spans="1:78" s="25" customFormat="1" x14ac:dyDescent="0.3">
      <c r="A359" s="17"/>
      <c r="B359" s="17" t="s">
        <v>663</v>
      </c>
      <c r="C359" s="17"/>
      <c r="D359" s="17" t="s">
        <v>4428</v>
      </c>
      <c r="E359" s="17" t="s">
        <v>668</v>
      </c>
      <c r="F359" s="17"/>
      <c r="G359" s="17" t="s">
        <v>669</v>
      </c>
      <c r="H359" s="17"/>
      <c r="I359" s="17"/>
      <c r="J359" s="17"/>
      <c r="K359" s="17">
        <v>0</v>
      </c>
      <c r="L359" s="17">
        <v>100</v>
      </c>
      <c r="M359" s="17">
        <v>4</v>
      </c>
      <c r="N359" s="19">
        <f t="shared" si="14"/>
        <v>0</v>
      </c>
      <c r="O359" s="20"/>
      <c r="P359" s="21">
        <v>1</v>
      </c>
      <c r="Q359" s="21">
        <v>100</v>
      </c>
      <c r="R359" s="22">
        <v>4</v>
      </c>
      <c r="S359" s="23">
        <f>(P359*R359)</f>
        <v>4</v>
      </c>
      <c r="T359" s="20"/>
      <c r="U359" s="21"/>
      <c r="V359" s="21"/>
      <c r="W359" s="9"/>
      <c r="X359" s="9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</row>
    <row r="360" spans="1:78" s="2" customFormat="1" x14ac:dyDescent="0.3">
      <c r="A360" s="17" t="s">
        <v>670</v>
      </c>
      <c r="B360" s="17" t="s">
        <v>663</v>
      </c>
      <c r="C360" s="17"/>
      <c r="D360" s="17" t="s">
        <v>664</v>
      </c>
      <c r="E360" s="17" t="s">
        <v>671</v>
      </c>
      <c r="F360" s="17"/>
      <c r="G360" s="17" t="s">
        <v>54</v>
      </c>
      <c r="H360" s="17"/>
      <c r="I360" s="17"/>
      <c r="J360" s="17"/>
      <c r="K360" s="17"/>
      <c r="L360" s="17"/>
      <c r="M360" s="17"/>
      <c r="N360" s="19">
        <f t="shared" si="14"/>
        <v>0</v>
      </c>
      <c r="O360" s="20"/>
      <c r="P360" s="21"/>
      <c r="Q360" s="21"/>
      <c r="R360" s="22"/>
      <c r="S360" s="23"/>
      <c r="T360" s="20">
        <v>3</v>
      </c>
      <c r="U360" s="21">
        <v>0.35</v>
      </c>
      <c r="V360" s="21">
        <v>3</v>
      </c>
      <c r="W360" s="9"/>
      <c r="X360" s="9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</row>
    <row r="361" spans="1:78" s="2" customFormat="1" x14ac:dyDescent="0.3">
      <c r="A361" s="17" t="s">
        <v>672</v>
      </c>
      <c r="B361" s="17" t="s">
        <v>663</v>
      </c>
      <c r="C361" s="17"/>
      <c r="D361" s="17" t="s">
        <v>664</v>
      </c>
      <c r="E361" s="17" t="s">
        <v>673</v>
      </c>
      <c r="F361" s="17"/>
      <c r="G361" s="17" t="s">
        <v>54</v>
      </c>
      <c r="H361" s="17"/>
      <c r="I361" s="17"/>
      <c r="J361" s="17"/>
      <c r="K361" s="17"/>
      <c r="L361" s="17"/>
      <c r="M361" s="17"/>
      <c r="N361" s="19">
        <f t="shared" ref="N361:N424" si="17">SUM(M361*K361)</f>
        <v>0</v>
      </c>
      <c r="O361" s="20"/>
      <c r="P361" s="21"/>
      <c r="Q361" s="21"/>
      <c r="R361" s="22"/>
      <c r="S361" s="23"/>
      <c r="T361" s="20">
        <v>3</v>
      </c>
      <c r="U361" s="21">
        <v>0.35</v>
      </c>
      <c r="V361" s="21">
        <v>3</v>
      </c>
      <c r="W361" s="9"/>
      <c r="X361" s="9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</row>
    <row r="362" spans="1:78" s="2" customFormat="1" x14ac:dyDescent="0.3">
      <c r="A362" s="17" t="s">
        <v>674</v>
      </c>
      <c r="B362" s="17" t="s">
        <v>663</v>
      </c>
      <c r="C362" s="17"/>
      <c r="D362" s="17" t="s">
        <v>664</v>
      </c>
      <c r="E362" s="17" t="s">
        <v>675</v>
      </c>
      <c r="F362" s="17"/>
      <c r="G362" s="17" t="s">
        <v>676</v>
      </c>
      <c r="H362" s="17"/>
      <c r="I362" s="17"/>
      <c r="J362" s="17"/>
      <c r="K362" s="17"/>
      <c r="L362" s="17"/>
      <c r="M362" s="17"/>
      <c r="N362" s="19">
        <f t="shared" si="17"/>
        <v>0</v>
      </c>
      <c r="O362" s="20"/>
      <c r="P362" s="21"/>
      <c r="Q362" s="21"/>
      <c r="R362" s="22"/>
      <c r="S362" s="23"/>
      <c r="T362" s="20">
        <v>5</v>
      </c>
      <c r="U362" s="21">
        <v>0.6</v>
      </c>
      <c r="V362" s="21">
        <v>4</v>
      </c>
      <c r="W362" s="9"/>
      <c r="X362" s="9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</row>
    <row r="363" spans="1:78" s="2" customFormat="1" x14ac:dyDescent="0.3">
      <c r="A363" s="17" t="s">
        <v>677</v>
      </c>
      <c r="B363" s="17" t="s">
        <v>663</v>
      </c>
      <c r="C363" s="17"/>
      <c r="D363" s="17" t="s">
        <v>664</v>
      </c>
      <c r="E363" s="17" t="s">
        <v>678</v>
      </c>
      <c r="F363" s="17"/>
      <c r="G363" s="17" t="s">
        <v>54</v>
      </c>
      <c r="H363" s="17"/>
      <c r="I363" s="17"/>
      <c r="J363" s="17"/>
      <c r="K363" s="17"/>
      <c r="L363" s="17"/>
      <c r="M363" s="17"/>
      <c r="N363" s="19">
        <f t="shared" si="17"/>
        <v>0</v>
      </c>
      <c r="O363" s="20"/>
      <c r="P363" s="21"/>
      <c r="Q363" s="21"/>
      <c r="R363" s="22"/>
      <c r="S363" s="23"/>
      <c r="T363" s="20">
        <v>4</v>
      </c>
      <c r="U363" s="21">
        <v>0.35</v>
      </c>
      <c r="V363" s="21">
        <v>3</v>
      </c>
      <c r="W363" s="9"/>
      <c r="X363" s="9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</row>
    <row r="364" spans="1:78" s="2" customFormat="1" x14ac:dyDescent="0.3">
      <c r="A364" s="17" t="s">
        <v>679</v>
      </c>
      <c r="B364" s="17" t="s">
        <v>663</v>
      </c>
      <c r="C364" s="17"/>
      <c r="D364" s="17" t="s">
        <v>664</v>
      </c>
      <c r="E364" s="17" t="s">
        <v>680</v>
      </c>
      <c r="F364" s="17"/>
      <c r="G364" s="17" t="s">
        <v>676</v>
      </c>
      <c r="H364" s="17"/>
      <c r="I364" s="17"/>
      <c r="J364" s="17"/>
      <c r="K364" s="17"/>
      <c r="L364" s="17"/>
      <c r="M364" s="17"/>
      <c r="N364" s="19">
        <f t="shared" si="17"/>
        <v>0</v>
      </c>
      <c r="O364" s="20"/>
      <c r="P364" s="21"/>
      <c r="Q364" s="21"/>
      <c r="R364" s="22"/>
      <c r="S364" s="23"/>
      <c r="T364" s="20">
        <v>4</v>
      </c>
      <c r="U364" s="21">
        <v>0.6</v>
      </c>
      <c r="V364" s="21">
        <v>4</v>
      </c>
      <c r="W364" s="9"/>
      <c r="X364" s="9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</row>
    <row r="365" spans="1:78" s="2" customFormat="1" x14ac:dyDescent="0.3">
      <c r="A365" s="17" t="s">
        <v>681</v>
      </c>
      <c r="B365" s="17" t="s">
        <v>663</v>
      </c>
      <c r="C365" s="17"/>
      <c r="D365" s="17" t="s">
        <v>664</v>
      </c>
      <c r="E365" s="17" t="s">
        <v>682</v>
      </c>
      <c r="F365" s="17"/>
      <c r="G365" s="17" t="s">
        <v>676</v>
      </c>
      <c r="H365" s="17"/>
      <c r="I365" s="17"/>
      <c r="J365" s="17"/>
      <c r="K365" s="17"/>
      <c r="L365" s="17"/>
      <c r="M365" s="17"/>
      <c r="N365" s="19">
        <f t="shared" si="17"/>
        <v>0</v>
      </c>
      <c r="O365" s="20"/>
      <c r="P365" s="21"/>
      <c r="Q365" s="21"/>
      <c r="R365" s="22"/>
      <c r="S365" s="23"/>
      <c r="T365" s="20">
        <v>3</v>
      </c>
      <c r="U365" s="21">
        <v>0.6</v>
      </c>
      <c r="V365" s="21">
        <v>4</v>
      </c>
      <c r="W365" s="9"/>
      <c r="X365" s="9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</row>
    <row r="366" spans="1:78" s="2" customFormat="1" x14ac:dyDescent="0.3">
      <c r="A366" s="17" t="s">
        <v>683</v>
      </c>
      <c r="B366" s="17" t="s">
        <v>663</v>
      </c>
      <c r="C366" s="17"/>
      <c r="D366" s="17" t="s">
        <v>664</v>
      </c>
      <c r="E366" s="17" t="s">
        <v>684</v>
      </c>
      <c r="F366" s="17"/>
      <c r="G366" s="17" t="s">
        <v>54</v>
      </c>
      <c r="H366" s="17"/>
      <c r="I366" s="17"/>
      <c r="J366" s="17"/>
      <c r="K366" s="17"/>
      <c r="L366" s="17"/>
      <c r="M366" s="17"/>
      <c r="N366" s="19">
        <f t="shared" si="17"/>
        <v>0</v>
      </c>
      <c r="O366" s="20"/>
      <c r="P366" s="21"/>
      <c r="Q366" s="21"/>
      <c r="R366" s="22"/>
      <c r="S366" s="23"/>
      <c r="T366" s="20">
        <v>3</v>
      </c>
      <c r="U366" s="21">
        <v>0.35</v>
      </c>
      <c r="V366" s="21">
        <v>3</v>
      </c>
      <c r="W366" s="9"/>
      <c r="X366" s="9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</row>
    <row r="367" spans="1:78" s="2" customFormat="1" x14ac:dyDescent="0.3">
      <c r="A367" s="17" t="s">
        <v>685</v>
      </c>
      <c r="B367" s="17" t="s">
        <v>663</v>
      </c>
      <c r="C367" s="17"/>
      <c r="D367" s="17" t="s">
        <v>664</v>
      </c>
      <c r="E367" s="17" t="s">
        <v>686</v>
      </c>
      <c r="F367" s="17"/>
      <c r="G367" s="17" t="s">
        <v>676</v>
      </c>
      <c r="H367" s="17"/>
      <c r="I367" s="17"/>
      <c r="J367" s="17"/>
      <c r="K367" s="17"/>
      <c r="L367" s="17"/>
      <c r="M367" s="17"/>
      <c r="N367" s="19">
        <f t="shared" si="17"/>
        <v>0</v>
      </c>
      <c r="O367" s="20"/>
      <c r="P367" s="21"/>
      <c r="Q367" s="21"/>
      <c r="R367" s="22"/>
      <c r="S367" s="23"/>
      <c r="T367" s="20">
        <v>5</v>
      </c>
      <c r="U367" s="21">
        <v>0.6</v>
      </c>
      <c r="V367" s="21">
        <v>4</v>
      </c>
      <c r="W367" s="9"/>
      <c r="X367" s="9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</row>
    <row r="368" spans="1:78" s="2" customFormat="1" x14ac:dyDescent="0.3">
      <c r="A368" s="17" t="s">
        <v>687</v>
      </c>
      <c r="B368" s="17" t="s">
        <v>663</v>
      </c>
      <c r="C368" s="17"/>
      <c r="D368" s="17" t="s">
        <v>664</v>
      </c>
      <c r="E368" s="17" t="s">
        <v>688</v>
      </c>
      <c r="F368" s="17"/>
      <c r="G368" s="17" t="s">
        <v>54</v>
      </c>
      <c r="H368" s="17"/>
      <c r="I368" s="17"/>
      <c r="J368" s="17"/>
      <c r="K368" s="17"/>
      <c r="L368" s="17"/>
      <c r="M368" s="17"/>
      <c r="N368" s="19">
        <f t="shared" si="17"/>
        <v>0</v>
      </c>
      <c r="O368" s="20"/>
      <c r="P368" s="21"/>
      <c r="Q368" s="21"/>
      <c r="R368" s="22"/>
      <c r="S368" s="23"/>
      <c r="T368" s="20">
        <v>3</v>
      </c>
      <c r="U368" s="21">
        <v>0.35</v>
      </c>
      <c r="V368" s="21">
        <v>3</v>
      </c>
      <c r="W368" s="9"/>
      <c r="X368" s="9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</row>
    <row r="369" spans="1:77" s="2" customFormat="1" x14ac:dyDescent="0.3">
      <c r="A369" s="17" t="s">
        <v>689</v>
      </c>
      <c r="B369" s="17" t="s">
        <v>663</v>
      </c>
      <c r="C369" s="17"/>
      <c r="D369" s="17" t="s">
        <v>664</v>
      </c>
      <c r="E369" s="17" t="s">
        <v>690</v>
      </c>
      <c r="F369" s="17"/>
      <c r="G369" s="17" t="s">
        <v>676</v>
      </c>
      <c r="H369" s="17"/>
      <c r="I369" s="17"/>
      <c r="J369" s="17"/>
      <c r="K369" s="17"/>
      <c r="L369" s="17"/>
      <c r="M369" s="17"/>
      <c r="N369" s="19">
        <f t="shared" si="17"/>
        <v>0</v>
      </c>
      <c r="O369" s="20"/>
      <c r="P369" s="21"/>
      <c r="Q369" s="21"/>
      <c r="R369" s="22"/>
      <c r="S369" s="23"/>
      <c r="T369" s="20">
        <v>3</v>
      </c>
      <c r="U369" s="21">
        <v>0.6</v>
      </c>
      <c r="V369" s="21">
        <v>4</v>
      </c>
      <c r="W369" s="9"/>
      <c r="X369" s="9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</row>
    <row r="370" spans="1:77" s="2" customFormat="1" x14ac:dyDescent="0.3">
      <c r="A370" s="17" t="s">
        <v>691</v>
      </c>
      <c r="B370" s="17" t="s">
        <v>663</v>
      </c>
      <c r="C370" s="17"/>
      <c r="D370" s="17" t="s">
        <v>664</v>
      </c>
      <c r="E370" s="17" t="s">
        <v>692</v>
      </c>
      <c r="F370" s="17"/>
      <c r="G370" s="17" t="s">
        <v>54</v>
      </c>
      <c r="H370" s="17"/>
      <c r="I370" s="17"/>
      <c r="J370" s="17"/>
      <c r="K370" s="17"/>
      <c r="L370" s="17"/>
      <c r="M370" s="17"/>
      <c r="N370" s="19">
        <f t="shared" si="17"/>
        <v>0</v>
      </c>
      <c r="O370" s="20"/>
      <c r="P370" s="21"/>
      <c r="Q370" s="21"/>
      <c r="R370" s="22"/>
      <c r="S370" s="23"/>
      <c r="T370" s="20">
        <v>3</v>
      </c>
      <c r="U370" s="21">
        <v>0.35</v>
      </c>
      <c r="V370" s="21">
        <v>3</v>
      </c>
      <c r="W370" s="9"/>
      <c r="X370" s="9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</row>
    <row r="371" spans="1:77" s="2" customFormat="1" x14ac:dyDescent="0.3">
      <c r="A371" s="17" t="s">
        <v>693</v>
      </c>
      <c r="B371" s="17" t="s">
        <v>663</v>
      </c>
      <c r="C371" s="17"/>
      <c r="D371" s="17" t="s">
        <v>664</v>
      </c>
      <c r="E371" s="17" t="s">
        <v>694</v>
      </c>
      <c r="F371" s="17"/>
      <c r="G371" s="17" t="s">
        <v>676</v>
      </c>
      <c r="H371" s="17"/>
      <c r="I371" s="17"/>
      <c r="J371" s="17"/>
      <c r="K371" s="17"/>
      <c r="L371" s="17"/>
      <c r="M371" s="17"/>
      <c r="N371" s="19">
        <f t="shared" si="17"/>
        <v>0</v>
      </c>
      <c r="O371" s="20"/>
      <c r="P371" s="21"/>
      <c r="Q371" s="21"/>
      <c r="R371" s="22"/>
      <c r="S371" s="23"/>
      <c r="T371" s="20">
        <v>5</v>
      </c>
      <c r="U371" s="21">
        <v>0.6</v>
      </c>
      <c r="V371" s="21">
        <v>4</v>
      </c>
      <c r="W371" s="9"/>
      <c r="X371" s="9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</row>
    <row r="372" spans="1:77" s="2" customFormat="1" x14ac:dyDescent="0.3">
      <c r="A372" s="17" t="s">
        <v>695</v>
      </c>
      <c r="B372" s="17" t="s">
        <v>663</v>
      </c>
      <c r="C372" s="17"/>
      <c r="D372" s="17" t="s">
        <v>664</v>
      </c>
      <c r="E372" s="17" t="s">
        <v>696</v>
      </c>
      <c r="F372" s="17"/>
      <c r="G372" s="17" t="s">
        <v>676</v>
      </c>
      <c r="H372" s="17"/>
      <c r="I372" s="17"/>
      <c r="J372" s="17"/>
      <c r="K372" s="17"/>
      <c r="L372" s="17"/>
      <c r="M372" s="17"/>
      <c r="N372" s="19">
        <f t="shared" si="17"/>
        <v>0</v>
      </c>
      <c r="O372" s="20"/>
      <c r="P372" s="21"/>
      <c r="Q372" s="21"/>
      <c r="R372" s="22"/>
      <c r="S372" s="23"/>
      <c r="T372" s="20">
        <v>2</v>
      </c>
      <c r="U372" s="21">
        <v>0.6</v>
      </c>
      <c r="V372" s="21">
        <v>4</v>
      </c>
      <c r="W372" s="9"/>
      <c r="X372" s="9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</row>
    <row r="373" spans="1:77" s="2" customFormat="1" x14ac:dyDescent="0.3">
      <c r="A373" s="17" t="s">
        <v>697</v>
      </c>
      <c r="B373" s="17" t="s">
        <v>663</v>
      </c>
      <c r="C373" s="17"/>
      <c r="D373" s="17" t="s">
        <v>664</v>
      </c>
      <c r="E373" s="17" t="s">
        <v>698</v>
      </c>
      <c r="F373" s="17"/>
      <c r="G373" s="17" t="s">
        <v>54</v>
      </c>
      <c r="H373" s="17"/>
      <c r="I373" s="17"/>
      <c r="J373" s="17"/>
      <c r="K373" s="17"/>
      <c r="L373" s="17"/>
      <c r="M373" s="17"/>
      <c r="N373" s="19">
        <f t="shared" si="17"/>
        <v>0</v>
      </c>
      <c r="O373" s="20"/>
      <c r="P373" s="21"/>
      <c r="Q373" s="21"/>
      <c r="R373" s="22"/>
      <c r="S373" s="23"/>
      <c r="T373" s="20">
        <v>4</v>
      </c>
      <c r="U373" s="21">
        <v>0.35</v>
      </c>
      <c r="V373" s="21">
        <v>3</v>
      </c>
      <c r="W373" s="9"/>
      <c r="X373" s="9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</row>
    <row r="374" spans="1:77" s="2" customFormat="1" x14ac:dyDescent="0.3">
      <c r="A374" s="17" t="s">
        <v>699</v>
      </c>
      <c r="B374" s="17" t="s">
        <v>663</v>
      </c>
      <c r="C374" s="17"/>
      <c r="D374" s="17" t="s">
        <v>664</v>
      </c>
      <c r="E374" s="17" t="s">
        <v>700</v>
      </c>
      <c r="F374" s="17"/>
      <c r="G374" s="17" t="s">
        <v>676</v>
      </c>
      <c r="H374" s="17"/>
      <c r="I374" s="17"/>
      <c r="J374" s="17"/>
      <c r="K374" s="17"/>
      <c r="L374" s="17"/>
      <c r="M374" s="17"/>
      <c r="N374" s="19">
        <f t="shared" si="17"/>
        <v>0</v>
      </c>
      <c r="O374" s="20"/>
      <c r="P374" s="21"/>
      <c r="Q374" s="21"/>
      <c r="R374" s="22"/>
      <c r="S374" s="23"/>
      <c r="T374" s="20">
        <v>4</v>
      </c>
      <c r="U374" s="21">
        <v>0.6</v>
      </c>
      <c r="V374" s="21">
        <v>4</v>
      </c>
      <c r="W374" s="9"/>
      <c r="X374" s="9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</row>
    <row r="375" spans="1:77" s="2" customFormat="1" x14ac:dyDescent="0.3">
      <c r="A375" s="17" t="s">
        <v>701</v>
      </c>
      <c r="B375" s="17" t="s">
        <v>663</v>
      </c>
      <c r="C375" s="17"/>
      <c r="D375" s="17" t="s">
        <v>664</v>
      </c>
      <c r="E375" s="17" t="s">
        <v>702</v>
      </c>
      <c r="F375" s="17"/>
      <c r="G375" s="17" t="s">
        <v>54</v>
      </c>
      <c r="H375" s="17"/>
      <c r="I375" s="17"/>
      <c r="J375" s="17"/>
      <c r="K375" s="17"/>
      <c r="L375" s="17"/>
      <c r="M375" s="17"/>
      <c r="N375" s="19">
        <f t="shared" si="17"/>
        <v>0</v>
      </c>
      <c r="O375" s="20"/>
      <c r="P375" s="21"/>
      <c r="Q375" s="21"/>
      <c r="R375" s="22"/>
      <c r="S375" s="23"/>
      <c r="T375" s="20">
        <v>3</v>
      </c>
      <c r="U375" s="21">
        <v>0.35</v>
      </c>
      <c r="V375" s="21">
        <v>3</v>
      </c>
      <c r="W375" s="9"/>
      <c r="X375" s="9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</row>
    <row r="376" spans="1:77" s="2" customFormat="1" x14ac:dyDescent="0.3">
      <c r="A376" s="17"/>
      <c r="B376" s="17" t="s">
        <v>663</v>
      </c>
      <c r="C376" s="17"/>
      <c r="D376" s="17" t="s">
        <v>4410</v>
      </c>
      <c r="E376" s="17" t="s">
        <v>703</v>
      </c>
      <c r="F376" s="17"/>
      <c r="G376" s="17" t="s">
        <v>54</v>
      </c>
      <c r="H376" s="17"/>
      <c r="I376" s="17"/>
      <c r="J376" s="17"/>
      <c r="K376" s="17">
        <v>1.5</v>
      </c>
      <c r="L376" s="17">
        <v>3</v>
      </c>
      <c r="M376" s="17">
        <v>1094</v>
      </c>
      <c r="N376" s="19">
        <f t="shared" si="17"/>
        <v>1641</v>
      </c>
      <c r="O376" s="20">
        <v>273</v>
      </c>
      <c r="P376" s="21">
        <v>0.35</v>
      </c>
      <c r="Q376" s="21">
        <v>3</v>
      </c>
      <c r="R376" s="22">
        <v>675</v>
      </c>
      <c r="S376" s="23">
        <f>(P376*R376)</f>
        <v>236.24999999999997</v>
      </c>
      <c r="T376" s="20"/>
      <c r="U376" s="21"/>
      <c r="V376" s="21"/>
      <c r="W376" s="9"/>
      <c r="X376" s="9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</row>
    <row r="377" spans="1:77" s="2" customFormat="1" x14ac:dyDescent="0.3">
      <c r="A377" s="17"/>
      <c r="B377" s="17" t="s">
        <v>663</v>
      </c>
      <c r="C377" s="17"/>
      <c r="D377" s="17" t="s">
        <v>4410</v>
      </c>
      <c r="E377" s="17" t="s">
        <v>704</v>
      </c>
      <c r="F377" s="17"/>
      <c r="G377" s="17" t="s">
        <v>676</v>
      </c>
      <c r="H377" s="17"/>
      <c r="I377" s="17"/>
      <c r="J377" s="17"/>
      <c r="K377" s="17">
        <v>2.5</v>
      </c>
      <c r="L377" s="17">
        <v>5</v>
      </c>
      <c r="M377" s="17">
        <v>262</v>
      </c>
      <c r="N377" s="19">
        <f t="shared" si="17"/>
        <v>655</v>
      </c>
      <c r="O377" s="20">
        <v>389</v>
      </c>
      <c r="P377" s="21">
        <v>0.6</v>
      </c>
      <c r="Q377" s="21">
        <v>5</v>
      </c>
      <c r="R377" s="22">
        <v>270</v>
      </c>
      <c r="S377" s="23">
        <f>(P377*R377)</f>
        <v>162</v>
      </c>
      <c r="T377" s="20"/>
      <c r="U377" s="21"/>
      <c r="V377" s="21"/>
      <c r="W377" s="9"/>
      <c r="X377" s="9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</row>
    <row r="378" spans="1:77" s="2" customFormat="1" x14ac:dyDescent="0.3">
      <c r="A378" s="17"/>
      <c r="B378" s="17" t="s">
        <v>663</v>
      </c>
      <c r="C378" s="17"/>
      <c r="D378" s="17" t="s">
        <v>4410</v>
      </c>
      <c r="E378" s="17" t="s">
        <v>705</v>
      </c>
      <c r="F378" s="17"/>
      <c r="G378" s="17" t="s">
        <v>706</v>
      </c>
      <c r="H378" s="17"/>
      <c r="I378" s="17"/>
      <c r="J378" s="17"/>
      <c r="K378" s="17">
        <v>4</v>
      </c>
      <c r="L378" s="17">
        <v>8</v>
      </c>
      <c r="M378" s="17">
        <v>5</v>
      </c>
      <c r="N378" s="19">
        <f t="shared" si="17"/>
        <v>20</v>
      </c>
      <c r="O378" s="20">
        <v>77</v>
      </c>
      <c r="P378" s="21">
        <v>4</v>
      </c>
      <c r="Q378" s="21">
        <v>9</v>
      </c>
      <c r="R378" s="22">
        <v>98</v>
      </c>
      <c r="S378" s="23">
        <f>(P378*R378)</f>
        <v>392</v>
      </c>
      <c r="T378" s="20"/>
      <c r="U378" s="21"/>
      <c r="V378" s="21"/>
      <c r="W378" s="9"/>
      <c r="X378" s="9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</row>
    <row r="379" spans="1:77" s="2" customFormat="1" x14ac:dyDescent="0.3">
      <c r="A379" s="17" t="s">
        <v>707</v>
      </c>
      <c r="B379" s="17" t="s">
        <v>708</v>
      </c>
      <c r="C379" s="17"/>
      <c r="D379" s="17" t="s">
        <v>664</v>
      </c>
      <c r="E379" s="17" t="s">
        <v>709</v>
      </c>
      <c r="F379" s="17"/>
      <c r="G379" s="17" t="s">
        <v>676</v>
      </c>
      <c r="H379" s="17"/>
      <c r="I379" s="17"/>
      <c r="J379" s="17"/>
      <c r="K379" s="17"/>
      <c r="L379" s="17"/>
      <c r="M379" s="17"/>
      <c r="N379" s="19">
        <f t="shared" si="17"/>
        <v>0</v>
      </c>
      <c r="O379" s="20"/>
      <c r="P379" s="21"/>
      <c r="Q379" s="21"/>
      <c r="R379" s="22"/>
      <c r="S379" s="23"/>
      <c r="T379" s="20">
        <v>5</v>
      </c>
      <c r="U379" s="21">
        <v>0.6</v>
      </c>
      <c r="V379" s="21">
        <v>4</v>
      </c>
      <c r="W379" s="9"/>
      <c r="X379" s="9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</row>
    <row r="380" spans="1:77" s="2" customFormat="1" x14ac:dyDescent="0.3">
      <c r="A380" s="17" t="s">
        <v>710</v>
      </c>
      <c r="B380" s="17" t="s">
        <v>708</v>
      </c>
      <c r="C380" s="17"/>
      <c r="D380" s="17" t="s">
        <v>664</v>
      </c>
      <c r="E380" s="17" t="s">
        <v>711</v>
      </c>
      <c r="F380" s="17"/>
      <c r="G380" s="17" t="s">
        <v>54</v>
      </c>
      <c r="H380" s="17"/>
      <c r="I380" s="17"/>
      <c r="J380" s="17"/>
      <c r="K380" s="17"/>
      <c r="L380" s="17"/>
      <c r="M380" s="17"/>
      <c r="N380" s="19">
        <f t="shared" si="17"/>
        <v>0</v>
      </c>
      <c r="O380" s="20"/>
      <c r="P380" s="21"/>
      <c r="Q380" s="21"/>
      <c r="R380" s="22"/>
      <c r="S380" s="23"/>
      <c r="T380" s="20">
        <v>3</v>
      </c>
      <c r="U380" s="21">
        <v>0.6</v>
      </c>
      <c r="V380" s="21">
        <v>4</v>
      </c>
      <c r="W380" s="9"/>
      <c r="X380" s="9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</row>
    <row r="381" spans="1:77" s="2" customFormat="1" x14ac:dyDescent="0.3">
      <c r="A381" s="17" t="s">
        <v>712</v>
      </c>
      <c r="B381" s="17" t="s">
        <v>708</v>
      </c>
      <c r="C381" s="17"/>
      <c r="D381" s="17" t="s">
        <v>664</v>
      </c>
      <c r="E381" s="17" t="s">
        <v>713</v>
      </c>
      <c r="F381" s="17"/>
      <c r="G381" s="17" t="s">
        <v>676</v>
      </c>
      <c r="H381" s="17"/>
      <c r="I381" s="17"/>
      <c r="J381" s="17"/>
      <c r="K381" s="17"/>
      <c r="L381" s="17"/>
      <c r="M381" s="17"/>
      <c r="N381" s="19">
        <f t="shared" si="17"/>
        <v>0</v>
      </c>
      <c r="O381" s="20"/>
      <c r="P381" s="21"/>
      <c r="Q381" s="21"/>
      <c r="R381" s="22"/>
      <c r="S381" s="23"/>
      <c r="T381" s="20">
        <v>3</v>
      </c>
      <c r="U381" s="21">
        <v>0.6</v>
      </c>
      <c r="V381" s="21">
        <v>4</v>
      </c>
      <c r="W381" s="9"/>
      <c r="X381" s="9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</row>
    <row r="382" spans="1:77" s="2" customFormat="1" x14ac:dyDescent="0.3">
      <c r="A382" s="17" t="s">
        <v>714</v>
      </c>
      <c r="B382" s="17" t="s">
        <v>708</v>
      </c>
      <c r="C382" s="17"/>
      <c r="D382" s="17" t="s">
        <v>664</v>
      </c>
      <c r="E382" s="17" t="s">
        <v>715</v>
      </c>
      <c r="F382" s="17"/>
      <c r="G382" s="17" t="s">
        <v>676</v>
      </c>
      <c r="H382" s="17"/>
      <c r="I382" s="17"/>
      <c r="J382" s="17"/>
      <c r="K382" s="17"/>
      <c r="L382" s="17"/>
      <c r="M382" s="17"/>
      <c r="N382" s="19">
        <f t="shared" si="17"/>
        <v>0</v>
      </c>
      <c r="O382" s="20"/>
      <c r="P382" s="21"/>
      <c r="Q382" s="21"/>
      <c r="R382" s="22"/>
      <c r="S382" s="23"/>
      <c r="T382" s="20">
        <v>3</v>
      </c>
      <c r="U382" s="21">
        <v>0.6</v>
      </c>
      <c r="V382" s="21">
        <v>4</v>
      </c>
      <c r="W382" s="9"/>
      <c r="X382" s="9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</row>
    <row r="383" spans="1:77" s="2" customFormat="1" x14ac:dyDescent="0.3">
      <c r="A383" s="186" t="s">
        <v>716</v>
      </c>
      <c r="B383" s="186" t="s">
        <v>717</v>
      </c>
      <c r="C383" s="186" t="s">
        <v>718</v>
      </c>
      <c r="D383" s="186" t="s">
        <v>136</v>
      </c>
      <c r="E383" s="186" t="s">
        <v>719</v>
      </c>
      <c r="F383" s="186"/>
      <c r="G383" s="186" t="s">
        <v>720</v>
      </c>
      <c r="H383" s="186"/>
      <c r="I383" s="186"/>
      <c r="J383" s="186"/>
      <c r="K383" s="186"/>
      <c r="L383" s="186"/>
      <c r="M383" s="186"/>
      <c r="N383" s="19">
        <f t="shared" si="17"/>
        <v>0</v>
      </c>
      <c r="O383" s="186"/>
      <c r="P383" s="187"/>
      <c r="Q383" s="187"/>
      <c r="R383" s="252"/>
      <c r="S383" s="253"/>
      <c r="T383" s="186">
        <v>20</v>
      </c>
      <c r="U383" s="187">
        <v>2.0499999999999998</v>
      </c>
      <c r="V383" s="187">
        <v>6</v>
      </c>
      <c r="W383" s="76"/>
      <c r="X383" s="76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</row>
    <row r="384" spans="1:77" s="2" customFormat="1" x14ac:dyDescent="0.3">
      <c r="A384" s="17" t="s">
        <v>721</v>
      </c>
      <c r="B384" s="17" t="s">
        <v>717</v>
      </c>
      <c r="C384" s="17"/>
      <c r="D384" s="17" t="s">
        <v>89</v>
      </c>
      <c r="E384" s="17" t="s">
        <v>722</v>
      </c>
      <c r="F384" s="17"/>
      <c r="G384" s="17"/>
      <c r="H384" s="17"/>
      <c r="I384" s="17"/>
      <c r="J384" s="17"/>
      <c r="K384" s="17">
        <v>1.3</v>
      </c>
      <c r="L384" s="18">
        <v>4</v>
      </c>
      <c r="M384" s="20">
        <v>20</v>
      </c>
      <c r="N384" s="19">
        <f t="shared" si="17"/>
        <v>26</v>
      </c>
      <c r="O384" s="20">
        <v>20</v>
      </c>
      <c r="P384" s="21">
        <v>1.3</v>
      </c>
      <c r="Q384" s="21">
        <v>4</v>
      </c>
      <c r="R384" s="22">
        <v>11</v>
      </c>
      <c r="S384" s="23">
        <f>(P384*R384)</f>
        <v>14.3</v>
      </c>
      <c r="T384" s="20"/>
      <c r="U384" s="21">
        <v>1.3</v>
      </c>
      <c r="V384" s="21">
        <v>4</v>
      </c>
      <c r="W384" s="9"/>
      <c r="X384" s="9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</row>
    <row r="385" spans="1:78" x14ac:dyDescent="0.3">
      <c r="A385" s="17" t="s">
        <v>721</v>
      </c>
      <c r="B385" s="17" t="s">
        <v>717</v>
      </c>
      <c r="C385" s="17"/>
      <c r="D385" s="17" t="s">
        <v>89</v>
      </c>
      <c r="E385" s="17" t="s">
        <v>723</v>
      </c>
      <c r="F385" s="17"/>
      <c r="G385" s="17"/>
      <c r="H385" s="17"/>
      <c r="I385" s="17"/>
      <c r="J385" s="17"/>
      <c r="K385" s="17">
        <v>0.9</v>
      </c>
      <c r="L385" s="18">
        <v>3</v>
      </c>
      <c r="M385" s="20">
        <v>20</v>
      </c>
      <c r="N385" s="19">
        <f t="shared" si="17"/>
        <v>18</v>
      </c>
      <c r="O385" s="20">
        <v>40</v>
      </c>
      <c r="P385" s="21">
        <v>1</v>
      </c>
      <c r="Q385" s="21">
        <v>3</v>
      </c>
      <c r="R385" s="22">
        <v>25</v>
      </c>
      <c r="S385" s="23">
        <f>(P385*R385)</f>
        <v>25</v>
      </c>
      <c r="T385" s="20"/>
      <c r="U385" s="21">
        <v>1</v>
      </c>
      <c r="V385" s="21">
        <v>3</v>
      </c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</row>
    <row r="386" spans="1:78" s="123" customFormat="1" x14ac:dyDescent="0.3">
      <c r="A386" s="151" t="s">
        <v>724</v>
      </c>
      <c r="B386" s="151" t="s">
        <v>717</v>
      </c>
      <c r="C386" s="151" t="s">
        <v>725</v>
      </c>
      <c r="D386" s="151" t="s">
        <v>89</v>
      </c>
      <c r="E386" s="151" t="s">
        <v>726</v>
      </c>
      <c r="F386" s="151"/>
      <c r="G386" s="151"/>
      <c r="H386" s="151"/>
      <c r="I386" s="151"/>
      <c r="J386" s="151"/>
      <c r="K386" s="151"/>
      <c r="L386" s="152"/>
      <c r="M386" s="153"/>
      <c r="N386" s="19">
        <f t="shared" si="17"/>
        <v>0</v>
      </c>
      <c r="O386" s="153"/>
      <c r="P386" s="154"/>
      <c r="Q386" s="154"/>
      <c r="R386" s="155"/>
      <c r="S386" s="156"/>
      <c r="T386" s="153">
        <v>20</v>
      </c>
      <c r="U386" s="156">
        <v>5.42</v>
      </c>
      <c r="V386" s="156">
        <v>18</v>
      </c>
      <c r="W386" s="288"/>
      <c r="X386" s="288"/>
      <c r="Y386" s="290"/>
      <c r="Z386" s="122"/>
      <c r="AA386" s="291"/>
      <c r="AB386" s="122"/>
      <c r="AC386" s="292"/>
      <c r="AD386" s="122"/>
      <c r="AE386" s="122"/>
      <c r="AF386" s="122"/>
      <c r="AG386" s="122"/>
      <c r="AH386" s="122"/>
      <c r="AI386" s="122"/>
      <c r="AJ386" s="122"/>
      <c r="AK386" s="122"/>
      <c r="AL386" s="122"/>
      <c r="AM386" s="122"/>
      <c r="AN386" s="122"/>
      <c r="AO386" s="122"/>
      <c r="AP386" s="122"/>
      <c r="AQ386" s="122"/>
      <c r="AR386" s="122"/>
      <c r="AS386" s="122"/>
      <c r="AT386" s="122"/>
      <c r="AU386" s="122"/>
      <c r="AV386" s="122"/>
      <c r="AW386" s="122"/>
      <c r="AX386" s="122"/>
      <c r="AY386" s="122"/>
      <c r="AZ386" s="122"/>
      <c r="BA386" s="122"/>
      <c r="BB386" s="122"/>
      <c r="BC386" s="122"/>
      <c r="BD386" s="122"/>
      <c r="BE386" s="122"/>
      <c r="BF386" s="122"/>
      <c r="BG386" s="122"/>
      <c r="BH386" s="122"/>
      <c r="BI386" s="122"/>
      <c r="BJ386" s="122"/>
      <c r="BK386" s="122"/>
      <c r="BL386" s="122"/>
      <c r="BM386" s="122"/>
      <c r="BN386" s="122"/>
      <c r="BO386" s="122"/>
      <c r="BP386" s="122"/>
      <c r="BQ386" s="122"/>
      <c r="BR386" s="122"/>
      <c r="BS386" s="122"/>
      <c r="BT386" s="122"/>
      <c r="BU386" s="122"/>
      <c r="BV386" s="122"/>
      <c r="BW386" s="122"/>
      <c r="BX386" s="122"/>
      <c r="BY386" s="122"/>
    </row>
    <row r="387" spans="1:78" s="123" customFormat="1" x14ac:dyDescent="0.3">
      <c r="A387" s="151" t="s">
        <v>727</v>
      </c>
      <c r="B387" s="151" t="s">
        <v>717</v>
      </c>
      <c r="C387" s="151">
        <v>16054</v>
      </c>
      <c r="D387" s="151" t="s">
        <v>89</v>
      </c>
      <c r="E387" s="151" t="s">
        <v>728</v>
      </c>
      <c r="F387" s="151"/>
      <c r="G387" s="151"/>
      <c r="H387" s="151"/>
      <c r="I387" s="151"/>
      <c r="J387" s="151"/>
      <c r="K387" s="151"/>
      <c r="L387" s="152"/>
      <c r="M387" s="153"/>
      <c r="N387" s="19">
        <f t="shared" si="17"/>
        <v>0</v>
      </c>
      <c r="O387" s="153">
        <v>25</v>
      </c>
      <c r="P387" s="154">
        <v>2</v>
      </c>
      <c r="Q387" s="154" t="s">
        <v>729</v>
      </c>
      <c r="R387" s="155">
        <v>18</v>
      </c>
      <c r="S387" s="156">
        <f>(P387*R387)</f>
        <v>36</v>
      </c>
      <c r="T387" s="153">
        <v>20</v>
      </c>
      <c r="U387" s="154">
        <v>2.17</v>
      </c>
      <c r="V387" s="154">
        <v>7</v>
      </c>
      <c r="W387" s="9"/>
      <c r="X387" s="9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2"/>
      <c r="BA387" s="122"/>
      <c r="BB387" s="122"/>
      <c r="BC387" s="122"/>
      <c r="BD387" s="122"/>
      <c r="BE387" s="122"/>
      <c r="BF387" s="122"/>
      <c r="BG387" s="122"/>
      <c r="BH387" s="122"/>
      <c r="BI387" s="122"/>
      <c r="BJ387" s="122"/>
      <c r="BK387" s="122"/>
      <c r="BL387" s="122"/>
      <c r="BM387" s="122"/>
      <c r="BN387" s="122"/>
      <c r="BO387" s="122"/>
      <c r="BP387" s="122"/>
      <c r="BQ387" s="122"/>
      <c r="BR387" s="122"/>
      <c r="BS387" s="122"/>
      <c r="BT387" s="122"/>
      <c r="BU387" s="122"/>
      <c r="BV387" s="122"/>
      <c r="BW387" s="122"/>
      <c r="BX387" s="122"/>
      <c r="BY387" s="122"/>
    </row>
    <row r="388" spans="1:78" s="25" customFormat="1" x14ac:dyDescent="0.3">
      <c r="A388" s="28" t="s">
        <v>730</v>
      </c>
      <c r="B388" s="91" t="s">
        <v>717</v>
      </c>
      <c r="C388" s="28"/>
      <c r="D388" s="91" t="s">
        <v>22</v>
      </c>
      <c r="E388" s="28" t="s">
        <v>731</v>
      </c>
      <c r="F388" s="28"/>
      <c r="G388" s="28"/>
      <c r="H388" s="28"/>
      <c r="I388" s="28"/>
      <c r="J388" s="28"/>
      <c r="K388" s="28"/>
      <c r="L388" s="28"/>
      <c r="M388" s="30"/>
      <c r="N388" s="19">
        <f t="shared" si="17"/>
        <v>0</v>
      </c>
      <c r="O388" s="30"/>
      <c r="P388" s="31">
        <v>6</v>
      </c>
      <c r="Q388" s="31">
        <v>18</v>
      </c>
      <c r="R388" s="32">
        <v>9</v>
      </c>
      <c r="S388" s="33">
        <f>(P388*R388)</f>
        <v>54</v>
      </c>
      <c r="T388" s="30">
        <v>10</v>
      </c>
      <c r="U388" s="31">
        <v>4.0999999999999996</v>
      </c>
      <c r="V388" s="31">
        <v>18</v>
      </c>
      <c r="W388" s="9"/>
      <c r="X388" s="9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</row>
    <row r="389" spans="1:78" s="25" customFormat="1" x14ac:dyDescent="0.3">
      <c r="A389" s="28" t="s">
        <v>732</v>
      </c>
      <c r="B389" s="91" t="s">
        <v>717</v>
      </c>
      <c r="C389" s="28"/>
      <c r="D389" s="91" t="s">
        <v>22</v>
      </c>
      <c r="E389" s="28" t="s">
        <v>733</v>
      </c>
      <c r="F389" s="28"/>
      <c r="G389" s="28"/>
      <c r="H389" s="28"/>
      <c r="I389" s="28"/>
      <c r="J389" s="28"/>
      <c r="K389" s="28"/>
      <c r="L389" s="28"/>
      <c r="M389" s="30"/>
      <c r="N389" s="19">
        <f t="shared" si="17"/>
        <v>0</v>
      </c>
      <c r="O389" s="30"/>
      <c r="P389" s="31">
        <v>5</v>
      </c>
      <c r="Q389" s="31">
        <v>15</v>
      </c>
      <c r="R389" s="32">
        <v>18</v>
      </c>
      <c r="S389" s="33">
        <f>(P389*R389)</f>
        <v>90</v>
      </c>
      <c r="T389" s="30">
        <v>20</v>
      </c>
      <c r="U389" s="31">
        <v>3.39</v>
      </c>
      <c r="V389" s="31">
        <v>15</v>
      </c>
      <c r="W389" s="9"/>
      <c r="X389" s="9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</row>
    <row r="390" spans="1:78" s="25" customFormat="1" x14ac:dyDescent="0.3">
      <c r="A390" s="28" t="s">
        <v>734</v>
      </c>
      <c r="B390" s="28" t="s">
        <v>717</v>
      </c>
      <c r="C390" s="28"/>
      <c r="D390" s="28" t="s">
        <v>22</v>
      </c>
      <c r="E390" s="28" t="s">
        <v>735</v>
      </c>
      <c r="F390" s="28"/>
      <c r="G390" s="28"/>
      <c r="H390" s="28"/>
      <c r="I390" s="28"/>
      <c r="J390" s="28"/>
      <c r="K390" s="28"/>
      <c r="L390" s="91"/>
      <c r="M390" s="30"/>
      <c r="N390" s="19">
        <f t="shared" si="17"/>
        <v>0</v>
      </c>
      <c r="O390" s="30"/>
      <c r="P390" s="31"/>
      <c r="Q390" s="31"/>
      <c r="R390" s="32"/>
      <c r="S390" s="33"/>
      <c r="T390" s="30">
        <v>20</v>
      </c>
      <c r="U390" s="31">
        <v>1.77</v>
      </c>
      <c r="V390" s="31">
        <v>6</v>
      </c>
      <c r="W390" s="9"/>
      <c r="X390" s="9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</row>
    <row r="391" spans="1:78" s="25" customFormat="1" x14ac:dyDescent="0.3">
      <c r="A391" s="17" t="s">
        <v>736</v>
      </c>
      <c r="B391" s="17" t="s">
        <v>717</v>
      </c>
      <c r="C391" s="17"/>
      <c r="D391" s="17" t="s">
        <v>89</v>
      </c>
      <c r="E391" s="17" t="s">
        <v>737</v>
      </c>
      <c r="F391" s="17"/>
      <c r="G391" s="17"/>
      <c r="H391" s="17"/>
      <c r="I391" s="17"/>
      <c r="J391" s="17"/>
      <c r="K391" s="17"/>
      <c r="L391" s="18"/>
      <c r="M391" s="20"/>
      <c r="N391" s="19">
        <f t="shared" si="17"/>
        <v>0</v>
      </c>
      <c r="O391" s="20">
        <v>25</v>
      </c>
      <c r="P391" s="21">
        <v>1.65</v>
      </c>
      <c r="Q391" s="21" t="s">
        <v>738</v>
      </c>
      <c r="R391" s="22">
        <v>2</v>
      </c>
      <c r="S391" s="23">
        <f t="shared" ref="S391:S406" si="18">(P391*R391)</f>
        <v>3.3</v>
      </c>
      <c r="T391" s="20"/>
      <c r="U391" s="21">
        <v>1.65</v>
      </c>
      <c r="V391" s="21">
        <v>5</v>
      </c>
      <c r="W391" s="9"/>
      <c r="X391" s="9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</row>
    <row r="392" spans="1:78" s="25" customFormat="1" x14ac:dyDescent="0.3">
      <c r="A392" s="17" t="s">
        <v>739</v>
      </c>
      <c r="B392" s="18" t="s">
        <v>717</v>
      </c>
      <c r="C392" s="17"/>
      <c r="D392" s="18" t="s">
        <v>22</v>
      </c>
      <c r="E392" s="17" t="s">
        <v>740</v>
      </c>
      <c r="F392" s="17"/>
      <c r="G392" s="121"/>
      <c r="H392" s="121"/>
      <c r="I392" s="121"/>
      <c r="J392" s="121"/>
      <c r="K392" s="17">
        <v>7.5</v>
      </c>
      <c r="L392" s="17">
        <v>15</v>
      </c>
      <c r="M392" s="17">
        <v>89</v>
      </c>
      <c r="N392" s="19">
        <f t="shared" si="17"/>
        <v>667.5</v>
      </c>
      <c r="O392" s="20"/>
      <c r="P392" s="83">
        <v>7.5</v>
      </c>
      <c r="Q392" s="83">
        <v>15</v>
      </c>
      <c r="R392" s="22">
        <v>61</v>
      </c>
      <c r="S392" s="23">
        <f t="shared" si="18"/>
        <v>457.5</v>
      </c>
      <c r="T392" s="20"/>
      <c r="U392" s="21">
        <v>7.5</v>
      </c>
      <c r="V392" s="21">
        <v>15</v>
      </c>
      <c r="W392" s="9"/>
      <c r="X392" s="9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</row>
    <row r="393" spans="1:78" x14ac:dyDescent="0.3">
      <c r="A393" s="17" t="s">
        <v>741</v>
      </c>
      <c r="B393" s="17" t="s">
        <v>717</v>
      </c>
      <c r="C393" s="17"/>
      <c r="D393" s="17" t="s">
        <v>89</v>
      </c>
      <c r="E393" s="17" t="s">
        <v>742</v>
      </c>
      <c r="F393" s="17"/>
      <c r="G393" s="17"/>
      <c r="H393" s="17"/>
      <c r="I393" s="17"/>
      <c r="J393" s="17"/>
      <c r="K393" s="17"/>
      <c r="L393" s="18"/>
      <c r="M393" s="20"/>
      <c r="N393" s="19">
        <f t="shared" si="17"/>
        <v>0</v>
      </c>
      <c r="O393" s="20">
        <v>10</v>
      </c>
      <c r="P393" s="21">
        <v>2.8</v>
      </c>
      <c r="Q393" s="21">
        <v>4</v>
      </c>
      <c r="R393" s="22">
        <v>8</v>
      </c>
      <c r="S393" s="23">
        <f t="shared" si="18"/>
        <v>22.4</v>
      </c>
      <c r="T393" s="20"/>
      <c r="U393" s="21"/>
      <c r="V393" s="21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</row>
    <row r="394" spans="1:78" s="25" customFormat="1" x14ac:dyDescent="0.3">
      <c r="A394" s="17" t="s">
        <v>741</v>
      </c>
      <c r="B394" s="17" t="s">
        <v>717</v>
      </c>
      <c r="C394" s="17"/>
      <c r="D394" s="17" t="s">
        <v>89</v>
      </c>
      <c r="E394" s="17" t="s">
        <v>743</v>
      </c>
      <c r="F394" s="17"/>
      <c r="G394" s="17"/>
      <c r="H394" s="17"/>
      <c r="I394" s="17"/>
      <c r="J394" s="17"/>
      <c r="K394" s="17"/>
      <c r="L394" s="18"/>
      <c r="M394" s="20"/>
      <c r="N394" s="19">
        <f t="shared" si="17"/>
        <v>0</v>
      </c>
      <c r="O394" s="20">
        <v>10</v>
      </c>
      <c r="P394" s="21">
        <v>2.75</v>
      </c>
      <c r="Q394" s="21">
        <v>5</v>
      </c>
      <c r="R394" s="22">
        <v>9</v>
      </c>
      <c r="S394" s="23">
        <f t="shared" si="18"/>
        <v>24.75</v>
      </c>
      <c r="T394" s="20"/>
      <c r="U394" s="21"/>
      <c r="V394" s="21"/>
      <c r="W394" s="9"/>
      <c r="X394" s="9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</row>
    <row r="395" spans="1:78" s="305" customFormat="1" x14ac:dyDescent="0.3">
      <c r="A395" s="17" t="s">
        <v>744</v>
      </c>
      <c r="B395" s="17" t="s">
        <v>717</v>
      </c>
      <c r="C395" s="17"/>
      <c r="D395" s="17" t="s">
        <v>89</v>
      </c>
      <c r="E395" s="17" t="s">
        <v>745</v>
      </c>
      <c r="F395" s="17"/>
      <c r="G395" s="17"/>
      <c r="H395" s="17"/>
      <c r="I395" s="17"/>
      <c r="J395" s="17"/>
      <c r="K395" s="17"/>
      <c r="L395" s="18"/>
      <c r="M395" s="20"/>
      <c r="N395" s="19">
        <f t="shared" si="17"/>
        <v>0</v>
      </c>
      <c r="O395" s="20">
        <v>20</v>
      </c>
      <c r="P395" s="21">
        <v>3.6</v>
      </c>
      <c r="Q395" s="21" t="s">
        <v>746</v>
      </c>
      <c r="R395" s="22">
        <v>13</v>
      </c>
      <c r="S395" s="23">
        <f t="shared" si="18"/>
        <v>46.800000000000004</v>
      </c>
      <c r="T395" s="20"/>
      <c r="U395" s="21">
        <v>3.6</v>
      </c>
      <c r="V395" s="21" t="s">
        <v>747</v>
      </c>
      <c r="W395" s="9"/>
      <c r="X395" s="9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04"/>
    </row>
    <row r="396" spans="1:78" s="25" customFormat="1" x14ac:dyDescent="0.3">
      <c r="A396" s="17" t="s">
        <v>748</v>
      </c>
      <c r="B396" s="17" t="s">
        <v>717</v>
      </c>
      <c r="C396" s="17"/>
      <c r="D396" s="17" t="s">
        <v>89</v>
      </c>
      <c r="E396" s="17" t="s">
        <v>749</v>
      </c>
      <c r="F396" s="17"/>
      <c r="G396" s="17"/>
      <c r="H396" s="17"/>
      <c r="I396" s="17"/>
      <c r="J396" s="17"/>
      <c r="K396" s="17"/>
      <c r="L396" s="18"/>
      <c r="M396" s="20"/>
      <c r="N396" s="19">
        <f t="shared" si="17"/>
        <v>0</v>
      </c>
      <c r="O396" s="20">
        <v>10</v>
      </c>
      <c r="P396" s="21">
        <v>7.6</v>
      </c>
      <c r="Q396" s="21">
        <v>19</v>
      </c>
      <c r="R396" s="22">
        <v>10</v>
      </c>
      <c r="S396" s="23">
        <f t="shared" si="18"/>
        <v>76</v>
      </c>
      <c r="T396" s="241"/>
      <c r="U396" s="21">
        <v>7.65</v>
      </c>
      <c r="V396" s="21">
        <v>19</v>
      </c>
      <c r="W396" s="9"/>
      <c r="X396" s="9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</row>
    <row r="397" spans="1:78" s="27" customFormat="1" x14ac:dyDescent="0.3">
      <c r="A397" s="17" t="s">
        <v>750</v>
      </c>
      <c r="B397" s="17" t="s">
        <v>717</v>
      </c>
      <c r="C397" s="17"/>
      <c r="D397" s="17" t="s">
        <v>89</v>
      </c>
      <c r="E397" s="17" t="s">
        <v>751</v>
      </c>
      <c r="F397" s="17"/>
      <c r="G397" s="17"/>
      <c r="H397" s="17"/>
      <c r="I397" s="17"/>
      <c r="J397" s="17"/>
      <c r="K397" s="17"/>
      <c r="L397" s="18"/>
      <c r="M397" s="20"/>
      <c r="N397" s="19">
        <f t="shared" si="17"/>
        <v>0</v>
      </c>
      <c r="O397" s="20">
        <v>10</v>
      </c>
      <c r="P397" s="21">
        <v>3.5</v>
      </c>
      <c r="Q397" s="21">
        <v>12</v>
      </c>
      <c r="R397" s="22">
        <v>17</v>
      </c>
      <c r="S397" s="23">
        <f t="shared" si="18"/>
        <v>59.5</v>
      </c>
      <c r="T397" s="20"/>
      <c r="U397" s="21">
        <v>4.3</v>
      </c>
      <c r="V397" s="21">
        <v>12</v>
      </c>
      <c r="W397" s="9"/>
      <c r="X397" s="9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</row>
    <row r="398" spans="1:78" s="27" customFormat="1" x14ac:dyDescent="0.3">
      <c r="A398" s="17" t="s">
        <v>744</v>
      </c>
      <c r="B398" s="17" t="s">
        <v>717</v>
      </c>
      <c r="C398" s="17"/>
      <c r="D398" s="17" t="s">
        <v>89</v>
      </c>
      <c r="E398" s="17" t="s">
        <v>752</v>
      </c>
      <c r="F398" s="17"/>
      <c r="G398" s="17"/>
      <c r="H398" s="17"/>
      <c r="I398" s="17"/>
      <c r="J398" s="17"/>
      <c r="K398" s="17"/>
      <c r="L398" s="18"/>
      <c r="M398" s="20"/>
      <c r="N398" s="19">
        <f t="shared" si="17"/>
        <v>0</v>
      </c>
      <c r="O398" s="20">
        <v>20</v>
      </c>
      <c r="P398" s="21">
        <v>2</v>
      </c>
      <c r="Q398" s="21" t="s">
        <v>753</v>
      </c>
      <c r="R398" s="22">
        <v>12</v>
      </c>
      <c r="S398" s="23">
        <f t="shared" si="18"/>
        <v>24</v>
      </c>
      <c r="T398" s="20"/>
      <c r="U398" s="21">
        <v>2</v>
      </c>
      <c r="V398" s="20" t="s">
        <v>753</v>
      </c>
      <c r="W398" s="306"/>
      <c r="X398" s="306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</row>
    <row r="399" spans="1:78" s="27" customFormat="1" x14ac:dyDescent="0.3">
      <c r="A399" s="28" t="s">
        <v>754</v>
      </c>
      <c r="B399" s="91" t="s">
        <v>717</v>
      </c>
      <c r="C399" s="28"/>
      <c r="D399" s="28" t="s">
        <v>22</v>
      </c>
      <c r="E399" s="28" t="s">
        <v>755</v>
      </c>
      <c r="F399" s="28"/>
      <c r="G399" s="28"/>
      <c r="H399" s="28"/>
      <c r="I399" s="28"/>
      <c r="J399" s="28"/>
      <c r="K399" s="28"/>
      <c r="L399" s="28"/>
      <c r="M399" s="28"/>
      <c r="N399" s="19">
        <f t="shared" si="17"/>
        <v>0</v>
      </c>
      <c r="O399" s="30">
        <v>30</v>
      </c>
      <c r="P399" s="31">
        <v>6</v>
      </c>
      <c r="Q399" s="31">
        <v>21</v>
      </c>
      <c r="R399" s="32">
        <v>24</v>
      </c>
      <c r="S399" s="33">
        <f t="shared" si="18"/>
        <v>144</v>
      </c>
      <c r="T399" s="30">
        <v>14</v>
      </c>
      <c r="U399" s="31">
        <v>3.53</v>
      </c>
      <c r="V399" s="31">
        <v>21</v>
      </c>
      <c r="W399" s="9"/>
      <c r="X399" s="9"/>
      <c r="Y399" s="26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07"/>
      <c r="AN399" s="307"/>
      <c r="AO399" s="307"/>
      <c r="AP399" s="307"/>
      <c r="AQ399" s="307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</row>
    <row r="400" spans="1:78" s="28" customFormat="1" x14ac:dyDescent="0.3">
      <c r="A400" s="17" t="s">
        <v>756</v>
      </c>
      <c r="B400" s="17" t="s">
        <v>757</v>
      </c>
      <c r="C400" s="17"/>
      <c r="D400" s="17" t="s">
        <v>4410</v>
      </c>
      <c r="E400" s="17" t="s">
        <v>758</v>
      </c>
      <c r="F400" s="17"/>
      <c r="G400" s="17"/>
      <c r="H400" s="17"/>
      <c r="I400" s="17"/>
      <c r="J400" s="17"/>
      <c r="K400" s="17">
        <v>15</v>
      </c>
      <c r="L400" s="17">
        <v>20</v>
      </c>
      <c r="M400" s="17">
        <v>23</v>
      </c>
      <c r="N400" s="19">
        <f t="shared" si="17"/>
        <v>345</v>
      </c>
      <c r="O400" s="20">
        <v>25</v>
      </c>
      <c r="P400" s="21">
        <v>15</v>
      </c>
      <c r="Q400" s="21">
        <v>20</v>
      </c>
      <c r="R400" s="22">
        <v>18</v>
      </c>
      <c r="S400" s="23">
        <f t="shared" si="18"/>
        <v>270</v>
      </c>
      <c r="T400" s="20"/>
      <c r="U400" s="21"/>
      <c r="V400" s="21"/>
      <c r="W400" s="9"/>
      <c r="X400" s="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39"/>
    </row>
    <row r="401" spans="1:77" x14ac:dyDescent="0.3">
      <c r="A401" s="17" t="s">
        <v>759</v>
      </c>
      <c r="B401" s="17" t="s">
        <v>757</v>
      </c>
      <c r="C401" s="17"/>
      <c r="D401" s="17" t="s">
        <v>4410</v>
      </c>
      <c r="E401" s="17" t="s">
        <v>760</v>
      </c>
      <c r="F401" s="17"/>
      <c r="G401" s="17"/>
      <c r="H401" s="17"/>
      <c r="I401" s="17"/>
      <c r="J401" s="17"/>
      <c r="K401" s="17">
        <v>5.2</v>
      </c>
      <c r="L401" s="17">
        <v>7</v>
      </c>
      <c r="M401" s="17">
        <v>46</v>
      </c>
      <c r="N401" s="19">
        <f t="shared" si="17"/>
        <v>239.20000000000002</v>
      </c>
      <c r="O401" s="20">
        <v>50</v>
      </c>
      <c r="P401" s="21">
        <v>5.2</v>
      </c>
      <c r="Q401" s="21">
        <v>7</v>
      </c>
      <c r="R401" s="22">
        <v>43</v>
      </c>
      <c r="S401" s="23">
        <f t="shared" si="18"/>
        <v>223.6</v>
      </c>
      <c r="T401" s="20"/>
      <c r="U401" s="21"/>
      <c r="V401" s="21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</row>
    <row r="402" spans="1:77" s="25" customFormat="1" x14ac:dyDescent="0.3">
      <c r="A402" s="17" t="s">
        <v>761</v>
      </c>
      <c r="B402" s="17" t="s">
        <v>757</v>
      </c>
      <c r="C402" s="17"/>
      <c r="D402" s="17" t="s">
        <v>4410</v>
      </c>
      <c r="E402" s="17" t="s">
        <v>762</v>
      </c>
      <c r="F402" s="17"/>
      <c r="G402" s="17"/>
      <c r="H402" s="17"/>
      <c r="I402" s="17"/>
      <c r="J402" s="17"/>
      <c r="K402" s="17">
        <v>3.5</v>
      </c>
      <c r="L402" s="17">
        <v>5</v>
      </c>
      <c r="M402" s="17">
        <v>108</v>
      </c>
      <c r="N402" s="19">
        <f t="shared" si="17"/>
        <v>378</v>
      </c>
      <c r="O402" s="20">
        <v>120</v>
      </c>
      <c r="P402" s="21">
        <v>3.5</v>
      </c>
      <c r="Q402" s="21">
        <v>5</v>
      </c>
      <c r="R402" s="22">
        <v>100</v>
      </c>
      <c r="S402" s="23">
        <f t="shared" si="18"/>
        <v>350</v>
      </c>
      <c r="T402" s="20"/>
      <c r="U402" s="21"/>
      <c r="V402" s="21"/>
      <c r="W402" s="9"/>
      <c r="X402" s="9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</row>
    <row r="403" spans="1:77" s="25" customFormat="1" x14ac:dyDescent="0.3">
      <c r="A403" s="17" t="s">
        <v>763</v>
      </c>
      <c r="B403" s="17" t="s">
        <v>764</v>
      </c>
      <c r="C403" s="17"/>
      <c r="D403" s="17" t="s">
        <v>4410</v>
      </c>
      <c r="E403" s="17" t="s">
        <v>765</v>
      </c>
      <c r="F403" s="17"/>
      <c r="G403" s="17"/>
      <c r="H403" s="17" t="s">
        <v>766</v>
      </c>
      <c r="I403" s="17"/>
      <c r="J403" s="17"/>
      <c r="K403" s="17">
        <v>2</v>
      </c>
      <c r="L403" s="17">
        <v>4</v>
      </c>
      <c r="M403" s="17">
        <v>8</v>
      </c>
      <c r="N403" s="19">
        <f t="shared" si="17"/>
        <v>16</v>
      </c>
      <c r="O403" s="20"/>
      <c r="P403" s="21">
        <v>2</v>
      </c>
      <c r="Q403" s="21">
        <v>4</v>
      </c>
      <c r="R403" s="22">
        <v>4</v>
      </c>
      <c r="S403" s="23">
        <f t="shared" si="18"/>
        <v>8</v>
      </c>
      <c r="T403" s="20"/>
      <c r="U403" s="21"/>
      <c r="V403" s="21"/>
      <c r="W403" s="9"/>
      <c r="X403" s="9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</row>
    <row r="404" spans="1:77" s="25" customFormat="1" x14ac:dyDescent="0.3">
      <c r="A404" s="17" t="s">
        <v>767</v>
      </c>
      <c r="B404" s="17" t="s">
        <v>764</v>
      </c>
      <c r="C404" s="17"/>
      <c r="D404" s="17" t="s">
        <v>89</v>
      </c>
      <c r="E404" s="17" t="s">
        <v>768</v>
      </c>
      <c r="F404" s="17"/>
      <c r="G404" s="17"/>
      <c r="H404" s="17"/>
      <c r="I404" s="17"/>
      <c r="J404" s="17"/>
      <c r="K404" s="17"/>
      <c r="L404" s="18"/>
      <c r="M404" s="20"/>
      <c r="N404" s="19">
        <f t="shared" si="17"/>
        <v>0</v>
      </c>
      <c r="O404" s="20">
        <v>1</v>
      </c>
      <c r="P404" s="21">
        <v>13.1</v>
      </c>
      <c r="Q404" s="21">
        <v>39</v>
      </c>
      <c r="R404" s="22">
        <v>1</v>
      </c>
      <c r="S404" s="23">
        <f t="shared" si="18"/>
        <v>13.1</v>
      </c>
      <c r="T404" s="20"/>
      <c r="U404" s="21"/>
      <c r="V404" s="21"/>
      <c r="W404" s="9"/>
      <c r="X404" s="9"/>
      <c r="Y404" s="3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119"/>
      <c r="AS404" s="119"/>
      <c r="AT404" s="119"/>
      <c r="AU404" s="119"/>
      <c r="AV404" s="119"/>
      <c r="AW404" s="119"/>
      <c r="AX404" s="119"/>
      <c r="AY404" s="119"/>
      <c r="AZ404" s="119"/>
      <c r="BA404" s="119"/>
      <c r="BB404" s="119"/>
      <c r="BC404" s="119"/>
      <c r="BD404" s="119"/>
      <c r="BE404" s="119"/>
      <c r="BF404" s="119"/>
      <c r="BG404" s="119"/>
      <c r="BH404" s="119"/>
      <c r="BI404" s="119"/>
      <c r="BJ404" s="119"/>
      <c r="BK404" s="119"/>
      <c r="BL404" s="119"/>
      <c r="BM404" s="119"/>
      <c r="BN404" s="119"/>
      <c r="BO404" s="119"/>
      <c r="BP404" s="119"/>
      <c r="BQ404" s="119"/>
      <c r="BR404" s="119"/>
      <c r="BS404" s="119"/>
      <c r="BT404" s="119"/>
      <c r="BU404" s="119"/>
      <c r="BV404" s="119"/>
      <c r="BW404" s="119"/>
      <c r="BX404" s="119"/>
      <c r="BY404" s="119"/>
    </row>
    <row r="405" spans="1:77" s="25" customFormat="1" x14ac:dyDescent="0.3">
      <c r="A405" s="17" t="s">
        <v>769</v>
      </c>
      <c r="B405" s="17" t="s">
        <v>764</v>
      </c>
      <c r="C405" s="17"/>
      <c r="D405" s="17" t="s">
        <v>4410</v>
      </c>
      <c r="E405" s="17" t="s">
        <v>770</v>
      </c>
      <c r="F405" s="17"/>
      <c r="G405" s="17"/>
      <c r="H405" s="17"/>
      <c r="I405" s="17"/>
      <c r="J405" s="17"/>
      <c r="K405" s="17">
        <v>1.5</v>
      </c>
      <c r="L405" s="17">
        <v>3</v>
      </c>
      <c r="M405" s="17">
        <v>3</v>
      </c>
      <c r="N405" s="19">
        <f t="shared" si="17"/>
        <v>4.5</v>
      </c>
      <c r="O405" s="20"/>
      <c r="P405" s="21">
        <v>1.5</v>
      </c>
      <c r="Q405" s="21">
        <v>3</v>
      </c>
      <c r="R405" s="22">
        <v>2</v>
      </c>
      <c r="S405" s="23">
        <f t="shared" si="18"/>
        <v>3</v>
      </c>
      <c r="T405" s="20"/>
      <c r="U405" s="21"/>
      <c r="V405" s="21"/>
      <c r="W405" s="9"/>
      <c r="X405" s="9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</row>
    <row r="406" spans="1:77" s="25" customFormat="1" x14ac:dyDescent="0.3">
      <c r="A406" s="17" t="s">
        <v>771</v>
      </c>
      <c r="B406" s="17" t="s">
        <v>764</v>
      </c>
      <c r="C406" s="17"/>
      <c r="D406" s="17" t="s">
        <v>4410</v>
      </c>
      <c r="E406" s="17" t="s">
        <v>772</v>
      </c>
      <c r="F406" s="17"/>
      <c r="G406" s="17"/>
      <c r="H406" s="17" t="s">
        <v>773</v>
      </c>
      <c r="I406" s="17"/>
      <c r="J406" s="17"/>
      <c r="K406" s="17">
        <v>4.5</v>
      </c>
      <c r="L406" s="17">
        <v>9</v>
      </c>
      <c r="M406" s="17">
        <v>5</v>
      </c>
      <c r="N406" s="19">
        <f t="shared" si="17"/>
        <v>22.5</v>
      </c>
      <c r="O406" s="20"/>
      <c r="P406" s="21">
        <v>4.5</v>
      </c>
      <c r="Q406" s="21">
        <v>7</v>
      </c>
      <c r="R406" s="22">
        <v>5</v>
      </c>
      <c r="S406" s="23">
        <f t="shared" si="18"/>
        <v>22.5</v>
      </c>
      <c r="T406" s="20"/>
      <c r="U406" s="21"/>
      <c r="V406" s="21"/>
      <c r="W406" s="9"/>
      <c r="X406" s="9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</row>
    <row r="407" spans="1:77" s="300" customFormat="1" x14ac:dyDescent="0.3">
      <c r="A407" s="247" t="s">
        <v>774</v>
      </c>
      <c r="B407" s="247" t="s">
        <v>764</v>
      </c>
      <c r="C407" s="247" t="s">
        <v>775</v>
      </c>
      <c r="D407" s="247" t="s">
        <v>136</v>
      </c>
      <c r="E407" s="247" t="s">
        <v>776</v>
      </c>
      <c r="F407" s="247"/>
      <c r="G407" s="247"/>
      <c r="H407" s="247"/>
      <c r="I407" s="247"/>
      <c r="J407" s="247"/>
      <c r="K407" s="247"/>
      <c r="L407" s="247"/>
      <c r="M407" s="247"/>
      <c r="N407" s="19">
        <f t="shared" si="17"/>
        <v>0</v>
      </c>
      <c r="O407" s="247"/>
      <c r="P407" s="248"/>
      <c r="Q407" s="248"/>
      <c r="R407" s="297"/>
      <c r="S407" s="298"/>
      <c r="T407" s="247">
        <v>8</v>
      </c>
      <c r="U407" s="248">
        <v>4.4000000000000004</v>
      </c>
      <c r="V407" s="248">
        <v>10</v>
      </c>
      <c r="W407" s="76"/>
      <c r="X407" s="76"/>
      <c r="Y407" s="250"/>
      <c r="Z407" s="250"/>
      <c r="AA407" s="250"/>
      <c r="AB407" s="250"/>
      <c r="AC407" s="250"/>
      <c r="AD407" s="250"/>
      <c r="AE407" s="250"/>
      <c r="AF407" s="250"/>
      <c r="AG407" s="250"/>
      <c r="AH407" s="250"/>
      <c r="AI407" s="250"/>
      <c r="AJ407" s="250"/>
      <c r="AK407" s="250"/>
      <c r="AL407" s="250"/>
      <c r="AM407" s="250"/>
      <c r="AN407" s="250"/>
      <c r="AO407" s="250"/>
      <c r="AP407" s="250"/>
      <c r="AQ407" s="250"/>
      <c r="AR407" s="250"/>
      <c r="AS407" s="250"/>
      <c r="AT407" s="250"/>
      <c r="AU407" s="250"/>
      <c r="AV407" s="250"/>
      <c r="AW407" s="250"/>
      <c r="AX407" s="250"/>
      <c r="AY407" s="250"/>
      <c r="AZ407" s="250"/>
      <c r="BA407" s="250"/>
      <c r="BB407" s="250"/>
      <c r="BC407" s="250"/>
      <c r="BD407" s="250"/>
      <c r="BE407" s="250"/>
      <c r="BF407" s="250"/>
      <c r="BG407" s="250"/>
      <c r="BH407" s="250"/>
      <c r="BI407" s="250"/>
      <c r="BJ407" s="250"/>
      <c r="BK407" s="250"/>
      <c r="BL407" s="250"/>
      <c r="BM407" s="250"/>
      <c r="BN407" s="250"/>
      <c r="BO407" s="250"/>
      <c r="BP407" s="250"/>
      <c r="BQ407" s="250"/>
      <c r="BR407" s="250"/>
      <c r="BS407" s="250"/>
      <c r="BT407" s="250"/>
      <c r="BU407" s="250"/>
      <c r="BV407" s="250"/>
      <c r="BW407" s="250"/>
      <c r="BX407" s="250"/>
      <c r="BY407" s="250"/>
    </row>
    <row r="408" spans="1:77" s="25" customFormat="1" x14ac:dyDescent="0.3">
      <c r="A408" s="68" t="s">
        <v>777</v>
      </c>
      <c r="B408" s="68" t="s">
        <v>778</v>
      </c>
      <c r="C408" s="68" t="s">
        <v>779</v>
      </c>
      <c r="D408" s="68" t="s">
        <v>89</v>
      </c>
      <c r="E408" s="68" t="s">
        <v>780</v>
      </c>
      <c r="F408" s="68"/>
      <c r="G408" s="68" t="s">
        <v>781</v>
      </c>
      <c r="H408" s="68"/>
      <c r="I408" s="68"/>
      <c r="J408" s="68"/>
      <c r="K408" s="68"/>
      <c r="L408" s="69"/>
      <c r="M408" s="68">
        <f>K408*L408</f>
        <v>0</v>
      </c>
      <c r="N408" s="19">
        <f t="shared" si="17"/>
        <v>0</v>
      </c>
      <c r="O408" s="70"/>
      <c r="P408" s="71"/>
      <c r="Q408" s="72"/>
      <c r="R408" s="73"/>
      <c r="S408" s="74"/>
      <c r="T408" s="68">
        <v>3</v>
      </c>
      <c r="U408" s="75">
        <v>4.03</v>
      </c>
      <c r="V408" s="75">
        <v>10</v>
      </c>
      <c r="W408" s="76"/>
      <c r="X408" s="76"/>
      <c r="Y408" s="77"/>
      <c r="Z408" s="78">
        <v>1</v>
      </c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</row>
    <row r="409" spans="1:77" x14ac:dyDescent="0.3">
      <c r="A409" s="17" t="s">
        <v>782</v>
      </c>
      <c r="B409" s="17" t="s">
        <v>778</v>
      </c>
      <c r="C409" s="17"/>
      <c r="D409" s="17" t="s">
        <v>89</v>
      </c>
      <c r="E409" s="17" t="s">
        <v>783</v>
      </c>
      <c r="F409" s="17"/>
      <c r="G409" s="17"/>
      <c r="H409" s="17"/>
      <c r="I409" s="17"/>
      <c r="J409" s="17"/>
      <c r="K409" s="17"/>
      <c r="L409" s="18"/>
      <c r="M409" s="20"/>
      <c r="N409" s="19">
        <f t="shared" si="17"/>
        <v>0</v>
      </c>
      <c r="O409" s="20">
        <v>2</v>
      </c>
      <c r="P409" s="21">
        <v>15.35</v>
      </c>
      <c r="Q409" s="21">
        <v>42</v>
      </c>
      <c r="R409" s="22">
        <v>1</v>
      </c>
      <c r="S409" s="23">
        <f>(P409*R409)</f>
        <v>15.35</v>
      </c>
      <c r="T409" s="20"/>
      <c r="U409" s="21"/>
      <c r="V409" s="21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</row>
    <row r="410" spans="1:77" s="118" customFormat="1" x14ac:dyDescent="0.3">
      <c r="A410" s="17" t="s">
        <v>62</v>
      </c>
      <c r="B410" s="17" t="s">
        <v>778</v>
      </c>
      <c r="C410" s="17"/>
      <c r="D410" s="17" t="s">
        <v>4410</v>
      </c>
      <c r="E410" s="17" t="s">
        <v>784</v>
      </c>
      <c r="F410" s="17"/>
      <c r="G410" s="17"/>
      <c r="H410" s="17" t="s">
        <v>785</v>
      </c>
      <c r="I410" s="17"/>
      <c r="J410" s="17"/>
      <c r="K410" s="17">
        <v>17.5</v>
      </c>
      <c r="L410" s="17">
        <v>35</v>
      </c>
      <c r="M410" s="17">
        <v>1</v>
      </c>
      <c r="N410" s="19">
        <f t="shared" si="17"/>
        <v>17.5</v>
      </c>
      <c r="O410" s="20"/>
      <c r="P410" s="21">
        <v>17</v>
      </c>
      <c r="Q410" s="21">
        <v>35</v>
      </c>
      <c r="R410" s="22">
        <v>1</v>
      </c>
      <c r="S410" s="23">
        <f>(P410*R410)</f>
        <v>17</v>
      </c>
      <c r="T410" s="20"/>
      <c r="U410" s="21"/>
      <c r="V410" s="21"/>
      <c r="W410" s="9"/>
      <c r="X410" s="9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  <c r="BO410" s="110"/>
      <c r="BP410" s="110"/>
      <c r="BQ410" s="110"/>
      <c r="BR410" s="110"/>
      <c r="BS410" s="110"/>
      <c r="BT410" s="110"/>
      <c r="BU410" s="110"/>
      <c r="BV410" s="110"/>
      <c r="BW410" s="110"/>
      <c r="BX410" s="110"/>
      <c r="BY410" s="110"/>
    </row>
    <row r="411" spans="1:77" s="78" customFormat="1" x14ac:dyDescent="0.3">
      <c r="A411" s="17" t="s">
        <v>786</v>
      </c>
      <c r="B411" s="17" t="s">
        <v>778</v>
      </c>
      <c r="C411" s="17"/>
      <c r="D411" s="17" t="s">
        <v>4410</v>
      </c>
      <c r="E411" s="17" t="s">
        <v>787</v>
      </c>
      <c r="F411" s="17"/>
      <c r="G411" s="17"/>
      <c r="H411" s="17"/>
      <c r="I411" s="17"/>
      <c r="J411" s="17"/>
      <c r="K411" s="17">
        <v>3</v>
      </c>
      <c r="L411" s="17">
        <v>6</v>
      </c>
      <c r="M411" s="17">
        <v>1</v>
      </c>
      <c r="N411" s="19">
        <f t="shared" si="17"/>
        <v>3</v>
      </c>
      <c r="O411" s="20"/>
      <c r="P411" s="21">
        <v>3</v>
      </c>
      <c r="Q411" s="21">
        <v>6</v>
      </c>
      <c r="R411" s="20">
        <v>1</v>
      </c>
      <c r="S411" s="21">
        <f>(P411*R411)</f>
        <v>3</v>
      </c>
      <c r="T411" s="20"/>
      <c r="U411" s="21"/>
      <c r="V411" s="21"/>
      <c r="W411" s="9"/>
      <c r="X411" s="9"/>
      <c r="Y411" s="39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77" s="151" customFormat="1" x14ac:dyDescent="0.3">
      <c r="A412" s="151" t="s">
        <v>788</v>
      </c>
      <c r="C412" s="151">
        <v>78148</v>
      </c>
      <c r="D412" s="151" t="s">
        <v>89</v>
      </c>
      <c r="E412" s="151" t="s">
        <v>789</v>
      </c>
      <c r="G412" s="151" t="s">
        <v>790</v>
      </c>
      <c r="H412" s="151" t="s">
        <v>791</v>
      </c>
      <c r="I412" s="151" t="s">
        <v>792</v>
      </c>
      <c r="N412" s="19">
        <f t="shared" si="17"/>
        <v>0</v>
      </c>
      <c r="Q412" s="273"/>
      <c r="S412" s="273"/>
      <c r="T412" s="151">
        <v>8</v>
      </c>
      <c r="U412" s="273">
        <v>1.31</v>
      </c>
      <c r="V412" s="273">
        <v>4</v>
      </c>
      <c r="W412" s="76"/>
      <c r="X412" s="76"/>
      <c r="AA412" s="275">
        <v>4.5999999999999996</v>
      </c>
      <c r="AB412" s="275"/>
      <c r="AC412" s="151">
        <v>1.1399999999999999</v>
      </c>
      <c r="AD412" s="273">
        <f>AA412*AC412</f>
        <v>5.2439999999999989</v>
      </c>
      <c r="AE412" s="273"/>
    </row>
    <row r="413" spans="1:77" s="78" customFormat="1" x14ac:dyDescent="0.3">
      <c r="A413" s="68" t="s">
        <v>793</v>
      </c>
      <c r="B413" s="68" t="s">
        <v>778</v>
      </c>
      <c r="C413" s="68">
        <v>77116</v>
      </c>
      <c r="D413" s="68" t="s">
        <v>89</v>
      </c>
      <c r="E413" s="68" t="s">
        <v>794</v>
      </c>
      <c r="F413" s="68"/>
      <c r="G413" s="68"/>
      <c r="H413" s="68"/>
      <c r="I413" s="68" t="s">
        <v>467</v>
      </c>
      <c r="J413" s="68"/>
      <c r="K413" s="68"/>
      <c r="L413" s="69"/>
      <c r="M413" s="68">
        <f>K413*L413</f>
        <v>0</v>
      </c>
      <c r="N413" s="19">
        <f t="shared" si="17"/>
        <v>0</v>
      </c>
      <c r="O413" s="70"/>
      <c r="P413" s="71"/>
      <c r="Q413" s="72"/>
      <c r="R413" s="71"/>
      <c r="S413" s="72"/>
      <c r="T413" s="68">
        <v>3</v>
      </c>
      <c r="U413" s="75">
        <v>37.61</v>
      </c>
      <c r="V413" s="75">
        <v>70</v>
      </c>
      <c r="W413" s="76"/>
      <c r="X413" s="76"/>
      <c r="Y413" s="71"/>
    </row>
    <row r="414" spans="1:77" s="25" customFormat="1" x14ac:dyDescent="0.3">
      <c r="A414" s="68" t="s">
        <v>795</v>
      </c>
      <c r="B414" s="68" t="s">
        <v>778</v>
      </c>
      <c r="C414" s="68">
        <v>777</v>
      </c>
      <c r="D414" s="68" t="s">
        <v>89</v>
      </c>
      <c r="E414" s="68" t="s">
        <v>796</v>
      </c>
      <c r="F414" s="68"/>
      <c r="G414" s="68"/>
      <c r="H414" s="68"/>
      <c r="I414" s="68"/>
      <c r="J414" s="68"/>
      <c r="K414" s="68"/>
      <c r="L414" s="67"/>
      <c r="M414" s="105"/>
      <c r="N414" s="19">
        <f t="shared" si="17"/>
        <v>0</v>
      </c>
      <c r="O414" s="105">
        <v>5</v>
      </c>
      <c r="P414" s="106">
        <v>17.5</v>
      </c>
      <c r="Q414" s="106">
        <v>45</v>
      </c>
      <c r="R414" s="107">
        <v>4</v>
      </c>
      <c r="S414" s="108">
        <f>(P414*R414)</f>
        <v>70</v>
      </c>
      <c r="T414" s="105">
        <v>2</v>
      </c>
      <c r="U414" s="106">
        <v>17.38</v>
      </c>
      <c r="V414" s="106">
        <v>45</v>
      </c>
      <c r="W414" s="9"/>
      <c r="X414" s="9"/>
      <c r="Y414" s="110" t="e">
        <f>R414+T414-#REF!</f>
        <v>#REF!</v>
      </c>
      <c r="Z414" s="110"/>
      <c r="AA414" s="110"/>
      <c r="AB414" s="110"/>
      <c r="AC414" s="110"/>
      <c r="AD414" s="110"/>
      <c r="AE414" s="110"/>
      <c r="AF414" s="110"/>
      <c r="AG414" s="110"/>
      <c r="AH414" s="110"/>
      <c r="AI414" s="110"/>
      <c r="AJ414" s="110"/>
      <c r="AK414" s="110"/>
      <c r="AL414" s="110"/>
      <c r="AM414" s="110"/>
      <c r="AN414" s="110"/>
      <c r="AO414" s="110"/>
      <c r="AP414" s="110"/>
      <c r="AQ414" s="110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</row>
    <row r="415" spans="1:77" s="99" customFormat="1" x14ac:dyDescent="0.3">
      <c r="A415" s="99" t="s">
        <v>797</v>
      </c>
      <c r="B415" s="99" t="s">
        <v>778</v>
      </c>
      <c r="C415" s="99">
        <v>99942</v>
      </c>
      <c r="D415" s="99" t="s">
        <v>89</v>
      </c>
      <c r="E415" s="99" t="s">
        <v>798</v>
      </c>
      <c r="G415" s="99" t="s">
        <v>799</v>
      </c>
      <c r="I415" s="99" t="s">
        <v>467</v>
      </c>
      <c r="N415" s="19">
        <f t="shared" si="17"/>
        <v>0</v>
      </c>
      <c r="Q415" s="100"/>
      <c r="S415" s="100"/>
      <c r="T415" s="99">
        <v>2</v>
      </c>
      <c r="U415" s="100">
        <v>18.13</v>
      </c>
      <c r="V415" s="308">
        <v>30</v>
      </c>
      <c r="W415" s="127"/>
      <c r="X415" s="127"/>
      <c r="Y415" s="99" t="s">
        <v>800</v>
      </c>
      <c r="AA415" s="309">
        <v>15.9</v>
      </c>
      <c r="AB415" s="309"/>
      <c r="AC415" s="99">
        <v>1.1399999999999999</v>
      </c>
      <c r="AD415" s="100">
        <f>AA415*AC415</f>
        <v>18.125999999999998</v>
      </c>
      <c r="AE415" s="100"/>
    </row>
    <row r="416" spans="1:77" s="37" customFormat="1" x14ac:dyDescent="0.3">
      <c r="A416" s="17" t="s">
        <v>801</v>
      </c>
      <c r="B416" s="17" t="s">
        <v>802</v>
      </c>
      <c r="C416" s="17"/>
      <c r="D416" s="17" t="s">
        <v>803</v>
      </c>
      <c r="E416" s="17" t="s">
        <v>804</v>
      </c>
      <c r="F416" s="17"/>
      <c r="G416" s="17"/>
      <c r="H416" s="17" t="s">
        <v>805</v>
      </c>
      <c r="I416" s="17"/>
      <c r="J416" s="17"/>
      <c r="K416" s="17">
        <v>3.5</v>
      </c>
      <c r="L416" s="17">
        <v>7</v>
      </c>
      <c r="M416" s="17">
        <v>4</v>
      </c>
      <c r="N416" s="19">
        <f t="shared" si="17"/>
        <v>14</v>
      </c>
      <c r="O416" s="20"/>
      <c r="P416" s="21">
        <v>4</v>
      </c>
      <c r="Q416" s="21">
        <v>7</v>
      </c>
      <c r="R416" s="22">
        <v>4</v>
      </c>
      <c r="S416" s="23">
        <f>(P416*R416)</f>
        <v>16</v>
      </c>
      <c r="T416" s="20"/>
      <c r="U416" s="21"/>
      <c r="V416" s="21"/>
      <c r="W416" s="9"/>
      <c r="X416" s="9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 spans="1:77" s="37" customFormat="1" x14ac:dyDescent="0.3">
      <c r="A417" s="17" t="s">
        <v>806</v>
      </c>
      <c r="B417" s="17" t="s">
        <v>802</v>
      </c>
      <c r="C417" s="17"/>
      <c r="D417" s="17" t="s">
        <v>4410</v>
      </c>
      <c r="E417" s="17" t="s">
        <v>807</v>
      </c>
      <c r="F417" s="17"/>
      <c r="G417" s="17"/>
      <c r="H417" s="17" t="s">
        <v>808</v>
      </c>
      <c r="I417" s="17"/>
      <c r="J417" s="17"/>
      <c r="K417" s="17">
        <v>5.5</v>
      </c>
      <c r="L417" s="17">
        <v>11</v>
      </c>
      <c r="M417" s="17">
        <v>3</v>
      </c>
      <c r="N417" s="19">
        <f t="shared" si="17"/>
        <v>16.5</v>
      </c>
      <c r="O417" s="20"/>
      <c r="P417" s="21">
        <v>6</v>
      </c>
      <c r="Q417" s="21">
        <v>11</v>
      </c>
      <c r="R417" s="22">
        <v>3</v>
      </c>
      <c r="S417" s="23">
        <f>(P417*R417)</f>
        <v>18</v>
      </c>
      <c r="T417" s="20"/>
      <c r="U417" s="21"/>
      <c r="V417" s="21"/>
      <c r="W417" s="9"/>
      <c r="X417" s="9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 spans="1:77" s="25" customFormat="1" x14ac:dyDescent="0.3">
      <c r="A418" s="17" t="s">
        <v>809</v>
      </c>
      <c r="B418" s="17" t="s">
        <v>802</v>
      </c>
      <c r="C418" s="17"/>
      <c r="D418" s="17" t="s">
        <v>4410</v>
      </c>
      <c r="E418" s="17" t="s">
        <v>810</v>
      </c>
      <c r="F418" s="17"/>
      <c r="G418" s="17"/>
      <c r="H418" s="17" t="s">
        <v>811</v>
      </c>
      <c r="I418" s="17"/>
      <c r="J418" s="17"/>
      <c r="K418" s="17">
        <v>3</v>
      </c>
      <c r="L418" s="17">
        <v>6</v>
      </c>
      <c r="M418" s="17">
        <v>1</v>
      </c>
      <c r="N418" s="19">
        <f t="shared" si="17"/>
        <v>3</v>
      </c>
      <c r="O418" s="20"/>
      <c r="P418" s="21">
        <v>4</v>
      </c>
      <c r="Q418" s="21">
        <v>6</v>
      </c>
      <c r="R418" s="22">
        <v>1</v>
      </c>
      <c r="S418" s="23">
        <f>(P418*R418)</f>
        <v>4</v>
      </c>
      <c r="T418" s="20"/>
      <c r="U418" s="21"/>
      <c r="V418" s="21"/>
      <c r="W418" s="9"/>
      <c r="X418" s="9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 spans="1:77" s="25" customFormat="1" x14ac:dyDescent="0.3">
      <c r="A419" s="17"/>
      <c r="B419" s="17" t="s">
        <v>802</v>
      </c>
      <c r="C419" s="17"/>
      <c r="D419" s="17" t="s">
        <v>1521</v>
      </c>
      <c r="E419" s="17" t="s">
        <v>812</v>
      </c>
      <c r="F419" s="17"/>
      <c r="G419" s="17" t="s">
        <v>813</v>
      </c>
      <c r="H419" s="17" t="s">
        <v>814</v>
      </c>
      <c r="I419" s="17"/>
      <c r="J419" s="17"/>
      <c r="K419" s="17">
        <v>0.75</v>
      </c>
      <c r="L419" s="17">
        <v>1.5</v>
      </c>
      <c r="M419" s="17">
        <v>4</v>
      </c>
      <c r="N419" s="19">
        <f t="shared" si="17"/>
        <v>3</v>
      </c>
      <c r="O419" s="20"/>
      <c r="P419" s="21">
        <v>0.8</v>
      </c>
      <c r="Q419" s="21">
        <v>1.5</v>
      </c>
      <c r="R419" s="22">
        <v>4</v>
      </c>
      <c r="S419" s="23">
        <f>(P419*R419)</f>
        <v>3.2</v>
      </c>
      <c r="T419" s="20"/>
      <c r="U419" s="21"/>
      <c r="V419" s="21"/>
      <c r="W419" s="9"/>
      <c r="X419" s="9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 spans="1:77" x14ac:dyDescent="0.3">
      <c r="A420" s="17"/>
      <c r="B420" s="17" t="s">
        <v>802</v>
      </c>
      <c r="C420" s="17"/>
      <c r="D420" s="17" t="s">
        <v>1521</v>
      </c>
      <c r="E420" s="17" t="s">
        <v>815</v>
      </c>
      <c r="F420" s="17"/>
      <c r="G420" s="17" t="s">
        <v>816</v>
      </c>
      <c r="H420" s="17" t="s">
        <v>817</v>
      </c>
      <c r="I420" s="17"/>
      <c r="J420" s="17"/>
      <c r="K420" s="17">
        <v>0.5</v>
      </c>
      <c r="L420" s="17">
        <v>1</v>
      </c>
      <c r="M420" s="17">
        <v>16</v>
      </c>
      <c r="N420" s="19">
        <f t="shared" si="17"/>
        <v>8</v>
      </c>
      <c r="O420" s="20"/>
      <c r="P420" s="21">
        <v>0.5</v>
      </c>
      <c r="Q420" s="21">
        <v>1</v>
      </c>
      <c r="R420" s="22">
        <v>6</v>
      </c>
      <c r="S420" s="23">
        <f>(P420*R420)</f>
        <v>3</v>
      </c>
      <c r="T420" s="20"/>
      <c r="U420" s="21"/>
      <c r="V420" s="21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 spans="1:77" s="25" customFormat="1" x14ac:dyDescent="0.3">
      <c r="A421" s="28" t="s">
        <v>818</v>
      </c>
      <c r="B421" s="28" t="s">
        <v>819</v>
      </c>
      <c r="C421" s="28"/>
      <c r="D421" s="28" t="s">
        <v>22</v>
      </c>
      <c r="E421" s="28" t="s">
        <v>820</v>
      </c>
      <c r="F421" s="28"/>
      <c r="G421" s="28"/>
      <c r="H421" s="28"/>
      <c r="I421" s="28"/>
      <c r="J421" s="28"/>
      <c r="K421" s="28"/>
      <c r="L421" s="28"/>
      <c r="M421" s="28"/>
      <c r="N421" s="19">
        <f t="shared" si="17"/>
        <v>0</v>
      </c>
      <c r="O421" s="30"/>
      <c r="P421" s="31"/>
      <c r="Q421" s="31"/>
      <c r="R421" s="32"/>
      <c r="S421" s="33"/>
      <c r="T421" s="30">
        <v>8</v>
      </c>
      <c r="U421" s="31">
        <v>4.03</v>
      </c>
      <c r="V421" s="31">
        <v>16</v>
      </c>
      <c r="W421" s="9"/>
      <c r="X421" s="9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22" spans="1:77" s="25" customFormat="1" x14ac:dyDescent="0.3">
      <c r="A422" s="68" t="s">
        <v>821</v>
      </c>
      <c r="B422" s="68" t="s">
        <v>822</v>
      </c>
      <c r="C422" s="68">
        <v>630</v>
      </c>
      <c r="D422" s="68" t="s">
        <v>89</v>
      </c>
      <c r="E422" s="68" t="s">
        <v>823</v>
      </c>
      <c r="F422" s="68"/>
      <c r="G422" s="68" t="s">
        <v>824</v>
      </c>
      <c r="H422" s="68"/>
      <c r="I422" s="68"/>
      <c r="J422" s="68"/>
      <c r="K422" s="68"/>
      <c r="L422" s="69"/>
      <c r="M422" s="68">
        <f>K422*L422</f>
        <v>0</v>
      </c>
      <c r="N422" s="19">
        <f t="shared" si="17"/>
        <v>0</v>
      </c>
      <c r="O422" s="70"/>
      <c r="P422" s="71"/>
      <c r="Q422" s="72"/>
      <c r="R422" s="73"/>
      <c r="S422" s="74"/>
      <c r="T422" s="68">
        <v>3</v>
      </c>
      <c r="U422" s="75">
        <v>5.4</v>
      </c>
      <c r="V422" s="124">
        <v>16</v>
      </c>
      <c r="W422" s="76"/>
      <c r="X422" s="76"/>
      <c r="Y422" s="77"/>
      <c r="Z422" s="77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</row>
    <row r="423" spans="1:77" s="25" customFormat="1" x14ac:dyDescent="0.3">
      <c r="A423" s="68" t="s">
        <v>825</v>
      </c>
      <c r="B423" s="68" t="s">
        <v>822</v>
      </c>
      <c r="C423" s="68"/>
      <c r="D423" s="68" t="s">
        <v>826</v>
      </c>
      <c r="E423" s="68" t="s">
        <v>827</v>
      </c>
      <c r="F423" s="68"/>
      <c r="G423" s="68"/>
      <c r="H423" s="68"/>
      <c r="I423" s="68"/>
      <c r="J423" s="68"/>
      <c r="K423" s="68"/>
      <c r="L423" s="67"/>
      <c r="M423" s="105"/>
      <c r="N423" s="19">
        <f t="shared" si="17"/>
        <v>0</v>
      </c>
      <c r="O423" s="105"/>
      <c r="P423" s="106"/>
      <c r="Q423" s="106"/>
      <c r="R423" s="107"/>
      <c r="S423" s="108"/>
      <c r="T423" s="105">
        <v>6</v>
      </c>
      <c r="U423" s="106">
        <v>0</v>
      </c>
      <c r="V423" s="106">
        <v>9</v>
      </c>
      <c r="W423" s="9"/>
      <c r="X423" s="9"/>
      <c r="Y423" s="110"/>
      <c r="Z423" s="110"/>
      <c r="AA423" s="110"/>
      <c r="AB423" s="110"/>
      <c r="AC423" s="110"/>
      <c r="AD423" s="110"/>
      <c r="AE423" s="110"/>
      <c r="AF423" s="110"/>
      <c r="AG423" s="110"/>
      <c r="AH423" s="110"/>
      <c r="AI423" s="110"/>
      <c r="AJ423" s="110"/>
      <c r="AK423" s="110"/>
      <c r="AL423" s="110"/>
      <c r="AM423" s="110"/>
      <c r="AN423" s="110"/>
      <c r="AO423" s="110"/>
      <c r="AP423" s="110"/>
      <c r="AQ423" s="110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</row>
    <row r="424" spans="1:77" s="300" customFormat="1" x14ac:dyDescent="0.3">
      <c r="A424" s="247" t="s">
        <v>828</v>
      </c>
      <c r="B424" s="247" t="s">
        <v>822</v>
      </c>
      <c r="C424" s="247">
        <v>12052</v>
      </c>
      <c r="D424" s="247" t="s">
        <v>89</v>
      </c>
      <c r="E424" s="247" t="s">
        <v>829</v>
      </c>
      <c r="F424" s="247"/>
      <c r="G424" s="247"/>
      <c r="H424" s="247"/>
      <c r="I424" s="247"/>
      <c r="J424" s="247"/>
      <c r="K424" s="247"/>
      <c r="L424" s="310"/>
      <c r="M424" s="247">
        <f>K424*L424</f>
        <v>0</v>
      </c>
      <c r="N424" s="19">
        <f t="shared" si="17"/>
        <v>0</v>
      </c>
      <c r="O424" s="299">
        <v>6</v>
      </c>
      <c r="P424" s="299">
        <v>6.85</v>
      </c>
      <c r="Q424" s="311">
        <v>18</v>
      </c>
      <c r="R424" s="249">
        <v>0</v>
      </c>
      <c r="S424" s="312">
        <v>0</v>
      </c>
      <c r="T424" s="247">
        <v>4</v>
      </c>
      <c r="U424" s="248">
        <v>7.01</v>
      </c>
      <c r="V424" s="248">
        <v>12</v>
      </c>
      <c r="W424" s="76"/>
      <c r="X424" s="76"/>
      <c r="Y424" s="314"/>
      <c r="Z424" s="314"/>
      <c r="AA424" s="315"/>
      <c r="AB424" s="250"/>
      <c r="AC424" s="316"/>
      <c r="AD424" s="251"/>
      <c r="AE424" s="251"/>
      <c r="AF424" s="251"/>
      <c r="AG424" s="251"/>
      <c r="AH424" s="251"/>
      <c r="AI424" s="251"/>
      <c r="AJ424" s="251"/>
      <c r="AK424" s="251"/>
      <c r="AL424" s="251"/>
      <c r="AM424" s="251"/>
      <c r="AN424" s="251"/>
      <c r="AO424" s="251"/>
      <c r="AP424" s="251"/>
      <c r="AQ424" s="251"/>
      <c r="AR424" s="250"/>
      <c r="AS424" s="250"/>
      <c r="AT424" s="250"/>
      <c r="AU424" s="250"/>
      <c r="AV424" s="250"/>
      <c r="AW424" s="250"/>
      <c r="AX424" s="250"/>
      <c r="AY424" s="250"/>
      <c r="AZ424" s="250"/>
      <c r="BA424" s="250"/>
      <c r="BB424" s="250"/>
      <c r="BC424" s="250"/>
      <c r="BD424" s="250"/>
      <c r="BE424" s="250"/>
      <c r="BF424" s="250"/>
      <c r="BG424" s="250"/>
      <c r="BH424" s="250"/>
      <c r="BI424" s="250"/>
      <c r="BJ424" s="250"/>
      <c r="BK424" s="250"/>
      <c r="BL424" s="250"/>
      <c r="BM424" s="250"/>
      <c r="BN424" s="250"/>
      <c r="BO424" s="250"/>
      <c r="BP424" s="250"/>
      <c r="BQ424" s="250"/>
      <c r="BR424" s="250"/>
      <c r="BS424" s="250"/>
      <c r="BT424" s="250"/>
      <c r="BU424" s="250"/>
      <c r="BV424" s="250"/>
      <c r="BW424" s="250"/>
      <c r="BX424" s="250"/>
      <c r="BY424" s="250"/>
    </row>
    <row r="425" spans="1:77" s="25" customFormat="1" x14ac:dyDescent="0.3">
      <c r="A425" s="68" t="s">
        <v>830</v>
      </c>
      <c r="B425" s="68" t="s">
        <v>822</v>
      </c>
      <c r="C425" s="68">
        <v>12013</v>
      </c>
      <c r="D425" s="68" t="s">
        <v>89</v>
      </c>
      <c r="E425" s="68" t="s">
        <v>831</v>
      </c>
      <c r="F425" s="68"/>
      <c r="G425" s="68"/>
      <c r="H425" s="68"/>
      <c r="I425" s="68" t="s">
        <v>467</v>
      </c>
      <c r="J425" s="68"/>
      <c r="K425" s="68"/>
      <c r="L425" s="69"/>
      <c r="M425" s="68">
        <f>K425*L425</f>
        <v>0</v>
      </c>
      <c r="N425" s="19">
        <f t="shared" ref="N425:N488" si="19">SUM(M425*K425)</f>
        <v>0</v>
      </c>
      <c r="O425" s="70"/>
      <c r="P425" s="71"/>
      <c r="Q425" s="72"/>
      <c r="R425" s="73"/>
      <c r="S425" s="74"/>
      <c r="T425" s="68">
        <v>2</v>
      </c>
      <c r="U425" s="75">
        <v>3.49</v>
      </c>
      <c r="V425" s="75">
        <v>9</v>
      </c>
      <c r="W425" s="76"/>
      <c r="X425" s="76"/>
      <c r="Y425" s="77"/>
      <c r="Z425" s="77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</row>
    <row r="426" spans="1:77" s="300" customFormat="1" x14ac:dyDescent="0.3">
      <c r="A426" s="247" t="s">
        <v>832</v>
      </c>
      <c r="B426" s="247" t="s">
        <v>822</v>
      </c>
      <c r="C426" s="247">
        <v>12048</v>
      </c>
      <c r="D426" s="247" t="s">
        <v>89</v>
      </c>
      <c r="E426" s="247" t="s">
        <v>833</v>
      </c>
      <c r="F426" s="247"/>
      <c r="G426" s="247"/>
      <c r="H426" s="247"/>
      <c r="I426" s="247"/>
      <c r="J426" s="247"/>
      <c r="K426" s="247"/>
      <c r="L426" s="310"/>
      <c r="M426" s="247">
        <f>K426*L426</f>
        <v>0</v>
      </c>
      <c r="N426" s="19">
        <f t="shared" si="19"/>
        <v>0</v>
      </c>
      <c r="O426" s="317"/>
      <c r="P426" s="299"/>
      <c r="Q426" s="311"/>
      <c r="R426" s="249"/>
      <c r="S426" s="312"/>
      <c r="T426" s="247">
        <v>5</v>
      </c>
      <c r="U426" s="248">
        <v>3.6</v>
      </c>
      <c r="V426" s="248">
        <v>9</v>
      </c>
      <c r="W426" s="76"/>
      <c r="X426" s="76"/>
      <c r="Y426" s="314"/>
      <c r="Z426" s="314"/>
      <c r="AA426" s="315"/>
      <c r="AB426" s="251"/>
      <c r="AC426" s="251"/>
      <c r="AD426" s="251"/>
      <c r="AE426" s="251"/>
      <c r="AF426" s="251"/>
      <c r="AG426" s="251"/>
      <c r="AH426" s="251"/>
      <c r="AI426" s="251"/>
      <c r="AJ426" s="251"/>
      <c r="AK426" s="251"/>
      <c r="AL426" s="251"/>
      <c r="AM426" s="251"/>
      <c r="AN426" s="251"/>
      <c r="AO426" s="251"/>
      <c r="AP426" s="251"/>
      <c r="AQ426" s="251"/>
      <c r="AR426" s="250"/>
      <c r="AS426" s="250"/>
      <c r="AT426" s="250"/>
      <c r="AU426" s="250"/>
      <c r="AV426" s="250"/>
      <c r="AW426" s="250"/>
      <c r="AX426" s="250"/>
      <c r="AY426" s="250"/>
      <c r="AZ426" s="250"/>
      <c r="BA426" s="250"/>
      <c r="BB426" s="250"/>
      <c r="BC426" s="250"/>
      <c r="BD426" s="250"/>
      <c r="BE426" s="250"/>
      <c r="BF426" s="250"/>
      <c r="BG426" s="250"/>
      <c r="BH426" s="250"/>
      <c r="BI426" s="250"/>
      <c r="BJ426" s="250"/>
      <c r="BK426" s="250"/>
      <c r="BL426" s="250"/>
      <c r="BM426" s="250"/>
      <c r="BN426" s="250"/>
      <c r="BO426" s="250"/>
      <c r="BP426" s="250"/>
      <c r="BQ426" s="250"/>
      <c r="BR426" s="250"/>
      <c r="BS426" s="250"/>
      <c r="BT426" s="250"/>
      <c r="BU426" s="250"/>
      <c r="BV426" s="250"/>
      <c r="BW426" s="250"/>
      <c r="BX426" s="250"/>
      <c r="BY426" s="250"/>
    </row>
    <row r="427" spans="1:77" s="300" customFormat="1" x14ac:dyDescent="0.3">
      <c r="A427" s="247" t="s">
        <v>834</v>
      </c>
      <c r="B427" s="247" t="s">
        <v>822</v>
      </c>
      <c r="C427" s="247">
        <v>12079</v>
      </c>
      <c r="D427" s="247" t="s">
        <v>89</v>
      </c>
      <c r="E427" s="247" t="s">
        <v>835</v>
      </c>
      <c r="F427" s="247"/>
      <c r="G427" s="247"/>
      <c r="H427" s="247"/>
      <c r="I427" s="247"/>
      <c r="J427" s="247"/>
      <c r="K427" s="247"/>
      <c r="L427" s="310"/>
      <c r="M427" s="247">
        <f>K427*L427</f>
        <v>0</v>
      </c>
      <c r="N427" s="19">
        <f t="shared" si="19"/>
        <v>0</v>
      </c>
      <c r="O427" s="317"/>
      <c r="P427" s="299"/>
      <c r="Q427" s="311"/>
      <c r="R427" s="249"/>
      <c r="S427" s="312"/>
      <c r="T427" s="247">
        <v>5</v>
      </c>
      <c r="U427" s="248">
        <v>3.6</v>
      </c>
      <c r="V427" s="248">
        <v>9</v>
      </c>
      <c r="W427" s="76"/>
      <c r="X427" s="76"/>
      <c r="Y427" s="314"/>
      <c r="Z427" s="314"/>
      <c r="AA427" s="315"/>
      <c r="AB427" s="251"/>
      <c r="AC427" s="251"/>
      <c r="AD427" s="251"/>
      <c r="AE427" s="251"/>
      <c r="AF427" s="251"/>
      <c r="AG427" s="251"/>
      <c r="AH427" s="251"/>
      <c r="AI427" s="251"/>
      <c r="AJ427" s="251"/>
      <c r="AK427" s="251"/>
      <c r="AL427" s="251"/>
      <c r="AM427" s="251"/>
      <c r="AN427" s="251"/>
      <c r="AO427" s="251"/>
      <c r="AP427" s="251"/>
      <c r="AQ427" s="251"/>
      <c r="AR427" s="250"/>
      <c r="AS427" s="250"/>
      <c r="AT427" s="250"/>
      <c r="AU427" s="250"/>
      <c r="AV427" s="250"/>
      <c r="AW427" s="250"/>
      <c r="AX427" s="250"/>
      <c r="AY427" s="250"/>
      <c r="AZ427" s="250"/>
      <c r="BA427" s="250"/>
      <c r="BB427" s="250"/>
      <c r="BC427" s="250"/>
      <c r="BD427" s="250"/>
      <c r="BE427" s="250"/>
      <c r="BF427" s="250"/>
      <c r="BG427" s="250"/>
      <c r="BH427" s="250"/>
      <c r="BI427" s="250"/>
      <c r="BJ427" s="250"/>
      <c r="BK427" s="250"/>
      <c r="BL427" s="250"/>
      <c r="BM427" s="250"/>
      <c r="BN427" s="250"/>
      <c r="BO427" s="250"/>
      <c r="BP427" s="250"/>
      <c r="BQ427" s="250"/>
      <c r="BR427" s="250"/>
      <c r="BS427" s="250"/>
      <c r="BT427" s="250"/>
      <c r="BU427" s="250"/>
      <c r="BV427" s="250"/>
      <c r="BW427" s="250"/>
      <c r="BX427" s="250"/>
      <c r="BY427" s="250"/>
    </row>
    <row r="428" spans="1:77" s="300" customFormat="1" x14ac:dyDescent="0.3">
      <c r="A428" s="247" t="s">
        <v>836</v>
      </c>
      <c r="B428" s="247" t="s">
        <v>822</v>
      </c>
      <c r="C428" s="247">
        <v>12078</v>
      </c>
      <c r="D428" s="247" t="s">
        <v>89</v>
      </c>
      <c r="E428" s="247" t="s">
        <v>837</v>
      </c>
      <c r="F428" s="247"/>
      <c r="G428" s="247"/>
      <c r="H428" s="247"/>
      <c r="I428" s="247" t="s">
        <v>467</v>
      </c>
      <c r="J428" s="247"/>
      <c r="K428" s="247"/>
      <c r="L428" s="310"/>
      <c r="M428" s="247">
        <f>K428*L428</f>
        <v>0</v>
      </c>
      <c r="N428" s="19">
        <f t="shared" si="19"/>
        <v>0</v>
      </c>
      <c r="O428" s="317"/>
      <c r="P428" s="299"/>
      <c r="Q428" s="311"/>
      <c r="R428" s="249"/>
      <c r="S428" s="312"/>
      <c r="T428" s="247">
        <v>6</v>
      </c>
      <c r="U428" s="248">
        <v>3.6</v>
      </c>
      <c r="V428" s="248">
        <v>9</v>
      </c>
      <c r="W428" s="76"/>
      <c r="X428" s="76"/>
      <c r="Y428" s="314"/>
      <c r="Z428" s="314"/>
      <c r="AA428" s="315"/>
      <c r="AB428" s="251"/>
      <c r="AC428" s="251"/>
      <c r="AD428" s="251"/>
      <c r="AE428" s="251"/>
      <c r="AF428" s="251"/>
      <c r="AG428" s="251"/>
      <c r="AH428" s="251"/>
      <c r="AI428" s="251"/>
      <c r="AJ428" s="251"/>
      <c r="AK428" s="251"/>
      <c r="AL428" s="251"/>
      <c r="AM428" s="251"/>
      <c r="AN428" s="251"/>
      <c r="AO428" s="251"/>
      <c r="AP428" s="251"/>
      <c r="AQ428" s="251"/>
      <c r="AR428" s="250"/>
      <c r="AS428" s="250"/>
      <c r="AT428" s="250"/>
      <c r="AU428" s="250"/>
      <c r="AV428" s="250"/>
      <c r="AW428" s="250"/>
      <c r="AX428" s="250"/>
      <c r="AY428" s="250"/>
      <c r="AZ428" s="250"/>
      <c r="BA428" s="250"/>
      <c r="BB428" s="250"/>
      <c r="BC428" s="250"/>
      <c r="BD428" s="250"/>
      <c r="BE428" s="250"/>
      <c r="BF428" s="250"/>
      <c r="BG428" s="250"/>
      <c r="BH428" s="250"/>
      <c r="BI428" s="250"/>
      <c r="BJ428" s="250"/>
      <c r="BK428" s="250"/>
      <c r="BL428" s="250"/>
      <c r="BM428" s="250"/>
      <c r="BN428" s="250"/>
      <c r="BO428" s="250"/>
      <c r="BP428" s="250"/>
      <c r="BQ428" s="250"/>
      <c r="BR428" s="250"/>
      <c r="BS428" s="250"/>
      <c r="BT428" s="250"/>
      <c r="BU428" s="250"/>
      <c r="BV428" s="250"/>
      <c r="BW428" s="250"/>
      <c r="BX428" s="250"/>
      <c r="BY428" s="250"/>
    </row>
    <row r="429" spans="1:77" s="99" customFormat="1" x14ac:dyDescent="0.3">
      <c r="A429" s="99" t="s">
        <v>838</v>
      </c>
      <c r="C429" s="99">
        <v>12002</v>
      </c>
      <c r="D429" s="99" t="s">
        <v>89</v>
      </c>
      <c r="E429" s="99" t="s">
        <v>839</v>
      </c>
      <c r="G429" s="99">
        <v>13.5</v>
      </c>
      <c r="N429" s="19">
        <f t="shared" si="19"/>
        <v>0</v>
      </c>
      <c r="O429" s="100"/>
      <c r="P429" s="318">
        <f>N429*Q429</f>
        <v>0</v>
      </c>
      <c r="Q429" s="100">
        <v>3.3</v>
      </c>
      <c r="S429" s="100"/>
      <c r="T429" s="99">
        <v>2</v>
      </c>
      <c r="U429" s="100">
        <v>3.76</v>
      </c>
      <c r="V429" s="308">
        <v>9</v>
      </c>
      <c r="W429" s="127"/>
      <c r="X429" s="127"/>
      <c r="AA429" s="309">
        <v>3.3</v>
      </c>
      <c r="AB429" s="309"/>
      <c r="AC429" s="99">
        <v>1.1399999999999999</v>
      </c>
      <c r="AD429" s="100">
        <f>AA429*AC429</f>
        <v>3.7619999999999996</v>
      </c>
      <c r="AE429" s="100"/>
    </row>
    <row r="430" spans="1:77" s="123" customFormat="1" x14ac:dyDescent="0.3">
      <c r="A430" s="151" t="s">
        <v>840</v>
      </c>
      <c r="B430" s="151" t="s">
        <v>822</v>
      </c>
      <c r="C430" s="151">
        <v>12003</v>
      </c>
      <c r="D430" s="151" t="s">
        <v>89</v>
      </c>
      <c r="E430" s="151" t="s">
        <v>841</v>
      </c>
      <c r="F430" s="151"/>
      <c r="G430" s="151"/>
      <c r="H430" s="151"/>
      <c r="I430" s="151" t="s">
        <v>467</v>
      </c>
      <c r="J430" s="151"/>
      <c r="K430" s="151"/>
      <c r="L430" s="152"/>
      <c r="M430" s="153"/>
      <c r="N430" s="19">
        <f t="shared" si="19"/>
        <v>0</v>
      </c>
      <c r="O430" s="153"/>
      <c r="P430" s="154"/>
      <c r="Q430" s="154"/>
      <c r="R430" s="155"/>
      <c r="S430" s="156"/>
      <c r="T430" s="153">
        <v>2</v>
      </c>
      <c r="U430" s="156">
        <v>3.67</v>
      </c>
      <c r="V430" s="156">
        <v>9</v>
      </c>
      <c r="W430" s="288"/>
      <c r="X430" s="288"/>
      <c r="Y430" s="290"/>
      <c r="Z430" s="122"/>
      <c r="AA430" s="291"/>
      <c r="AB430" s="122"/>
      <c r="AC430" s="292"/>
      <c r="AD430" s="122"/>
      <c r="AE430" s="122"/>
      <c r="AF430" s="122"/>
      <c r="AG430" s="122"/>
      <c r="AH430" s="122"/>
      <c r="AI430" s="122"/>
      <c r="AJ430" s="122"/>
      <c r="AK430" s="122"/>
      <c r="AL430" s="122"/>
      <c r="AM430" s="122"/>
      <c r="AN430" s="122"/>
      <c r="AO430" s="122"/>
      <c r="AP430" s="122"/>
      <c r="AQ430" s="122"/>
      <c r="AR430" s="122"/>
      <c r="AS430" s="122"/>
      <c r="AT430" s="122"/>
      <c r="AU430" s="122"/>
      <c r="AV430" s="122"/>
      <c r="AW430" s="122"/>
      <c r="AX430" s="122"/>
      <c r="AY430" s="122"/>
      <c r="AZ430" s="122"/>
      <c r="BA430" s="122"/>
      <c r="BB430" s="122"/>
      <c r="BC430" s="122"/>
      <c r="BD430" s="122"/>
      <c r="BE430" s="122"/>
      <c r="BF430" s="122"/>
      <c r="BG430" s="122"/>
      <c r="BH430" s="122"/>
      <c r="BI430" s="122"/>
      <c r="BJ430" s="122"/>
      <c r="BK430" s="122"/>
      <c r="BL430" s="122"/>
      <c r="BM430" s="122"/>
      <c r="BN430" s="122"/>
      <c r="BO430" s="122"/>
      <c r="BP430" s="122"/>
      <c r="BQ430" s="122"/>
      <c r="BR430" s="122"/>
      <c r="BS430" s="122"/>
      <c r="BT430" s="122"/>
      <c r="BU430" s="122"/>
      <c r="BV430" s="122"/>
      <c r="BW430" s="122"/>
      <c r="BX430" s="122"/>
      <c r="BY430" s="122"/>
    </row>
    <row r="431" spans="1:77" s="123" customFormat="1" x14ac:dyDescent="0.3">
      <c r="A431" s="151" t="s">
        <v>842</v>
      </c>
      <c r="B431" s="151" t="s">
        <v>822</v>
      </c>
      <c r="C431" s="151">
        <v>12077</v>
      </c>
      <c r="D431" s="151" t="s">
        <v>89</v>
      </c>
      <c r="E431" s="151" t="s">
        <v>843</v>
      </c>
      <c r="F431" s="151"/>
      <c r="G431" s="151"/>
      <c r="H431" s="151"/>
      <c r="I431" s="151" t="s">
        <v>467</v>
      </c>
      <c r="J431" s="151"/>
      <c r="K431" s="151"/>
      <c r="L431" s="152"/>
      <c r="M431" s="153"/>
      <c r="N431" s="19">
        <f t="shared" si="19"/>
        <v>0</v>
      </c>
      <c r="O431" s="153"/>
      <c r="P431" s="154"/>
      <c r="Q431" s="154"/>
      <c r="R431" s="155"/>
      <c r="S431" s="156"/>
      <c r="T431" s="153">
        <v>2</v>
      </c>
      <c r="U431" s="156">
        <v>3.99</v>
      </c>
      <c r="V431" s="156">
        <v>9</v>
      </c>
      <c r="W431" s="288"/>
      <c r="X431" s="288"/>
      <c r="Y431" s="290"/>
      <c r="Z431" s="122"/>
      <c r="AA431" s="291"/>
      <c r="AB431" s="122"/>
      <c r="AC431" s="292"/>
      <c r="AD431" s="122"/>
      <c r="AE431" s="122"/>
      <c r="AF431" s="122"/>
      <c r="AG431" s="122"/>
      <c r="AH431" s="122"/>
      <c r="AI431" s="122"/>
      <c r="AJ431" s="122"/>
      <c r="AK431" s="122"/>
      <c r="AL431" s="122"/>
      <c r="AM431" s="122"/>
      <c r="AN431" s="122"/>
      <c r="AO431" s="122"/>
      <c r="AP431" s="122"/>
      <c r="AQ431" s="122"/>
      <c r="AR431" s="122"/>
      <c r="AS431" s="122"/>
      <c r="AT431" s="122"/>
      <c r="AU431" s="122"/>
      <c r="AV431" s="122"/>
      <c r="AW431" s="122"/>
      <c r="AX431" s="122"/>
      <c r="AY431" s="122"/>
      <c r="AZ431" s="122"/>
      <c r="BA431" s="122"/>
      <c r="BB431" s="122"/>
      <c r="BC431" s="122"/>
      <c r="BD431" s="122"/>
      <c r="BE431" s="122"/>
      <c r="BF431" s="122"/>
      <c r="BG431" s="122"/>
      <c r="BH431" s="122"/>
      <c r="BI431" s="122"/>
      <c r="BJ431" s="122"/>
      <c r="BK431" s="122"/>
      <c r="BL431" s="122"/>
      <c r="BM431" s="122"/>
      <c r="BN431" s="122"/>
      <c r="BO431" s="122"/>
      <c r="BP431" s="122"/>
      <c r="BQ431" s="122"/>
      <c r="BR431" s="122"/>
      <c r="BS431" s="122"/>
      <c r="BT431" s="122"/>
      <c r="BU431" s="122"/>
      <c r="BV431" s="122"/>
      <c r="BW431" s="122"/>
      <c r="BX431" s="122"/>
      <c r="BY431" s="122"/>
    </row>
    <row r="432" spans="1:77" s="148" customFormat="1" x14ac:dyDescent="0.3">
      <c r="A432" s="190" t="s">
        <v>844</v>
      </c>
      <c r="B432" s="190" t="s">
        <v>822</v>
      </c>
      <c r="C432" s="190">
        <v>12076</v>
      </c>
      <c r="D432" s="190" t="s">
        <v>89</v>
      </c>
      <c r="E432" s="190" t="s">
        <v>845</v>
      </c>
      <c r="F432" s="190"/>
      <c r="G432" s="190"/>
      <c r="H432" s="190"/>
      <c r="I432" s="190" t="s">
        <v>467</v>
      </c>
      <c r="J432" s="190"/>
      <c r="K432" s="190"/>
      <c r="L432" s="262"/>
      <c r="M432" s="194"/>
      <c r="N432" s="19">
        <f t="shared" si="19"/>
        <v>0</v>
      </c>
      <c r="O432" s="194"/>
      <c r="P432" s="263"/>
      <c r="Q432" s="263"/>
      <c r="R432" s="264"/>
      <c r="S432" s="265"/>
      <c r="T432" s="194">
        <v>4</v>
      </c>
      <c r="U432" s="265">
        <v>3.65</v>
      </c>
      <c r="V432" s="265">
        <v>9</v>
      </c>
      <c r="W432" s="288"/>
      <c r="X432" s="288"/>
      <c r="Y432" s="321"/>
      <c r="Z432" s="147"/>
      <c r="AA432" s="322"/>
      <c r="AB432" s="147"/>
      <c r="AC432" s="323"/>
      <c r="AD432" s="147"/>
      <c r="AE432" s="147"/>
      <c r="AF432" s="147"/>
      <c r="AG432" s="147"/>
      <c r="AH432" s="147"/>
      <c r="AI432" s="147"/>
      <c r="AJ432" s="147"/>
      <c r="AK432" s="147"/>
      <c r="AL432" s="147"/>
      <c r="AM432" s="147"/>
      <c r="AN432" s="147"/>
      <c r="AO432" s="147"/>
      <c r="AP432" s="147"/>
      <c r="AQ432" s="147"/>
      <c r="AR432" s="147"/>
      <c r="AS432" s="147"/>
      <c r="AT432" s="147"/>
      <c r="AU432" s="147"/>
      <c r="AV432" s="147"/>
      <c r="AW432" s="147"/>
      <c r="AX432" s="147"/>
      <c r="AY432" s="147"/>
      <c r="AZ432" s="147"/>
      <c r="BA432" s="147"/>
      <c r="BB432" s="147"/>
      <c r="BC432" s="147"/>
      <c r="BD432" s="147"/>
      <c r="BE432" s="147"/>
      <c r="BF432" s="147"/>
      <c r="BG432" s="147"/>
      <c r="BH432" s="147"/>
      <c r="BI432" s="147"/>
      <c r="BJ432" s="147"/>
      <c r="BK432" s="147"/>
      <c r="BL432" s="147"/>
      <c r="BM432" s="147"/>
      <c r="BN432" s="147"/>
      <c r="BO432" s="147"/>
      <c r="BP432" s="147"/>
      <c r="BQ432" s="147"/>
      <c r="BR432" s="147"/>
      <c r="BS432" s="147"/>
      <c r="BT432" s="147"/>
      <c r="BU432" s="147"/>
      <c r="BV432" s="147"/>
      <c r="BW432" s="147"/>
      <c r="BX432" s="147"/>
      <c r="BY432" s="147"/>
    </row>
    <row r="433" spans="1:77" s="300" customFormat="1" x14ac:dyDescent="0.3">
      <c r="A433" s="247" t="s">
        <v>846</v>
      </c>
      <c r="B433" s="247" t="s">
        <v>822</v>
      </c>
      <c r="C433" s="247">
        <v>12080</v>
      </c>
      <c r="D433" s="247" t="s">
        <v>89</v>
      </c>
      <c r="E433" s="247" t="s">
        <v>847</v>
      </c>
      <c r="F433" s="247"/>
      <c r="G433" s="247" t="s">
        <v>848</v>
      </c>
      <c r="H433" s="247"/>
      <c r="I433" s="247"/>
      <c r="J433" s="247"/>
      <c r="K433" s="247"/>
      <c r="L433" s="310"/>
      <c r="M433" s="247">
        <f>K433*L433</f>
        <v>0</v>
      </c>
      <c r="N433" s="19">
        <f t="shared" si="19"/>
        <v>0</v>
      </c>
      <c r="O433" s="317"/>
      <c r="P433" s="299"/>
      <c r="Q433" s="311"/>
      <c r="R433" s="249"/>
      <c r="S433" s="312"/>
      <c r="T433" s="247">
        <v>5</v>
      </c>
      <c r="U433" s="248">
        <v>8.3699999999999992</v>
      </c>
      <c r="V433" s="248">
        <v>15</v>
      </c>
      <c r="W433" s="76"/>
      <c r="X433" s="76"/>
      <c r="Y433" s="314"/>
      <c r="Z433" s="314"/>
      <c r="AA433" s="315"/>
      <c r="AB433" s="250"/>
      <c r="AC433" s="316"/>
      <c r="AD433" s="251"/>
      <c r="AE433" s="251"/>
      <c r="AF433" s="251"/>
      <c r="AG433" s="251"/>
      <c r="AH433" s="251"/>
      <c r="AI433" s="251"/>
      <c r="AJ433" s="251"/>
      <c r="AK433" s="251"/>
      <c r="AL433" s="251"/>
      <c r="AM433" s="251"/>
      <c r="AN433" s="251"/>
      <c r="AO433" s="251"/>
      <c r="AP433" s="251"/>
      <c r="AQ433" s="251"/>
      <c r="AR433" s="250"/>
      <c r="AS433" s="250"/>
      <c r="AT433" s="250"/>
      <c r="AU433" s="250"/>
      <c r="AV433" s="250"/>
      <c r="AW433" s="250"/>
      <c r="AX433" s="250"/>
      <c r="AY433" s="250"/>
      <c r="AZ433" s="250"/>
      <c r="BA433" s="250"/>
      <c r="BB433" s="250"/>
      <c r="BC433" s="250"/>
      <c r="BD433" s="250"/>
      <c r="BE433" s="250"/>
      <c r="BF433" s="250"/>
      <c r="BG433" s="250"/>
      <c r="BH433" s="250"/>
      <c r="BI433" s="250"/>
      <c r="BJ433" s="250"/>
      <c r="BK433" s="250"/>
      <c r="BL433" s="250"/>
      <c r="BM433" s="250"/>
      <c r="BN433" s="250"/>
      <c r="BO433" s="250"/>
      <c r="BP433" s="250"/>
      <c r="BQ433" s="250"/>
      <c r="BR433" s="250"/>
      <c r="BS433" s="250"/>
      <c r="BT433" s="250"/>
      <c r="BU433" s="250"/>
      <c r="BV433" s="250"/>
      <c r="BW433" s="250"/>
      <c r="BX433" s="250"/>
      <c r="BY433" s="250"/>
    </row>
    <row r="434" spans="1:77" s="104" customFormat="1" x14ac:dyDescent="0.3">
      <c r="A434" s="99" t="s">
        <v>849</v>
      </c>
      <c r="B434" s="99" t="s">
        <v>822</v>
      </c>
      <c r="C434" s="99">
        <v>12070</v>
      </c>
      <c r="D434" s="99" t="s">
        <v>89</v>
      </c>
      <c r="E434" s="99" t="s">
        <v>850</v>
      </c>
      <c r="F434" s="99"/>
      <c r="G434" s="99"/>
      <c r="H434" s="99"/>
      <c r="I434" s="99"/>
      <c r="J434" s="99"/>
      <c r="K434" s="99"/>
      <c r="L434" s="324"/>
      <c r="M434" s="99">
        <f>K434*L434</f>
        <v>0</v>
      </c>
      <c r="N434" s="19">
        <f t="shared" si="19"/>
        <v>0</v>
      </c>
      <c r="O434" s="325">
        <v>2</v>
      </c>
      <c r="P434" s="325">
        <v>3.6</v>
      </c>
      <c r="Q434" s="326">
        <v>10</v>
      </c>
      <c r="R434" s="327">
        <v>0</v>
      </c>
      <c r="S434" s="328">
        <v>0</v>
      </c>
      <c r="T434" s="99">
        <v>2</v>
      </c>
      <c r="U434" s="100">
        <v>3.82</v>
      </c>
      <c r="V434" s="100">
        <v>9</v>
      </c>
      <c r="W434" s="76"/>
      <c r="X434" s="76"/>
      <c r="Y434" s="329"/>
      <c r="Z434" s="329"/>
      <c r="AA434" s="330"/>
      <c r="AB434" s="330"/>
      <c r="AC434" s="330"/>
      <c r="AD434" s="330"/>
      <c r="AE434" s="330"/>
      <c r="AF434" s="330"/>
      <c r="AG434" s="330"/>
      <c r="AH434" s="330"/>
      <c r="AI434" s="330"/>
      <c r="AJ434" s="330"/>
      <c r="AK434" s="330"/>
      <c r="AL434" s="330"/>
      <c r="AM434" s="330"/>
      <c r="AN434" s="330"/>
      <c r="AO434" s="330"/>
      <c r="AP434" s="330"/>
      <c r="AQ434" s="330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  <c r="BP434" s="103"/>
      <c r="BQ434" s="103"/>
      <c r="BR434" s="103"/>
      <c r="BS434" s="103"/>
      <c r="BT434" s="103"/>
      <c r="BU434" s="103"/>
      <c r="BV434" s="103"/>
      <c r="BW434" s="103"/>
      <c r="BX434" s="103"/>
      <c r="BY434" s="103"/>
    </row>
    <row r="435" spans="1:77" s="25" customFormat="1" x14ac:dyDescent="0.3">
      <c r="A435" s="17" t="s">
        <v>851</v>
      </c>
      <c r="B435" s="17" t="s">
        <v>449</v>
      </c>
      <c r="C435" s="17"/>
      <c r="D435" s="17" t="s">
        <v>89</v>
      </c>
      <c r="E435" s="17" t="s">
        <v>852</v>
      </c>
      <c r="F435" s="17"/>
      <c r="G435" s="17"/>
      <c r="H435" s="17"/>
      <c r="I435" s="17"/>
      <c r="J435" s="17"/>
      <c r="K435" s="17"/>
      <c r="L435" s="18"/>
      <c r="M435" s="20"/>
      <c r="N435" s="19">
        <f t="shared" si="19"/>
        <v>0</v>
      </c>
      <c r="O435" s="20">
        <v>46</v>
      </c>
      <c r="P435" s="21">
        <v>3.2</v>
      </c>
      <c r="Q435" s="21">
        <v>9</v>
      </c>
      <c r="R435" s="22">
        <v>12</v>
      </c>
      <c r="S435" s="23">
        <f>(P435*R435)</f>
        <v>38.400000000000006</v>
      </c>
      <c r="T435" s="20"/>
      <c r="U435" s="21"/>
      <c r="V435" s="21"/>
      <c r="W435" s="9"/>
      <c r="X435" s="9"/>
      <c r="Y435" s="3"/>
      <c r="Z435" s="3"/>
      <c r="AA435" s="3" t="s">
        <v>853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</row>
    <row r="436" spans="1:77" s="104" customFormat="1" x14ac:dyDescent="0.3">
      <c r="A436" s="99" t="s">
        <v>854</v>
      </c>
      <c r="B436" s="99" t="s">
        <v>822</v>
      </c>
      <c r="C436" s="99">
        <v>12075</v>
      </c>
      <c r="D436" s="99" t="s">
        <v>89</v>
      </c>
      <c r="E436" s="99" t="s">
        <v>855</v>
      </c>
      <c r="F436" s="99"/>
      <c r="G436" s="99"/>
      <c r="H436" s="99"/>
      <c r="I436" s="99" t="s">
        <v>467</v>
      </c>
      <c r="J436" s="99"/>
      <c r="K436" s="99"/>
      <c r="L436" s="324"/>
      <c r="M436" s="99">
        <f>K436*L436</f>
        <v>0</v>
      </c>
      <c r="N436" s="19">
        <f t="shared" si="19"/>
        <v>0</v>
      </c>
      <c r="O436" s="331"/>
      <c r="P436" s="325"/>
      <c r="Q436" s="326"/>
      <c r="R436" s="327"/>
      <c r="S436" s="328"/>
      <c r="T436" s="99">
        <v>2</v>
      </c>
      <c r="U436" s="100">
        <v>3.49</v>
      </c>
      <c r="V436" s="100">
        <v>9</v>
      </c>
      <c r="W436" s="76"/>
      <c r="X436" s="76"/>
      <c r="Y436" s="329"/>
      <c r="Z436" s="329"/>
      <c r="AA436" s="330" t="s">
        <v>856</v>
      </c>
      <c r="AB436" s="330"/>
      <c r="AC436" s="330"/>
      <c r="AD436" s="330"/>
      <c r="AE436" s="330"/>
      <c r="AF436" s="330"/>
      <c r="AG436" s="330"/>
      <c r="AH436" s="330"/>
      <c r="AI436" s="330"/>
      <c r="AJ436" s="330"/>
      <c r="AK436" s="330"/>
      <c r="AL436" s="330"/>
      <c r="AM436" s="330"/>
      <c r="AN436" s="330"/>
      <c r="AO436" s="330"/>
      <c r="AP436" s="330"/>
      <c r="AQ436" s="330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  <c r="BP436" s="103"/>
      <c r="BQ436" s="103"/>
      <c r="BR436" s="103"/>
      <c r="BS436" s="103"/>
      <c r="BT436" s="103"/>
      <c r="BU436" s="103"/>
      <c r="BV436" s="103"/>
      <c r="BW436" s="103"/>
      <c r="BX436" s="103"/>
      <c r="BY436" s="103"/>
    </row>
    <row r="437" spans="1:77" s="330" customFormat="1" x14ac:dyDescent="0.3">
      <c r="A437" s="99" t="s">
        <v>857</v>
      </c>
      <c r="B437" s="99" t="s">
        <v>822</v>
      </c>
      <c r="C437" s="99">
        <v>12040</v>
      </c>
      <c r="D437" s="99" t="s">
        <v>89</v>
      </c>
      <c r="E437" s="99" t="s">
        <v>858</v>
      </c>
      <c r="F437" s="99"/>
      <c r="G437" s="99"/>
      <c r="H437" s="99"/>
      <c r="I437" s="99" t="s">
        <v>467</v>
      </c>
      <c r="J437" s="99"/>
      <c r="K437" s="99"/>
      <c r="L437" s="324"/>
      <c r="M437" s="99">
        <f>K437*L437</f>
        <v>0</v>
      </c>
      <c r="N437" s="19">
        <f t="shared" si="19"/>
        <v>0</v>
      </c>
      <c r="O437" s="332"/>
      <c r="P437" s="329"/>
      <c r="Q437" s="333"/>
      <c r="R437" s="329"/>
      <c r="S437" s="333"/>
      <c r="T437" s="99">
        <v>2</v>
      </c>
      <c r="U437" s="100">
        <v>6.7</v>
      </c>
      <c r="V437" s="100">
        <v>12</v>
      </c>
      <c r="W437" s="76"/>
      <c r="X437" s="76"/>
      <c r="Y437" s="329"/>
      <c r="Z437" s="329"/>
    </row>
    <row r="438" spans="1:77" s="78" customFormat="1" x14ac:dyDescent="0.3">
      <c r="A438" s="17" t="s">
        <v>859</v>
      </c>
      <c r="B438" s="17" t="s">
        <v>822</v>
      </c>
      <c r="C438" s="17"/>
      <c r="D438" s="17" t="s">
        <v>89</v>
      </c>
      <c r="E438" s="17" t="s">
        <v>860</v>
      </c>
      <c r="F438" s="17"/>
      <c r="G438" s="17"/>
      <c r="H438" s="17"/>
      <c r="I438" s="17"/>
      <c r="J438" s="17"/>
      <c r="K438" s="17"/>
      <c r="L438" s="18"/>
      <c r="M438" s="20"/>
      <c r="N438" s="19">
        <f t="shared" si="19"/>
        <v>0</v>
      </c>
      <c r="O438" s="20">
        <v>2</v>
      </c>
      <c r="P438" s="21">
        <v>4.9000000000000004</v>
      </c>
      <c r="Q438" s="21">
        <v>14</v>
      </c>
      <c r="R438" s="20">
        <v>1</v>
      </c>
      <c r="S438" s="21">
        <f>(P438*R438)</f>
        <v>4.9000000000000004</v>
      </c>
      <c r="T438" s="20"/>
      <c r="U438" s="21"/>
      <c r="V438" s="21"/>
      <c r="W438" s="9"/>
      <c r="X438" s="9"/>
      <c r="Y438" s="39"/>
      <c r="Z438" s="39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77" s="78" customFormat="1" x14ac:dyDescent="0.3">
      <c r="A439" s="17" t="s">
        <v>859</v>
      </c>
      <c r="B439" s="17" t="s">
        <v>822</v>
      </c>
      <c r="C439" s="17"/>
      <c r="D439" s="17" t="s">
        <v>89</v>
      </c>
      <c r="E439" s="17" t="s">
        <v>861</v>
      </c>
      <c r="F439" s="17"/>
      <c r="G439" s="17"/>
      <c r="H439" s="17"/>
      <c r="I439" s="17"/>
      <c r="J439" s="17"/>
      <c r="K439" s="17"/>
      <c r="L439" s="18"/>
      <c r="M439" s="20"/>
      <c r="N439" s="19">
        <f t="shared" si="19"/>
        <v>0</v>
      </c>
      <c r="O439" s="20">
        <v>3</v>
      </c>
      <c r="P439" s="21">
        <v>4.9000000000000004</v>
      </c>
      <c r="Q439" s="21">
        <v>14</v>
      </c>
      <c r="R439" s="20">
        <v>3</v>
      </c>
      <c r="S439" s="21">
        <f>(P439*R439)</f>
        <v>14.700000000000001</v>
      </c>
      <c r="T439" s="20"/>
      <c r="U439" s="21"/>
      <c r="V439" s="21"/>
      <c r="W439" s="9"/>
      <c r="X439" s="9"/>
      <c r="Y439" s="39"/>
      <c r="Z439" s="39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77" s="251" customFormat="1" x14ac:dyDescent="0.3">
      <c r="A440" s="247" t="s">
        <v>862</v>
      </c>
      <c r="B440" s="247" t="s">
        <v>449</v>
      </c>
      <c r="C440" s="247" t="s">
        <v>863</v>
      </c>
      <c r="D440" s="247" t="s">
        <v>89</v>
      </c>
      <c r="E440" s="247" t="s">
        <v>864</v>
      </c>
      <c r="F440" s="247"/>
      <c r="G440" s="247"/>
      <c r="H440" s="247"/>
      <c r="I440" s="247">
        <v>2</v>
      </c>
      <c r="J440" s="247"/>
      <c r="K440" s="247">
        <v>6.5</v>
      </c>
      <c r="L440" s="247">
        <v>7.9</v>
      </c>
      <c r="M440" s="299"/>
      <c r="N440" s="19">
        <f t="shared" si="19"/>
        <v>0</v>
      </c>
      <c r="O440" s="299">
        <v>20</v>
      </c>
      <c r="P440" s="299"/>
      <c r="Q440" s="311"/>
      <c r="R440" s="247"/>
      <c r="S440" s="248"/>
      <c r="T440" s="247">
        <v>7</v>
      </c>
      <c r="U440" s="248">
        <v>7.41</v>
      </c>
      <c r="V440" s="248">
        <v>20</v>
      </c>
      <c r="W440" s="76"/>
      <c r="X440" s="76"/>
      <c r="Y440" s="334"/>
      <c r="AA440" s="315"/>
      <c r="AB440" s="250"/>
      <c r="AC440" s="316"/>
      <c r="AD440" s="335"/>
      <c r="AE440" s="299"/>
    </row>
    <row r="441" spans="1:77" s="78" customFormat="1" x14ac:dyDescent="0.3">
      <c r="A441" s="17" t="s">
        <v>865</v>
      </c>
      <c r="B441" s="17" t="s">
        <v>822</v>
      </c>
      <c r="C441" s="17"/>
      <c r="D441" s="17" t="s">
        <v>89</v>
      </c>
      <c r="E441" s="17" t="s">
        <v>866</v>
      </c>
      <c r="F441" s="17"/>
      <c r="G441" s="17"/>
      <c r="H441" s="17"/>
      <c r="I441" s="17"/>
      <c r="J441" s="17"/>
      <c r="K441" s="17"/>
      <c r="L441" s="18"/>
      <c r="M441" s="20"/>
      <c r="N441" s="19">
        <f t="shared" si="19"/>
        <v>0</v>
      </c>
      <c r="O441" s="20">
        <v>6</v>
      </c>
      <c r="P441" s="21">
        <v>5.8</v>
      </c>
      <c r="Q441" s="21">
        <v>16</v>
      </c>
      <c r="R441" s="20">
        <v>5</v>
      </c>
      <c r="S441" s="21">
        <f>(P441*R441)</f>
        <v>29</v>
      </c>
      <c r="T441" s="20"/>
      <c r="U441" s="21"/>
      <c r="V441" s="21"/>
      <c r="W441" s="9"/>
      <c r="X441" s="9"/>
      <c r="Y441" s="39"/>
      <c r="Z441" s="39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77" s="78" customFormat="1" x14ac:dyDescent="0.3">
      <c r="A442" s="17" t="s">
        <v>867</v>
      </c>
      <c r="B442" s="17" t="s">
        <v>822</v>
      </c>
      <c r="C442" s="17"/>
      <c r="D442" s="17" t="s">
        <v>89</v>
      </c>
      <c r="E442" s="17" t="s">
        <v>868</v>
      </c>
      <c r="F442" s="17"/>
      <c r="G442" s="17"/>
      <c r="H442" s="17"/>
      <c r="I442" s="17"/>
      <c r="J442" s="17"/>
      <c r="K442" s="17">
        <v>1.8</v>
      </c>
      <c r="L442" s="18">
        <v>7</v>
      </c>
      <c r="M442" s="20">
        <v>9</v>
      </c>
      <c r="N442" s="19">
        <f t="shared" si="19"/>
        <v>16.2</v>
      </c>
      <c r="O442" s="20">
        <v>36</v>
      </c>
      <c r="P442" s="21">
        <v>2.15</v>
      </c>
      <c r="Q442" s="21">
        <v>7</v>
      </c>
      <c r="R442" s="20">
        <v>11</v>
      </c>
      <c r="S442" s="21">
        <f>(P442*R442)</f>
        <v>23.65</v>
      </c>
      <c r="T442" s="20"/>
      <c r="U442" s="21"/>
      <c r="V442" s="21"/>
      <c r="W442" s="9"/>
      <c r="X442" s="9"/>
      <c r="Y442" s="39"/>
      <c r="Z442" s="39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77" x14ac:dyDescent="0.3">
      <c r="A443" s="99" t="s">
        <v>869</v>
      </c>
      <c r="B443" s="99" t="s">
        <v>822</v>
      </c>
      <c r="C443" s="99">
        <v>17820</v>
      </c>
      <c r="D443" s="99" t="s">
        <v>89</v>
      </c>
      <c r="E443" s="99" t="s">
        <v>870</v>
      </c>
      <c r="F443" s="99"/>
      <c r="G443" s="39"/>
      <c r="H443" s="39" t="s">
        <v>871</v>
      </c>
      <c r="I443" s="39"/>
      <c r="J443" s="39"/>
      <c r="K443" s="39"/>
      <c r="L443" s="40"/>
      <c r="M443" s="7"/>
      <c r="N443" s="19">
        <f t="shared" si="19"/>
        <v>0</v>
      </c>
      <c r="O443" s="7">
        <v>1</v>
      </c>
      <c r="P443" s="8">
        <v>24.5</v>
      </c>
      <c r="Q443" s="8">
        <v>67</v>
      </c>
      <c r="R443" s="14">
        <v>1</v>
      </c>
      <c r="S443" s="15">
        <v>24.5</v>
      </c>
      <c r="T443" s="7">
        <v>1</v>
      </c>
      <c r="U443" s="15">
        <v>19.32</v>
      </c>
      <c r="V443" s="15">
        <v>40</v>
      </c>
      <c r="W443" s="288"/>
      <c r="X443" s="288"/>
      <c r="Y443" s="336"/>
      <c r="Z443" s="3"/>
      <c r="AA443" s="337"/>
      <c r="AB443" s="3"/>
      <c r="AC443" s="338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</row>
    <row r="444" spans="1:77" s="99" customFormat="1" x14ac:dyDescent="0.3">
      <c r="A444" s="99" t="s">
        <v>869</v>
      </c>
      <c r="B444" s="99" t="s">
        <v>822</v>
      </c>
      <c r="C444" s="99">
        <v>17812</v>
      </c>
      <c r="D444" s="99" t="s">
        <v>89</v>
      </c>
      <c r="E444" s="99" t="s">
        <v>872</v>
      </c>
      <c r="G444" s="99" t="s">
        <v>873</v>
      </c>
      <c r="H444" s="99" t="s">
        <v>610</v>
      </c>
      <c r="I444" s="99" t="s">
        <v>874</v>
      </c>
      <c r="N444" s="19">
        <f t="shared" si="19"/>
        <v>0</v>
      </c>
      <c r="Q444" s="100"/>
      <c r="S444" s="100"/>
      <c r="T444" s="99">
        <v>1</v>
      </c>
      <c r="U444" s="100">
        <v>19.32</v>
      </c>
      <c r="V444" s="308">
        <v>40</v>
      </c>
      <c r="W444" s="127"/>
      <c r="X444" s="127"/>
      <c r="AA444" s="309">
        <v>16.95</v>
      </c>
      <c r="AB444" s="309"/>
      <c r="AC444" s="99">
        <v>1.1399999999999999</v>
      </c>
      <c r="AD444" s="100">
        <f>AA444*AC444</f>
        <v>19.322999999999997</v>
      </c>
      <c r="AE444" s="100"/>
    </row>
    <row r="445" spans="1:77" s="78" customFormat="1" x14ac:dyDescent="0.3">
      <c r="A445" s="17" t="s">
        <v>865</v>
      </c>
      <c r="B445" s="17" t="s">
        <v>822</v>
      </c>
      <c r="C445" s="17"/>
      <c r="D445" s="17" t="s">
        <v>89</v>
      </c>
      <c r="E445" s="17" t="s">
        <v>875</v>
      </c>
      <c r="F445" s="17"/>
      <c r="G445" s="17"/>
      <c r="H445" s="17"/>
      <c r="I445" s="17"/>
      <c r="J445" s="17"/>
      <c r="K445" s="17">
        <v>2.5</v>
      </c>
      <c r="L445" s="18">
        <v>7</v>
      </c>
      <c r="M445" s="20">
        <v>51</v>
      </c>
      <c r="N445" s="19">
        <f t="shared" si="19"/>
        <v>127.5</v>
      </c>
      <c r="O445" s="20">
        <v>59</v>
      </c>
      <c r="P445" s="21">
        <v>2.7</v>
      </c>
      <c r="Q445" s="21">
        <v>7</v>
      </c>
      <c r="R445" s="20">
        <v>42</v>
      </c>
      <c r="S445" s="21">
        <f t="shared" ref="S445:S452" si="20">(P445*R445)</f>
        <v>113.4</v>
      </c>
      <c r="T445" s="20"/>
      <c r="U445" s="21">
        <v>2.2000000000000002</v>
      </c>
      <c r="V445" s="21">
        <v>7</v>
      </c>
      <c r="W445" s="9"/>
      <c r="X445" s="9"/>
      <c r="Y445" s="17"/>
      <c r="Z445" s="17"/>
      <c r="AA445" s="119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19"/>
      <c r="AN445" s="119"/>
      <c r="AO445" s="119"/>
      <c r="AP445" s="119"/>
      <c r="AQ445" s="119"/>
    </row>
    <row r="446" spans="1:77" s="78" customFormat="1" x14ac:dyDescent="0.3">
      <c r="A446" s="17" t="s">
        <v>876</v>
      </c>
      <c r="B446" s="17" t="s">
        <v>822</v>
      </c>
      <c r="C446" s="17"/>
      <c r="D446" s="17" t="s">
        <v>89</v>
      </c>
      <c r="E446" s="17" t="s">
        <v>877</v>
      </c>
      <c r="F446" s="17"/>
      <c r="G446" s="17"/>
      <c r="H446" s="17"/>
      <c r="I446" s="17"/>
      <c r="J446" s="17"/>
      <c r="K446" s="17"/>
      <c r="L446" s="18"/>
      <c r="M446" s="20"/>
      <c r="N446" s="19">
        <f t="shared" si="19"/>
        <v>0</v>
      </c>
      <c r="O446" s="20">
        <v>4</v>
      </c>
      <c r="P446" s="21">
        <v>2.5</v>
      </c>
      <c r="Q446" s="21">
        <v>6</v>
      </c>
      <c r="R446" s="20">
        <v>3</v>
      </c>
      <c r="S446" s="21">
        <f t="shared" si="20"/>
        <v>7.5</v>
      </c>
      <c r="T446" s="20"/>
      <c r="U446" s="21"/>
      <c r="V446" s="21"/>
      <c r="W446" s="9"/>
      <c r="X446" s="9"/>
      <c r="Y446" s="39"/>
      <c r="Z446" s="39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77" s="78" customFormat="1" x14ac:dyDescent="0.3">
      <c r="A447" s="17" t="s">
        <v>878</v>
      </c>
      <c r="B447" s="17" t="s">
        <v>822</v>
      </c>
      <c r="C447" s="17"/>
      <c r="D447" s="17" t="s">
        <v>89</v>
      </c>
      <c r="E447" s="17" t="s">
        <v>879</v>
      </c>
      <c r="F447" s="17"/>
      <c r="G447" s="17"/>
      <c r="H447" s="17"/>
      <c r="I447" s="17"/>
      <c r="J447" s="17"/>
      <c r="K447" s="17">
        <v>2</v>
      </c>
      <c r="L447" s="18">
        <v>7</v>
      </c>
      <c r="M447" s="20">
        <v>3</v>
      </c>
      <c r="N447" s="19">
        <f t="shared" si="19"/>
        <v>6</v>
      </c>
      <c r="O447" s="20">
        <v>4</v>
      </c>
      <c r="P447" s="21">
        <v>2</v>
      </c>
      <c r="Q447" s="21">
        <v>7</v>
      </c>
      <c r="R447" s="20">
        <v>1</v>
      </c>
      <c r="S447" s="21">
        <f t="shared" si="20"/>
        <v>2</v>
      </c>
      <c r="T447" s="20"/>
      <c r="U447" s="21"/>
      <c r="V447" s="21"/>
      <c r="W447" s="9"/>
      <c r="X447" s="9"/>
      <c r="Y447" s="39"/>
      <c r="Z447" s="39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77" x14ac:dyDescent="0.3">
      <c r="A448" s="17" t="s">
        <v>878</v>
      </c>
      <c r="B448" s="17" t="s">
        <v>822</v>
      </c>
      <c r="C448" s="17"/>
      <c r="D448" s="17" t="s">
        <v>89</v>
      </c>
      <c r="E448" s="17" t="s">
        <v>880</v>
      </c>
      <c r="F448" s="17"/>
      <c r="G448" s="17"/>
      <c r="H448" s="17"/>
      <c r="I448" s="17"/>
      <c r="J448" s="17"/>
      <c r="K448" s="17">
        <v>2.75</v>
      </c>
      <c r="L448" s="18">
        <v>10</v>
      </c>
      <c r="M448" s="20">
        <v>2</v>
      </c>
      <c r="N448" s="19">
        <f t="shared" si="19"/>
        <v>5.5</v>
      </c>
      <c r="O448" s="20">
        <v>2</v>
      </c>
      <c r="P448" s="21">
        <v>2.8</v>
      </c>
      <c r="Q448" s="21">
        <v>10</v>
      </c>
      <c r="R448" s="22">
        <v>1</v>
      </c>
      <c r="S448" s="23">
        <f t="shared" si="20"/>
        <v>2.8</v>
      </c>
      <c r="T448" s="20"/>
      <c r="U448" s="21"/>
      <c r="V448" s="21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</row>
    <row r="449" spans="1:77" s="2" customFormat="1" x14ac:dyDescent="0.3">
      <c r="A449" s="68" t="s">
        <v>793</v>
      </c>
      <c r="B449" s="68" t="s">
        <v>822</v>
      </c>
      <c r="C449" s="68">
        <v>638</v>
      </c>
      <c r="D449" s="68" t="s">
        <v>89</v>
      </c>
      <c r="E449" s="68" t="s">
        <v>881</v>
      </c>
      <c r="F449" s="68"/>
      <c r="G449" s="68"/>
      <c r="H449" s="68"/>
      <c r="I449" s="68"/>
      <c r="J449" s="68"/>
      <c r="K449" s="68">
        <v>4.5999999999999996</v>
      </c>
      <c r="L449" s="67">
        <v>19</v>
      </c>
      <c r="M449" s="105">
        <v>0</v>
      </c>
      <c r="N449" s="19">
        <f t="shared" si="19"/>
        <v>0</v>
      </c>
      <c r="O449" s="105">
        <v>5</v>
      </c>
      <c r="P449" s="106">
        <v>5.0999999999999996</v>
      </c>
      <c r="Q449" s="106">
        <v>16</v>
      </c>
      <c r="R449" s="107">
        <v>2</v>
      </c>
      <c r="S449" s="108">
        <f t="shared" si="20"/>
        <v>10.199999999999999</v>
      </c>
      <c r="T449" s="105">
        <v>6</v>
      </c>
      <c r="U449" s="106">
        <v>5.4</v>
      </c>
      <c r="V449" s="106">
        <v>16</v>
      </c>
      <c r="W449" s="9"/>
      <c r="X449" s="9"/>
      <c r="Y449" s="110"/>
      <c r="Z449" s="110"/>
      <c r="AA449" s="110"/>
      <c r="AB449" s="110"/>
      <c r="AC449" s="110"/>
      <c r="AD449" s="110"/>
      <c r="AE449" s="110"/>
      <c r="AF449" s="110"/>
      <c r="AG449" s="110"/>
      <c r="AH449" s="110"/>
      <c r="AI449" s="110"/>
      <c r="AJ449" s="110"/>
      <c r="AK449" s="110"/>
      <c r="AL449" s="110"/>
      <c r="AM449" s="110"/>
      <c r="AN449" s="110"/>
      <c r="AO449" s="110"/>
      <c r="AP449" s="110"/>
      <c r="AQ449" s="110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</row>
    <row r="450" spans="1:77" s="2" customFormat="1" x14ac:dyDescent="0.3">
      <c r="A450" s="17" t="s">
        <v>882</v>
      </c>
      <c r="B450" s="17" t="s">
        <v>822</v>
      </c>
      <c r="C450" s="17"/>
      <c r="D450" s="17" t="s">
        <v>89</v>
      </c>
      <c r="E450" s="17" t="s">
        <v>883</v>
      </c>
      <c r="F450" s="17"/>
      <c r="G450" s="17"/>
      <c r="H450" s="17"/>
      <c r="I450" s="17"/>
      <c r="J450" s="17"/>
      <c r="K450" s="17">
        <v>4.5999999999999996</v>
      </c>
      <c r="L450" s="18">
        <v>19</v>
      </c>
      <c r="M450" s="20">
        <v>2</v>
      </c>
      <c r="N450" s="19">
        <f t="shared" si="19"/>
        <v>9.1999999999999993</v>
      </c>
      <c r="O450" s="20">
        <v>2</v>
      </c>
      <c r="P450" s="21">
        <v>4.5999999999999996</v>
      </c>
      <c r="Q450" s="21">
        <v>19</v>
      </c>
      <c r="R450" s="22">
        <v>2</v>
      </c>
      <c r="S450" s="23">
        <f t="shared" si="20"/>
        <v>9.1999999999999993</v>
      </c>
      <c r="T450" s="20"/>
      <c r="U450" s="21"/>
      <c r="V450" s="21"/>
      <c r="W450" s="9"/>
      <c r="X450" s="9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</row>
    <row r="451" spans="1:77" s="78" customFormat="1" x14ac:dyDescent="0.3">
      <c r="A451" s="17" t="s">
        <v>884</v>
      </c>
      <c r="B451" s="17" t="s">
        <v>819</v>
      </c>
      <c r="C451" s="17"/>
      <c r="D451" s="17" t="s">
        <v>22</v>
      </c>
      <c r="E451" s="17" t="s">
        <v>885</v>
      </c>
      <c r="F451" s="17"/>
      <c r="G451" s="17"/>
      <c r="H451" s="17"/>
      <c r="I451" s="17" t="s">
        <v>886</v>
      </c>
      <c r="J451" s="17"/>
      <c r="K451" s="17"/>
      <c r="L451" s="17"/>
      <c r="M451" s="17"/>
      <c r="N451" s="19">
        <f t="shared" si="19"/>
        <v>0</v>
      </c>
      <c r="O451" s="20">
        <v>500</v>
      </c>
      <c r="P451" s="21">
        <v>0.25</v>
      </c>
      <c r="Q451" s="21">
        <v>5</v>
      </c>
      <c r="R451" s="20">
        <v>500</v>
      </c>
      <c r="S451" s="21">
        <f t="shared" si="20"/>
        <v>125</v>
      </c>
      <c r="T451" s="20"/>
      <c r="U451" s="21">
        <v>0.25</v>
      </c>
      <c r="V451" s="21">
        <v>5</v>
      </c>
      <c r="W451" s="9"/>
      <c r="X451" s="9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77" s="25" customFormat="1" x14ac:dyDescent="0.3">
      <c r="A452" s="17" t="s">
        <v>887</v>
      </c>
      <c r="B452" s="17" t="s">
        <v>819</v>
      </c>
      <c r="C452" s="17"/>
      <c r="D452" s="17" t="s">
        <v>22</v>
      </c>
      <c r="E452" s="17" t="s">
        <v>888</v>
      </c>
      <c r="F452" s="17"/>
      <c r="G452" s="17"/>
      <c r="H452" s="17"/>
      <c r="I452" s="17" t="s">
        <v>886</v>
      </c>
      <c r="J452" s="17"/>
      <c r="K452" s="17"/>
      <c r="L452" s="17"/>
      <c r="M452" s="17"/>
      <c r="N452" s="19">
        <f t="shared" si="19"/>
        <v>0</v>
      </c>
      <c r="O452" s="20">
        <v>30</v>
      </c>
      <c r="P452" s="21">
        <v>1.7</v>
      </c>
      <c r="Q452" s="21">
        <v>16</v>
      </c>
      <c r="R452" s="22">
        <v>30</v>
      </c>
      <c r="S452" s="23">
        <f t="shared" si="20"/>
        <v>51</v>
      </c>
      <c r="T452" s="20"/>
      <c r="U452" s="21">
        <v>1.7</v>
      </c>
      <c r="V452" s="21">
        <v>16</v>
      </c>
      <c r="W452" s="9"/>
      <c r="X452" s="9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</row>
    <row r="453" spans="1:77" s="27" customFormat="1" x14ac:dyDescent="0.3">
      <c r="A453" s="68" t="s">
        <v>889</v>
      </c>
      <c r="B453" s="68" t="s">
        <v>819</v>
      </c>
      <c r="C453" s="68">
        <v>15889</v>
      </c>
      <c r="D453" s="68" t="s">
        <v>89</v>
      </c>
      <c r="E453" s="68" t="s">
        <v>890</v>
      </c>
      <c r="F453" s="68"/>
      <c r="G453" s="68" t="s">
        <v>891</v>
      </c>
      <c r="H453" s="68"/>
      <c r="I453" s="68"/>
      <c r="J453" s="68"/>
      <c r="K453" s="69"/>
      <c r="L453" s="75"/>
      <c r="M453" s="71"/>
      <c r="N453" s="19">
        <f t="shared" si="19"/>
        <v>0</v>
      </c>
      <c r="O453" s="71"/>
      <c r="P453" s="71"/>
      <c r="Q453" s="72"/>
      <c r="R453" s="73"/>
      <c r="S453" s="74"/>
      <c r="T453" s="68">
        <v>20</v>
      </c>
      <c r="U453" s="75">
        <v>3.05</v>
      </c>
      <c r="V453" s="75">
        <v>13</v>
      </c>
      <c r="W453" s="76"/>
      <c r="X453" s="76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</row>
    <row r="454" spans="1:77" s="27" customFormat="1" x14ac:dyDescent="0.3">
      <c r="A454" s="17" t="s">
        <v>892</v>
      </c>
      <c r="B454" s="17" t="s">
        <v>819</v>
      </c>
      <c r="C454" s="17"/>
      <c r="D454" s="17" t="s">
        <v>89</v>
      </c>
      <c r="E454" s="17" t="s">
        <v>893</v>
      </c>
      <c r="F454" s="17"/>
      <c r="G454" s="17" t="s">
        <v>894</v>
      </c>
      <c r="H454" s="17"/>
      <c r="I454" s="17"/>
      <c r="J454" s="17"/>
      <c r="K454" s="17">
        <v>2.9</v>
      </c>
      <c r="L454" s="18">
        <v>13</v>
      </c>
      <c r="M454" s="20">
        <v>42</v>
      </c>
      <c r="N454" s="19">
        <f t="shared" si="19"/>
        <v>121.8</v>
      </c>
      <c r="O454" s="20">
        <v>60</v>
      </c>
      <c r="P454" s="21">
        <v>3</v>
      </c>
      <c r="Q454" s="21">
        <v>13</v>
      </c>
      <c r="R454" s="22">
        <v>6</v>
      </c>
      <c r="S454" s="23">
        <f>(P454*R454)</f>
        <v>18</v>
      </c>
      <c r="T454" s="20"/>
      <c r="U454" s="21">
        <v>3</v>
      </c>
      <c r="V454" s="21">
        <v>13</v>
      </c>
      <c r="W454" s="9"/>
      <c r="X454" s="9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</row>
    <row r="455" spans="1:77" s="348" customFormat="1" x14ac:dyDescent="0.3">
      <c r="A455" s="296" t="s">
        <v>895</v>
      </c>
      <c r="B455" s="296" t="s">
        <v>819</v>
      </c>
      <c r="C455" s="296">
        <v>15890</v>
      </c>
      <c r="D455" s="296" t="s">
        <v>89</v>
      </c>
      <c r="E455" s="296" t="s">
        <v>896</v>
      </c>
      <c r="F455" s="296"/>
      <c r="G455" s="296" t="s">
        <v>891</v>
      </c>
      <c r="H455" s="296"/>
      <c r="I455" s="296"/>
      <c r="J455" s="296"/>
      <c r="K455" s="296"/>
      <c r="L455" s="296"/>
      <c r="M455" s="339"/>
      <c r="N455" s="19">
        <f t="shared" si="19"/>
        <v>0</v>
      </c>
      <c r="O455" s="339"/>
      <c r="P455" s="339"/>
      <c r="Q455" s="340"/>
      <c r="R455" s="341"/>
      <c r="S455" s="342"/>
      <c r="T455" s="296">
        <v>40</v>
      </c>
      <c r="U455" s="343">
        <v>3.19</v>
      </c>
      <c r="V455" s="343">
        <v>10</v>
      </c>
      <c r="W455" s="127"/>
      <c r="X455" s="127"/>
      <c r="Y455" s="344"/>
      <c r="Z455" s="344">
        <v>40</v>
      </c>
      <c r="AA455" s="345">
        <v>2.8</v>
      </c>
      <c r="AB455" s="346">
        <v>1.1399999999999999</v>
      </c>
      <c r="AC455" s="347">
        <f>AA455*AB455</f>
        <v>3.1919999999999997</v>
      </c>
      <c r="AD455" s="344"/>
      <c r="AE455" s="344"/>
      <c r="AF455" s="344"/>
      <c r="AG455" s="344"/>
      <c r="AH455" s="344"/>
      <c r="AI455" s="344"/>
      <c r="AJ455" s="344"/>
      <c r="AK455" s="344"/>
      <c r="AL455" s="344"/>
      <c r="AM455" s="344"/>
      <c r="AN455" s="344"/>
      <c r="AO455" s="344"/>
      <c r="AP455" s="344"/>
      <c r="AQ455" s="344"/>
      <c r="AR455" s="346"/>
      <c r="AS455" s="346"/>
      <c r="AT455" s="346"/>
      <c r="AU455" s="346"/>
      <c r="AV455" s="346"/>
      <c r="AW455" s="346"/>
      <c r="AX455" s="346"/>
      <c r="AY455" s="346"/>
      <c r="AZ455" s="346"/>
      <c r="BA455" s="346"/>
      <c r="BB455" s="346"/>
      <c r="BC455" s="346"/>
      <c r="BD455" s="346"/>
      <c r="BE455" s="346"/>
      <c r="BF455" s="346"/>
      <c r="BG455" s="346"/>
      <c r="BH455" s="346"/>
      <c r="BI455" s="346"/>
      <c r="BJ455" s="346"/>
      <c r="BK455" s="346"/>
      <c r="BL455" s="346"/>
      <c r="BM455" s="346"/>
      <c r="BN455" s="346"/>
      <c r="BO455" s="346"/>
      <c r="BP455" s="346"/>
      <c r="BQ455" s="346"/>
      <c r="BR455" s="346"/>
      <c r="BS455" s="346"/>
      <c r="BT455" s="346"/>
      <c r="BU455" s="346"/>
      <c r="BV455" s="346"/>
      <c r="BW455" s="346"/>
      <c r="BX455" s="346"/>
      <c r="BY455" s="346"/>
    </row>
    <row r="456" spans="1:77" s="78" customFormat="1" x14ac:dyDescent="0.3">
      <c r="A456" s="17" t="s">
        <v>897</v>
      </c>
      <c r="B456" s="17" t="s">
        <v>819</v>
      </c>
      <c r="C456" s="17"/>
      <c r="D456" s="17" t="s">
        <v>89</v>
      </c>
      <c r="E456" s="17" t="s">
        <v>898</v>
      </c>
      <c r="F456" s="17"/>
      <c r="G456" s="17"/>
      <c r="H456" s="17"/>
      <c r="I456" s="17"/>
      <c r="J456" s="17"/>
      <c r="K456" s="17">
        <v>2.35</v>
      </c>
      <c r="L456" s="18">
        <v>13</v>
      </c>
      <c r="M456" s="20"/>
      <c r="N456" s="19">
        <f t="shared" si="19"/>
        <v>0</v>
      </c>
      <c r="O456" s="349">
        <v>30</v>
      </c>
      <c r="P456" s="350">
        <v>1.7</v>
      </c>
      <c r="Q456" s="351">
        <v>13</v>
      </c>
      <c r="R456" s="352">
        <v>29</v>
      </c>
      <c r="S456" s="353">
        <f>(P456*R456)</f>
        <v>49.3</v>
      </c>
      <c r="T456" s="20"/>
      <c r="U456" s="21">
        <v>1.7</v>
      </c>
      <c r="V456" s="21">
        <v>13</v>
      </c>
      <c r="W456" s="9"/>
      <c r="X456" s="9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77" x14ac:dyDescent="0.3">
      <c r="A457" s="17" t="s">
        <v>899</v>
      </c>
      <c r="B457" s="17" t="s">
        <v>819</v>
      </c>
      <c r="C457" s="17"/>
      <c r="D457" s="17" t="s">
        <v>89</v>
      </c>
      <c r="E457" s="17" t="s">
        <v>900</v>
      </c>
      <c r="F457" s="17"/>
      <c r="G457" s="17"/>
      <c r="H457" s="17"/>
      <c r="I457" s="17"/>
      <c r="J457" s="17"/>
      <c r="K457" s="17">
        <v>2.36</v>
      </c>
      <c r="L457" s="18">
        <v>13</v>
      </c>
      <c r="M457" s="20"/>
      <c r="N457" s="19">
        <f t="shared" si="19"/>
        <v>0</v>
      </c>
      <c r="O457" s="20">
        <v>5</v>
      </c>
      <c r="P457" s="21">
        <v>2.0499999999999998</v>
      </c>
      <c r="Q457" s="21">
        <v>13</v>
      </c>
      <c r="R457" s="22">
        <v>4</v>
      </c>
      <c r="S457" s="23">
        <f>(P457*R457)</f>
        <v>8.1999999999999993</v>
      </c>
      <c r="T457" s="20"/>
      <c r="U457" s="21">
        <v>2.0499999999999998</v>
      </c>
      <c r="V457" s="21">
        <v>13</v>
      </c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58" spans="1:77" x14ac:dyDescent="0.3">
      <c r="A458" s="59" t="s">
        <v>901</v>
      </c>
      <c r="B458" s="68" t="s">
        <v>819</v>
      </c>
      <c r="C458" s="28"/>
      <c r="D458" s="28" t="s">
        <v>22</v>
      </c>
      <c r="E458" s="28" t="s">
        <v>902</v>
      </c>
      <c r="F458" s="28"/>
      <c r="G458" s="28"/>
      <c r="H458" s="28"/>
      <c r="I458" s="28"/>
      <c r="J458" s="28"/>
      <c r="K458" s="28"/>
      <c r="L458" s="28"/>
      <c r="M458" s="28"/>
      <c r="N458" s="19">
        <f t="shared" si="19"/>
        <v>0</v>
      </c>
      <c r="O458" s="30"/>
      <c r="P458" s="31"/>
      <c r="Q458" s="31"/>
      <c r="R458" s="32"/>
      <c r="S458" s="33"/>
      <c r="T458" s="30">
        <v>6</v>
      </c>
      <c r="U458" s="31">
        <v>4.0999999999999996</v>
      </c>
      <c r="V458" s="31">
        <v>7</v>
      </c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</row>
    <row r="459" spans="1:77" x14ac:dyDescent="0.3">
      <c r="A459" s="68" t="s">
        <v>903</v>
      </c>
      <c r="B459" s="68" t="s">
        <v>819</v>
      </c>
      <c r="C459" s="68">
        <v>16341</v>
      </c>
      <c r="D459" s="68" t="s">
        <v>89</v>
      </c>
      <c r="E459" s="68" t="s">
        <v>904</v>
      </c>
      <c r="F459" s="68"/>
      <c r="G459" s="68" t="s">
        <v>905</v>
      </c>
      <c r="H459" s="68"/>
      <c r="I459" s="68"/>
      <c r="J459" s="68"/>
      <c r="K459" s="68">
        <v>2.5</v>
      </c>
      <c r="L459" s="68">
        <v>6</v>
      </c>
      <c r="M459" s="71">
        <v>20</v>
      </c>
      <c r="N459" s="19">
        <f t="shared" si="19"/>
        <v>50</v>
      </c>
      <c r="O459" s="71">
        <v>20</v>
      </c>
      <c r="P459" s="71">
        <v>2.5</v>
      </c>
      <c r="Q459" s="75">
        <v>6</v>
      </c>
      <c r="R459" s="107">
        <v>0</v>
      </c>
      <c r="S459" s="108">
        <v>6</v>
      </c>
      <c r="T459" s="68">
        <v>20</v>
      </c>
      <c r="U459" s="75">
        <v>3.16</v>
      </c>
      <c r="V459" s="75">
        <v>7</v>
      </c>
      <c r="W459" s="76"/>
      <c r="X459" s="76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</row>
    <row r="460" spans="1:77" s="123" customFormat="1" x14ac:dyDescent="0.3">
      <c r="A460" s="151" t="s">
        <v>892</v>
      </c>
      <c r="B460" s="151" t="s">
        <v>819</v>
      </c>
      <c r="C460" s="151">
        <v>16344</v>
      </c>
      <c r="D460" s="151" t="s">
        <v>89</v>
      </c>
      <c r="E460" s="151" t="s">
        <v>906</v>
      </c>
      <c r="F460" s="151"/>
      <c r="G460" s="151" t="s">
        <v>905</v>
      </c>
      <c r="H460" s="151" t="s">
        <v>907</v>
      </c>
      <c r="I460" s="151" t="s">
        <v>908</v>
      </c>
      <c r="J460" s="151"/>
      <c r="K460" s="151"/>
      <c r="L460" s="152"/>
      <c r="M460" s="153"/>
      <c r="N460" s="19">
        <f t="shared" si="19"/>
        <v>0</v>
      </c>
      <c r="O460" s="153"/>
      <c r="P460" s="154"/>
      <c r="Q460" s="154"/>
      <c r="R460" s="155"/>
      <c r="S460" s="156"/>
      <c r="T460" s="153">
        <v>40</v>
      </c>
      <c r="U460" s="156">
        <v>1.82</v>
      </c>
      <c r="V460" s="156">
        <v>7</v>
      </c>
      <c r="W460" s="288"/>
      <c r="X460" s="288"/>
      <c r="Y460" s="290"/>
      <c r="Z460" s="122">
        <v>40</v>
      </c>
      <c r="AA460" s="291">
        <v>1.6</v>
      </c>
      <c r="AB460" s="122">
        <v>1.1399999999999999</v>
      </c>
      <c r="AC460" s="292">
        <f>AA460*AB460</f>
        <v>1.8239999999999998</v>
      </c>
      <c r="AD460" s="122"/>
      <c r="AE460" s="122"/>
      <c r="AF460" s="122"/>
      <c r="AG460" s="122"/>
      <c r="AH460" s="122"/>
      <c r="AI460" s="122"/>
      <c r="AJ460" s="122"/>
      <c r="AK460" s="122"/>
      <c r="AL460" s="122"/>
      <c r="AM460" s="122"/>
      <c r="AN460" s="122"/>
      <c r="AO460" s="122"/>
      <c r="AP460" s="122"/>
      <c r="AQ460" s="122"/>
      <c r="AR460" s="122"/>
      <c r="AS460" s="122"/>
      <c r="AT460" s="122"/>
      <c r="AU460" s="122"/>
      <c r="AV460" s="122"/>
      <c r="AW460" s="122"/>
      <c r="AX460" s="122"/>
      <c r="AY460" s="122"/>
      <c r="AZ460" s="122"/>
      <c r="BA460" s="122"/>
      <c r="BB460" s="122"/>
      <c r="BC460" s="122"/>
      <c r="BD460" s="122"/>
      <c r="BE460" s="122"/>
      <c r="BF460" s="122"/>
      <c r="BG460" s="122"/>
      <c r="BH460" s="122"/>
      <c r="BI460" s="122"/>
      <c r="BJ460" s="122"/>
      <c r="BK460" s="122"/>
      <c r="BL460" s="122"/>
      <c r="BM460" s="122"/>
      <c r="BN460" s="122"/>
      <c r="BO460" s="122"/>
      <c r="BP460" s="122"/>
      <c r="BQ460" s="122"/>
      <c r="BR460" s="122"/>
      <c r="BS460" s="122"/>
      <c r="BT460" s="122"/>
      <c r="BU460" s="122"/>
      <c r="BV460" s="122"/>
      <c r="BW460" s="122"/>
      <c r="BX460" s="122"/>
      <c r="BY460" s="122"/>
    </row>
    <row r="461" spans="1:77" x14ac:dyDescent="0.3">
      <c r="A461" s="59" t="s">
        <v>909</v>
      </c>
      <c r="B461" s="17" t="s">
        <v>819</v>
      </c>
      <c r="C461" s="17"/>
      <c r="D461" s="17" t="s">
        <v>89</v>
      </c>
      <c r="E461" s="17" t="s">
        <v>910</v>
      </c>
      <c r="F461" s="17"/>
      <c r="G461" s="39" t="s">
        <v>911</v>
      </c>
      <c r="H461" s="39"/>
      <c r="I461" s="39" t="s">
        <v>912</v>
      </c>
      <c r="J461" s="39"/>
      <c r="K461" s="17">
        <v>1.75</v>
      </c>
      <c r="L461" s="18">
        <v>5</v>
      </c>
      <c r="M461" s="20">
        <v>15</v>
      </c>
      <c r="N461" s="19">
        <f t="shared" si="19"/>
        <v>26.25</v>
      </c>
      <c r="O461" s="20">
        <v>20</v>
      </c>
      <c r="P461" s="237">
        <v>1.75</v>
      </c>
      <c r="Q461" s="354">
        <v>7</v>
      </c>
      <c r="R461" s="22">
        <v>6</v>
      </c>
      <c r="S461" s="23">
        <f>(P461*R461)</f>
        <v>10.5</v>
      </c>
      <c r="T461" s="20"/>
      <c r="U461" s="21">
        <v>1.75</v>
      </c>
      <c r="V461" s="21">
        <v>7</v>
      </c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 spans="1:77" s="78" customFormat="1" x14ac:dyDescent="0.3">
      <c r="A462" s="68" t="s">
        <v>913</v>
      </c>
      <c r="B462" s="68" t="s">
        <v>914</v>
      </c>
      <c r="C462" s="68" t="s">
        <v>915</v>
      </c>
      <c r="D462" s="68" t="s">
        <v>89</v>
      </c>
      <c r="E462" s="68" t="s">
        <v>916</v>
      </c>
      <c r="F462" s="68"/>
      <c r="G462" s="68" t="s">
        <v>917</v>
      </c>
      <c r="H462" s="68" t="s">
        <v>918</v>
      </c>
      <c r="I462" s="68"/>
      <c r="J462" s="68"/>
      <c r="K462" s="68"/>
      <c r="L462" s="69"/>
      <c r="M462" s="68">
        <f>K462*L462</f>
        <v>0</v>
      </c>
      <c r="N462" s="19">
        <f t="shared" si="19"/>
        <v>0</v>
      </c>
      <c r="O462" s="70"/>
      <c r="P462" s="71"/>
      <c r="Q462" s="72"/>
      <c r="R462" s="71"/>
      <c r="S462" s="72"/>
      <c r="T462" s="68">
        <v>1</v>
      </c>
      <c r="U462" s="75">
        <v>38.119999999999997</v>
      </c>
      <c r="V462" s="75">
        <v>90</v>
      </c>
      <c r="W462" s="76"/>
      <c r="X462" s="76"/>
      <c r="Y462" s="77"/>
    </row>
    <row r="463" spans="1:77" s="78" customFormat="1" x14ac:dyDescent="0.3">
      <c r="A463" s="355"/>
      <c r="B463" s="68" t="s">
        <v>914</v>
      </c>
      <c r="C463" s="68" t="s">
        <v>919</v>
      </c>
      <c r="D463" s="68" t="s">
        <v>89</v>
      </c>
      <c r="E463" s="68" t="s">
        <v>920</v>
      </c>
      <c r="F463" s="68"/>
      <c r="G463" s="68" t="s">
        <v>921</v>
      </c>
      <c r="H463" s="68" t="s">
        <v>922</v>
      </c>
      <c r="I463" s="110"/>
      <c r="J463" s="110"/>
      <c r="K463" s="110"/>
      <c r="L463" s="356"/>
      <c r="M463" s="68">
        <f>K463*L463</f>
        <v>0</v>
      </c>
      <c r="N463" s="19">
        <f t="shared" si="19"/>
        <v>0</v>
      </c>
      <c r="O463" s="70"/>
      <c r="P463" s="71"/>
      <c r="Q463" s="72"/>
      <c r="R463" s="71"/>
      <c r="S463" s="72"/>
      <c r="T463" s="68">
        <v>1</v>
      </c>
      <c r="U463" s="75">
        <v>64.900000000000006</v>
      </c>
      <c r="V463" s="75">
        <v>120</v>
      </c>
      <c r="W463" s="76"/>
      <c r="X463" s="76"/>
      <c r="Y463" s="77"/>
    </row>
    <row r="464" spans="1:77" s="78" customFormat="1" x14ac:dyDescent="0.3">
      <c r="A464" s="355"/>
      <c r="B464" s="68" t="s">
        <v>914</v>
      </c>
      <c r="C464" s="68" t="s">
        <v>923</v>
      </c>
      <c r="D464" s="68" t="s">
        <v>89</v>
      </c>
      <c r="E464" s="68" t="s">
        <v>924</v>
      </c>
      <c r="F464" s="68"/>
      <c r="G464" s="68" t="s">
        <v>925</v>
      </c>
      <c r="H464" s="68">
        <v>12</v>
      </c>
      <c r="I464" s="68"/>
      <c r="J464" s="68"/>
      <c r="K464" s="68"/>
      <c r="L464" s="69"/>
      <c r="M464" s="68">
        <f>K464*L464</f>
        <v>0</v>
      </c>
      <c r="N464" s="19">
        <f t="shared" si="19"/>
        <v>0</v>
      </c>
      <c r="O464" s="70"/>
      <c r="P464" s="71"/>
      <c r="Q464" s="72"/>
      <c r="R464" s="71"/>
      <c r="S464" s="72"/>
      <c r="T464" s="68">
        <v>1</v>
      </c>
      <c r="U464" s="75">
        <v>12.59</v>
      </c>
      <c r="V464" s="75">
        <v>75</v>
      </c>
      <c r="W464" s="76"/>
      <c r="X464" s="76"/>
      <c r="Y464" s="71"/>
    </row>
    <row r="465" spans="1:77" s="78" customFormat="1" x14ac:dyDescent="0.3">
      <c r="A465" s="59" t="s">
        <v>926</v>
      </c>
      <c r="B465" s="186" t="s">
        <v>927</v>
      </c>
      <c r="C465" s="186" t="s">
        <v>928</v>
      </c>
      <c r="D465" s="186" t="s">
        <v>136</v>
      </c>
      <c r="E465" s="39" t="s">
        <v>929</v>
      </c>
      <c r="F465" s="39"/>
      <c r="G465" s="39"/>
      <c r="H465" s="39"/>
      <c r="I465" s="39"/>
      <c r="J465" s="39"/>
      <c r="K465" s="39"/>
      <c r="L465" s="39"/>
      <c r="M465" s="39"/>
      <c r="N465" s="19">
        <f t="shared" si="19"/>
        <v>0</v>
      </c>
      <c r="O465" s="39"/>
      <c r="P465" s="196"/>
      <c r="Q465" s="196"/>
      <c r="R465" s="39"/>
      <c r="S465" s="196"/>
      <c r="T465" s="39">
        <v>1</v>
      </c>
      <c r="U465" s="196">
        <v>20.149999999999999</v>
      </c>
      <c r="V465" s="196">
        <v>45</v>
      </c>
      <c r="W465" s="76"/>
      <c r="X465" s="76"/>
      <c r="Y465" s="39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77" s="78" customFormat="1" x14ac:dyDescent="0.3">
      <c r="A466" s="59" t="s">
        <v>926</v>
      </c>
      <c r="B466" s="186" t="s">
        <v>927</v>
      </c>
      <c r="C466" s="186" t="s">
        <v>930</v>
      </c>
      <c r="D466" s="186" t="s">
        <v>136</v>
      </c>
      <c r="E466" s="39" t="s">
        <v>931</v>
      </c>
      <c r="F466" s="39"/>
      <c r="G466" s="39"/>
      <c r="H466" s="39"/>
      <c r="I466" s="39"/>
      <c r="J466" s="39"/>
      <c r="K466" s="39"/>
      <c r="L466" s="39"/>
      <c r="M466" s="39"/>
      <c r="N466" s="19">
        <f t="shared" si="19"/>
        <v>0</v>
      </c>
      <c r="O466" s="39"/>
      <c r="P466" s="196"/>
      <c r="Q466" s="196"/>
      <c r="R466" s="39"/>
      <c r="S466" s="196"/>
      <c r="T466" s="39">
        <v>1</v>
      </c>
      <c r="U466" s="196">
        <v>20.149999999999999</v>
      </c>
      <c r="V466" s="196">
        <v>45</v>
      </c>
      <c r="W466" s="76"/>
      <c r="X466" s="76"/>
      <c r="Y466" s="39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77" s="99" customFormat="1" x14ac:dyDescent="0.3">
      <c r="A467" s="99" t="s">
        <v>932</v>
      </c>
      <c r="B467" s="99" t="s">
        <v>927</v>
      </c>
      <c r="C467" s="99" t="s">
        <v>933</v>
      </c>
      <c r="D467" s="99" t="s">
        <v>89</v>
      </c>
      <c r="E467" s="99" t="s">
        <v>934</v>
      </c>
      <c r="G467" s="99" t="s">
        <v>935</v>
      </c>
      <c r="I467" s="99" t="s">
        <v>467</v>
      </c>
      <c r="N467" s="19">
        <f t="shared" si="19"/>
        <v>0</v>
      </c>
      <c r="Q467" s="100"/>
      <c r="S467" s="100"/>
      <c r="T467" s="99">
        <v>1</v>
      </c>
      <c r="U467" s="100">
        <v>30.5</v>
      </c>
      <c r="V467" s="308">
        <v>90</v>
      </c>
      <c r="W467" s="127"/>
      <c r="X467" s="127"/>
      <c r="AA467" s="309">
        <v>26.75</v>
      </c>
      <c r="AB467" s="309"/>
      <c r="AC467" s="99">
        <v>1.1399999999999999</v>
      </c>
      <c r="AD467" s="100">
        <f>AA467*AC467</f>
        <v>30.494999999999997</v>
      </c>
      <c r="AE467" s="100"/>
    </row>
    <row r="468" spans="1:77" s="99" customFormat="1" x14ac:dyDescent="0.3">
      <c r="A468" s="99" t="s">
        <v>936</v>
      </c>
      <c r="B468" s="99" t="s">
        <v>927</v>
      </c>
      <c r="C468" s="99" t="s">
        <v>937</v>
      </c>
      <c r="D468" s="99" t="s">
        <v>89</v>
      </c>
      <c r="E468" s="99" t="s">
        <v>938</v>
      </c>
      <c r="G468" s="99" t="s">
        <v>939</v>
      </c>
      <c r="N468" s="19">
        <f t="shared" si="19"/>
        <v>0</v>
      </c>
      <c r="Q468" s="100"/>
      <c r="S468" s="100"/>
      <c r="T468" s="99">
        <v>1</v>
      </c>
      <c r="U468" s="100">
        <v>29.24</v>
      </c>
      <c r="V468" s="308">
        <v>85</v>
      </c>
      <c r="W468" s="127"/>
      <c r="X468" s="127"/>
      <c r="AA468" s="309">
        <v>25.65</v>
      </c>
      <c r="AB468" s="309"/>
      <c r="AC468" s="99">
        <v>1.1399999999999999</v>
      </c>
      <c r="AD468" s="100">
        <v>29.24</v>
      </c>
      <c r="AE468" s="100"/>
    </row>
    <row r="469" spans="1:77" s="123" customFormat="1" x14ac:dyDescent="0.3">
      <c r="A469" s="151" t="s">
        <v>940</v>
      </c>
      <c r="B469" s="151" t="s">
        <v>927</v>
      </c>
      <c r="C469" s="151" t="s">
        <v>941</v>
      </c>
      <c r="D469" s="151" t="s">
        <v>89</v>
      </c>
      <c r="E469" s="151" t="s">
        <v>942</v>
      </c>
      <c r="F469" s="151"/>
      <c r="G469" s="151"/>
      <c r="H469" s="151"/>
      <c r="I469" s="151"/>
      <c r="J469" s="151"/>
      <c r="K469" s="151"/>
      <c r="L469" s="152"/>
      <c r="M469" s="153"/>
      <c r="N469" s="19">
        <f t="shared" si="19"/>
        <v>0</v>
      </c>
      <c r="O469" s="153"/>
      <c r="P469" s="154"/>
      <c r="Q469" s="154"/>
      <c r="R469" s="155"/>
      <c r="S469" s="156"/>
      <c r="T469" s="153">
        <v>2</v>
      </c>
      <c r="U469" s="156">
        <v>14.25</v>
      </c>
      <c r="V469" s="156">
        <v>45</v>
      </c>
      <c r="W469" s="288"/>
      <c r="X469" s="288"/>
      <c r="Y469" s="290"/>
      <c r="Z469" s="122">
        <v>2</v>
      </c>
      <c r="AA469" s="291">
        <v>12.5</v>
      </c>
      <c r="AB469" s="122">
        <v>1.1399999999999999</v>
      </c>
      <c r="AC469" s="292">
        <f>AA469*AB469</f>
        <v>14.249999999999998</v>
      </c>
      <c r="AD469" s="122"/>
      <c r="AE469" s="122"/>
      <c r="AF469" s="122"/>
      <c r="AG469" s="122"/>
      <c r="AH469" s="122"/>
      <c r="AI469" s="122"/>
      <c r="AJ469" s="122"/>
      <c r="AK469" s="122"/>
      <c r="AL469" s="122"/>
      <c r="AM469" s="122"/>
      <c r="AN469" s="122"/>
      <c r="AO469" s="122"/>
      <c r="AP469" s="122"/>
      <c r="AQ469" s="122"/>
      <c r="AR469" s="122"/>
      <c r="AS469" s="122"/>
      <c r="AT469" s="122"/>
      <c r="AU469" s="122"/>
      <c r="AV469" s="122"/>
      <c r="AW469" s="122"/>
      <c r="AX469" s="122"/>
      <c r="AY469" s="122"/>
      <c r="AZ469" s="122"/>
      <c r="BA469" s="122"/>
      <c r="BB469" s="122"/>
      <c r="BC469" s="122"/>
      <c r="BD469" s="122"/>
      <c r="BE469" s="122"/>
      <c r="BF469" s="122"/>
      <c r="BG469" s="122"/>
      <c r="BH469" s="122"/>
      <c r="BI469" s="122"/>
      <c r="BJ469" s="122"/>
      <c r="BK469" s="122"/>
      <c r="BL469" s="122"/>
      <c r="BM469" s="122"/>
      <c r="BN469" s="122"/>
      <c r="BO469" s="122"/>
      <c r="BP469" s="122"/>
      <c r="BQ469" s="122"/>
      <c r="BR469" s="122"/>
      <c r="BS469" s="122"/>
      <c r="BT469" s="122"/>
      <c r="BU469" s="122"/>
      <c r="BV469" s="122"/>
      <c r="BW469" s="122"/>
      <c r="BX469" s="122"/>
      <c r="BY469" s="122"/>
    </row>
    <row r="470" spans="1:77" s="357" customFormat="1" x14ac:dyDescent="0.3">
      <c r="A470" s="17" t="s">
        <v>943</v>
      </c>
      <c r="B470" s="17" t="s">
        <v>944</v>
      </c>
      <c r="C470" s="17"/>
      <c r="D470" s="17" t="s">
        <v>89</v>
      </c>
      <c r="E470" s="17" t="s">
        <v>945</v>
      </c>
      <c r="F470" s="17"/>
      <c r="G470" s="17"/>
      <c r="H470" s="17"/>
      <c r="I470" s="17"/>
      <c r="J470" s="17"/>
      <c r="K470" s="17"/>
      <c r="L470" s="18"/>
      <c r="M470" s="20"/>
      <c r="N470" s="19">
        <f t="shared" si="19"/>
        <v>0</v>
      </c>
      <c r="O470" s="20">
        <v>20</v>
      </c>
      <c r="P470" s="21">
        <v>1.35</v>
      </c>
      <c r="Q470" s="21">
        <v>5</v>
      </c>
      <c r="R470" s="22">
        <v>6</v>
      </c>
      <c r="S470" s="23">
        <f t="shared" ref="S470:S475" si="21">(P470*R470)</f>
        <v>8.1000000000000014</v>
      </c>
      <c r="T470" s="20"/>
      <c r="U470" s="21"/>
      <c r="V470" s="21"/>
      <c r="W470" s="9"/>
      <c r="X470" s="9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90"/>
      <c r="AS470" s="90"/>
      <c r="AT470" s="90"/>
      <c r="AU470" s="90"/>
      <c r="AV470" s="90"/>
      <c r="AW470" s="90"/>
      <c r="AX470" s="90"/>
      <c r="AY470" s="90"/>
      <c r="AZ470" s="90"/>
      <c r="BA470" s="90"/>
      <c r="BB470" s="90"/>
      <c r="BC470" s="90"/>
      <c r="BD470" s="90"/>
      <c r="BE470" s="90"/>
      <c r="BF470" s="90"/>
      <c r="BG470" s="90"/>
      <c r="BH470" s="90"/>
      <c r="BI470" s="90"/>
      <c r="BJ470" s="90"/>
      <c r="BK470" s="90"/>
      <c r="BL470" s="90"/>
      <c r="BM470" s="90"/>
      <c r="BN470" s="90"/>
      <c r="BO470" s="90"/>
      <c r="BP470" s="90"/>
      <c r="BQ470" s="90"/>
      <c r="BR470" s="90"/>
      <c r="BS470" s="90"/>
      <c r="BT470" s="90"/>
      <c r="BU470" s="90"/>
      <c r="BV470" s="90"/>
      <c r="BW470" s="90"/>
      <c r="BX470" s="90"/>
      <c r="BY470" s="90"/>
    </row>
    <row r="471" spans="1:77" s="357" customFormat="1" x14ac:dyDescent="0.3">
      <c r="A471" s="68" t="s">
        <v>946</v>
      </c>
      <c r="B471" s="68" t="s">
        <v>944</v>
      </c>
      <c r="C471" s="68"/>
      <c r="D471" s="68" t="s">
        <v>89</v>
      </c>
      <c r="E471" s="68" t="s">
        <v>947</v>
      </c>
      <c r="F471" s="68"/>
      <c r="G471" s="68" t="s">
        <v>948</v>
      </c>
      <c r="H471" s="68"/>
      <c r="I471" s="68"/>
      <c r="J471" s="68"/>
      <c r="K471" s="68"/>
      <c r="L471" s="67"/>
      <c r="M471" s="105"/>
      <c r="N471" s="19">
        <f t="shared" si="19"/>
        <v>0</v>
      </c>
      <c r="O471" s="105">
        <v>3</v>
      </c>
      <c r="P471" s="106">
        <v>3</v>
      </c>
      <c r="Q471" s="106">
        <v>7</v>
      </c>
      <c r="R471" s="107">
        <v>0</v>
      </c>
      <c r="S471" s="108">
        <f t="shared" si="21"/>
        <v>0</v>
      </c>
      <c r="T471" s="105">
        <v>1</v>
      </c>
      <c r="U471" s="106">
        <v>2.65</v>
      </c>
      <c r="V471" s="106">
        <v>7</v>
      </c>
      <c r="W471" s="9"/>
      <c r="X471" s="9"/>
      <c r="Y471" s="110"/>
      <c r="Z471" s="110"/>
      <c r="AA471" s="110"/>
      <c r="AB471" s="110"/>
      <c r="AC471" s="110"/>
      <c r="AD471" s="110"/>
      <c r="AE471" s="110"/>
      <c r="AF471" s="110"/>
      <c r="AG471" s="110"/>
      <c r="AH471" s="110"/>
      <c r="AI471" s="110"/>
      <c r="AJ471" s="110"/>
      <c r="AK471" s="110"/>
      <c r="AL471" s="110"/>
      <c r="AM471" s="110"/>
      <c r="AN471" s="110"/>
      <c r="AO471" s="110"/>
      <c r="AP471" s="110"/>
      <c r="AQ471" s="110"/>
      <c r="AR471" s="90"/>
      <c r="AS471" s="90"/>
      <c r="AT471" s="90"/>
      <c r="AU471" s="90"/>
      <c r="AV471" s="90"/>
      <c r="AW471" s="90"/>
      <c r="AX471" s="90"/>
      <c r="AY471" s="90"/>
      <c r="AZ471" s="90"/>
      <c r="BA471" s="90"/>
      <c r="BB471" s="90"/>
      <c r="BC471" s="90"/>
      <c r="BD471" s="90"/>
      <c r="BE471" s="90"/>
      <c r="BF471" s="90"/>
      <c r="BG471" s="90"/>
      <c r="BH471" s="90"/>
      <c r="BI471" s="90"/>
      <c r="BJ471" s="90"/>
      <c r="BK471" s="90"/>
      <c r="BL471" s="90"/>
      <c r="BM471" s="90"/>
      <c r="BN471" s="90"/>
      <c r="BO471" s="90"/>
      <c r="BP471" s="90"/>
      <c r="BQ471" s="90"/>
      <c r="BR471" s="90"/>
      <c r="BS471" s="90"/>
      <c r="BT471" s="90"/>
      <c r="BU471" s="90"/>
      <c r="BV471" s="90"/>
      <c r="BW471" s="90"/>
      <c r="BX471" s="90"/>
      <c r="BY471" s="90"/>
    </row>
    <row r="472" spans="1:77" s="357" customFormat="1" x14ac:dyDescent="0.3">
      <c r="A472" s="17" t="s">
        <v>946</v>
      </c>
      <c r="B472" s="17" t="s">
        <v>944</v>
      </c>
      <c r="C472" s="17"/>
      <c r="D472" s="17" t="s">
        <v>89</v>
      </c>
      <c r="E472" s="17" t="s">
        <v>949</v>
      </c>
      <c r="F472" s="17"/>
      <c r="G472" s="17"/>
      <c r="H472" s="17"/>
      <c r="I472" s="17"/>
      <c r="J472" s="17"/>
      <c r="K472" s="17"/>
      <c r="L472" s="18"/>
      <c r="M472" s="20"/>
      <c r="N472" s="19">
        <f t="shared" si="19"/>
        <v>0</v>
      </c>
      <c r="O472" s="20">
        <v>2</v>
      </c>
      <c r="P472" s="21">
        <v>8.25</v>
      </c>
      <c r="Q472" s="21">
        <v>11</v>
      </c>
      <c r="R472" s="22">
        <v>1</v>
      </c>
      <c r="S472" s="23">
        <f t="shared" si="21"/>
        <v>8.25</v>
      </c>
      <c r="T472" s="20"/>
      <c r="U472" s="21"/>
      <c r="V472" s="21"/>
      <c r="W472" s="9"/>
      <c r="X472" s="9"/>
      <c r="Y472" s="35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90"/>
      <c r="AS472" s="90"/>
      <c r="AT472" s="90"/>
      <c r="AU472" s="90"/>
      <c r="AV472" s="90"/>
      <c r="AW472" s="90"/>
      <c r="AX472" s="90"/>
      <c r="AY472" s="90"/>
      <c r="AZ472" s="90"/>
      <c r="BA472" s="90"/>
      <c r="BB472" s="90"/>
      <c r="BC472" s="90"/>
      <c r="BD472" s="90"/>
      <c r="BE472" s="90"/>
      <c r="BF472" s="90"/>
      <c r="BG472" s="90"/>
      <c r="BH472" s="90"/>
      <c r="BI472" s="90"/>
      <c r="BJ472" s="90"/>
      <c r="BK472" s="90"/>
      <c r="BL472" s="90"/>
      <c r="BM472" s="90"/>
      <c r="BN472" s="90"/>
      <c r="BO472" s="90"/>
      <c r="BP472" s="90"/>
      <c r="BQ472" s="90"/>
      <c r="BR472" s="90"/>
      <c r="BS472" s="90"/>
      <c r="BT472" s="90"/>
      <c r="BU472" s="90"/>
      <c r="BV472" s="90"/>
      <c r="BW472" s="90"/>
      <c r="BX472" s="90"/>
      <c r="BY472" s="90"/>
    </row>
    <row r="473" spans="1:77" s="357" customFormat="1" x14ac:dyDescent="0.3">
      <c r="A473" s="17" t="s">
        <v>946</v>
      </c>
      <c r="B473" s="17" t="s">
        <v>944</v>
      </c>
      <c r="C473" s="17"/>
      <c r="D473" s="17" t="s">
        <v>89</v>
      </c>
      <c r="E473" s="17" t="s">
        <v>950</v>
      </c>
      <c r="F473" s="17"/>
      <c r="G473" s="17" t="s">
        <v>951</v>
      </c>
      <c r="H473" s="17"/>
      <c r="I473" s="17"/>
      <c r="J473" s="17"/>
      <c r="K473" s="17"/>
      <c r="L473" s="18"/>
      <c r="M473" s="20"/>
      <c r="N473" s="19">
        <f t="shared" si="19"/>
        <v>0</v>
      </c>
      <c r="O473" s="20">
        <v>4</v>
      </c>
      <c r="P473" s="21">
        <v>2.4500000000000002</v>
      </c>
      <c r="Q473" s="21">
        <v>6</v>
      </c>
      <c r="R473" s="22">
        <v>2</v>
      </c>
      <c r="S473" s="23">
        <f t="shared" si="21"/>
        <v>4.9000000000000004</v>
      </c>
      <c r="T473" s="20"/>
      <c r="U473" s="21"/>
      <c r="V473" s="21"/>
      <c r="W473" s="9"/>
      <c r="X473" s="9"/>
      <c r="Y473" s="35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90"/>
      <c r="AS473" s="90"/>
      <c r="AT473" s="90"/>
      <c r="AU473" s="90"/>
      <c r="AV473" s="90"/>
      <c r="AW473" s="90"/>
      <c r="AX473" s="90"/>
      <c r="AY473" s="90"/>
      <c r="AZ473" s="90"/>
      <c r="BA473" s="90"/>
      <c r="BB473" s="90"/>
      <c r="BC473" s="90"/>
      <c r="BD473" s="90"/>
      <c r="BE473" s="90"/>
      <c r="BF473" s="90"/>
      <c r="BG473" s="90"/>
      <c r="BH473" s="90"/>
      <c r="BI473" s="90"/>
      <c r="BJ473" s="90"/>
      <c r="BK473" s="90"/>
      <c r="BL473" s="90"/>
      <c r="BM473" s="90"/>
      <c r="BN473" s="90"/>
      <c r="BO473" s="90"/>
      <c r="BP473" s="90"/>
      <c r="BQ473" s="90"/>
      <c r="BR473" s="90"/>
      <c r="BS473" s="90"/>
      <c r="BT473" s="90"/>
      <c r="BU473" s="90"/>
      <c r="BV473" s="90"/>
      <c r="BW473" s="90"/>
      <c r="BX473" s="90"/>
      <c r="BY473" s="90"/>
    </row>
    <row r="474" spans="1:77" s="223" customFormat="1" x14ac:dyDescent="0.3">
      <c r="A474" s="17" t="s">
        <v>946</v>
      </c>
      <c r="B474" s="17" t="s">
        <v>944</v>
      </c>
      <c r="C474" s="17"/>
      <c r="D474" s="17" t="s">
        <v>89</v>
      </c>
      <c r="E474" s="17" t="s">
        <v>950</v>
      </c>
      <c r="F474" s="17"/>
      <c r="G474" s="17" t="s">
        <v>948</v>
      </c>
      <c r="H474" s="17"/>
      <c r="I474" s="17"/>
      <c r="J474" s="17"/>
      <c r="K474" s="17"/>
      <c r="L474" s="18"/>
      <c r="M474" s="20"/>
      <c r="N474" s="19">
        <f t="shared" si="19"/>
        <v>0</v>
      </c>
      <c r="O474" s="20">
        <v>3</v>
      </c>
      <c r="P474" s="21">
        <v>3</v>
      </c>
      <c r="Q474" s="21">
        <v>7</v>
      </c>
      <c r="R474" s="20">
        <v>1</v>
      </c>
      <c r="S474" s="21">
        <f t="shared" si="21"/>
        <v>3</v>
      </c>
      <c r="T474" s="20"/>
      <c r="U474" s="21"/>
      <c r="V474" s="21"/>
      <c r="W474" s="9"/>
      <c r="X474" s="9"/>
      <c r="Y474" s="39"/>
      <c r="Z474" s="39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77" s="357" customFormat="1" x14ac:dyDescent="0.3">
      <c r="A475" s="17" t="s">
        <v>946</v>
      </c>
      <c r="B475" s="17" t="s">
        <v>944</v>
      </c>
      <c r="C475" s="17"/>
      <c r="D475" s="17" t="s">
        <v>89</v>
      </c>
      <c r="E475" s="17" t="s">
        <v>952</v>
      </c>
      <c r="F475" s="17"/>
      <c r="G475" s="17" t="s">
        <v>951</v>
      </c>
      <c r="H475" s="17"/>
      <c r="I475" s="17"/>
      <c r="J475" s="17"/>
      <c r="K475" s="17"/>
      <c r="L475" s="18"/>
      <c r="M475" s="20"/>
      <c r="N475" s="19">
        <f t="shared" si="19"/>
        <v>0</v>
      </c>
      <c r="O475" s="20">
        <v>4</v>
      </c>
      <c r="P475" s="21">
        <v>2.4500000000000002</v>
      </c>
      <c r="Q475" s="21">
        <v>6</v>
      </c>
      <c r="R475" s="22">
        <v>2</v>
      </c>
      <c r="S475" s="23">
        <f t="shared" si="21"/>
        <v>4.9000000000000004</v>
      </c>
      <c r="T475" s="20"/>
      <c r="U475" s="21"/>
      <c r="V475" s="21"/>
      <c r="W475" s="9"/>
      <c r="X475" s="9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90"/>
      <c r="AS475" s="90"/>
      <c r="AT475" s="90"/>
      <c r="AU475" s="90"/>
      <c r="AV475" s="90"/>
      <c r="AW475" s="90"/>
      <c r="AX475" s="90"/>
      <c r="AY475" s="90"/>
      <c r="AZ475" s="90"/>
      <c r="BA475" s="90"/>
      <c r="BB475" s="90"/>
      <c r="BC475" s="90"/>
      <c r="BD475" s="90"/>
      <c r="BE475" s="90"/>
      <c r="BF475" s="90"/>
      <c r="BG475" s="90"/>
      <c r="BH475" s="90"/>
      <c r="BI475" s="90"/>
      <c r="BJ475" s="90"/>
      <c r="BK475" s="90"/>
      <c r="BL475" s="90"/>
      <c r="BM475" s="90"/>
      <c r="BN475" s="90"/>
      <c r="BO475" s="90"/>
      <c r="BP475" s="90"/>
      <c r="BQ475" s="90"/>
      <c r="BR475" s="90"/>
      <c r="BS475" s="90"/>
      <c r="BT475" s="90"/>
      <c r="BU475" s="90"/>
      <c r="BV475" s="90"/>
      <c r="BW475" s="90"/>
      <c r="BX475" s="90"/>
      <c r="BY475" s="90"/>
    </row>
    <row r="476" spans="1:77" s="123" customFormat="1" x14ac:dyDescent="0.3">
      <c r="A476" s="151" t="s">
        <v>936</v>
      </c>
      <c r="B476" s="151" t="s">
        <v>927</v>
      </c>
      <c r="C476" s="151" t="s">
        <v>953</v>
      </c>
      <c r="D476" s="151" t="s">
        <v>89</v>
      </c>
      <c r="E476" s="151" t="s">
        <v>954</v>
      </c>
      <c r="F476" s="151"/>
      <c r="G476" s="151" t="s">
        <v>955</v>
      </c>
      <c r="H476" s="151"/>
      <c r="I476" s="151"/>
      <c r="J476" s="151"/>
      <c r="K476" s="151"/>
      <c r="L476" s="152"/>
      <c r="M476" s="153"/>
      <c r="N476" s="19">
        <f t="shared" si="19"/>
        <v>0</v>
      </c>
      <c r="O476" s="153"/>
      <c r="P476" s="154"/>
      <c r="Q476" s="154"/>
      <c r="R476" s="155"/>
      <c r="S476" s="156"/>
      <c r="T476" s="153">
        <v>1</v>
      </c>
      <c r="U476" s="156">
        <v>22.74</v>
      </c>
      <c r="V476" s="156">
        <v>90</v>
      </c>
      <c r="W476" s="288"/>
      <c r="X476" s="288"/>
      <c r="Y476" s="290"/>
      <c r="Z476" s="122"/>
      <c r="AA476" s="291"/>
      <c r="AB476" s="122"/>
      <c r="AC476" s="292"/>
      <c r="AD476" s="122"/>
      <c r="AE476" s="122"/>
      <c r="AF476" s="122"/>
      <c r="AG476" s="122"/>
      <c r="AH476" s="122"/>
      <c r="AI476" s="122"/>
      <c r="AJ476" s="122"/>
      <c r="AK476" s="122"/>
      <c r="AL476" s="122"/>
      <c r="AM476" s="122"/>
      <c r="AN476" s="122"/>
      <c r="AO476" s="122"/>
      <c r="AP476" s="122"/>
      <c r="AQ476" s="122"/>
      <c r="AR476" s="122"/>
      <c r="AS476" s="122"/>
      <c r="AT476" s="122"/>
      <c r="AU476" s="122"/>
      <c r="AV476" s="122"/>
      <c r="AW476" s="122"/>
      <c r="AX476" s="122"/>
      <c r="AY476" s="122"/>
      <c r="AZ476" s="122"/>
      <c r="BA476" s="122"/>
      <c r="BB476" s="122"/>
      <c r="BC476" s="122"/>
      <c r="BD476" s="122"/>
      <c r="BE476" s="122"/>
      <c r="BF476" s="122"/>
      <c r="BG476" s="122"/>
      <c r="BH476" s="122"/>
      <c r="BI476" s="122"/>
      <c r="BJ476" s="122"/>
      <c r="BK476" s="122"/>
      <c r="BL476" s="122"/>
      <c r="BM476" s="122"/>
      <c r="BN476" s="122"/>
      <c r="BO476" s="122"/>
      <c r="BP476" s="122"/>
      <c r="BQ476" s="122"/>
      <c r="BR476" s="122"/>
      <c r="BS476" s="122"/>
      <c r="BT476" s="122"/>
      <c r="BU476" s="122"/>
      <c r="BV476" s="122"/>
      <c r="BW476" s="122"/>
      <c r="BX476" s="122"/>
      <c r="BY476" s="122"/>
    </row>
    <row r="477" spans="1:77" s="180" customFormat="1" x14ac:dyDescent="0.3">
      <c r="A477" s="174" t="s">
        <v>956</v>
      </c>
      <c r="B477" s="174" t="s">
        <v>927</v>
      </c>
      <c r="C477" s="174" t="s">
        <v>957</v>
      </c>
      <c r="D477" s="174" t="s">
        <v>89</v>
      </c>
      <c r="E477" s="174" t="s">
        <v>958</v>
      </c>
      <c r="F477" s="174"/>
      <c r="G477" s="174" t="s">
        <v>959</v>
      </c>
      <c r="H477" s="174"/>
      <c r="I477" s="174"/>
      <c r="J477" s="174"/>
      <c r="K477" s="174"/>
      <c r="L477" s="358"/>
      <c r="M477" s="176"/>
      <c r="N477" s="19">
        <f t="shared" si="19"/>
        <v>0</v>
      </c>
      <c r="O477" s="176"/>
      <c r="P477" s="359"/>
      <c r="Q477" s="359"/>
      <c r="R477" s="360"/>
      <c r="S477" s="361"/>
      <c r="T477" s="176">
        <v>2</v>
      </c>
      <c r="U477" s="361">
        <v>26.79</v>
      </c>
      <c r="V477" s="361">
        <v>80</v>
      </c>
      <c r="W477" s="288"/>
      <c r="X477" s="288"/>
      <c r="Y477" s="362"/>
      <c r="Z477" s="178"/>
      <c r="AA477" s="363"/>
      <c r="AB477" s="178"/>
      <c r="AC477" s="364"/>
      <c r="AD477" s="178"/>
      <c r="AE477" s="178"/>
      <c r="AF477" s="178"/>
      <c r="AG477" s="178"/>
      <c r="AH477" s="178"/>
      <c r="AI477" s="178"/>
      <c r="AJ477" s="178"/>
      <c r="AK477" s="178"/>
      <c r="AL477" s="178"/>
      <c r="AM477" s="178"/>
      <c r="AN477" s="178"/>
      <c r="AO477" s="178"/>
      <c r="AP477" s="178"/>
      <c r="AQ477" s="178"/>
      <c r="AR477" s="178"/>
      <c r="AS477" s="178"/>
      <c r="AT477" s="178"/>
      <c r="AU477" s="178"/>
      <c r="AV477" s="178"/>
      <c r="AW477" s="178"/>
      <c r="AX477" s="178"/>
      <c r="AY477" s="178"/>
      <c r="AZ477" s="178"/>
      <c r="BA477" s="178"/>
      <c r="BB477" s="178"/>
      <c r="BC477" s="178"/>
      <c r="BD477" s="178"/>
      <c r="BE477" s="178"/>
      <c r="BF477" s="178"/>
      <c r="BG477" s="178"/>
      <c r="BH477" s="178"/>
      <c r="BI477" s="178"/>
      <c r="BJ477" s="178"/>
      <c r="BK477" s="178"/>
      <c r="BL477" s="178"/>
      <c r="BM477" s="178"/>
      <c r="BN477" s="178"/>
      <c r="BO477" s="178"/>
      <c r="BP477" s="178"/>
      <c r="BQ477" s="178"/>
      <c r="BR477" s="178"/>
      <c r="BS477" s="178"/>
      <c r="BT477" s="178"/>
      <c r="BU477" s="178"/>
      <c r="BV477" s="178"/>
      <c r="BW477" s="178"/>
      <c r="BX477" s="178"/>
      <c r="BY477" s="178"/>
    </row>
    <row r="478" spans="1:77" s="123" customFormat="1" x14ac:dyDescent="0.3">
      <c r="A478" s="151" t="s">
        <v>960</v>
      </c>
      <c r="B478" s="151" t="s">
        <v>927</v>
      </c>
      <c r="C478" s="151" t="s">
        <v>915</v>
      </c>
      <c r="D478" s="151" t="s">
        <v>89</v>
      </c>
      <c r="E478" s="151" t="s">
        <v>961</v>
      </c>
      <c r="F478" s="151"/>
      <c r="G478" s="151" t="s">
        <v>962</v>
      </c>
      <c r="H478" s="151"/>
      <c r="I478" s="151"/>
      <c r="J478" s="151"/>
      <c r="K478" s="151"/>
      <c r="L478" s="152"/>
      <c r="M478" s="153"/>
      <c r="N478" s="19">
        <f t="shared" si="19"/>
        <v>0</v>
      </c>
      <c r="O478" s="153"/>
      <c r="P478" s="154"/>
      <c r="Q478" s="154"/>
      <c r="R478" s="155"/>
      <c r="S478" s="156"/>
      <c r="T478" s="153">
        <v>1</v>
      </c>
      <c r="U478" s="156">
        <v>44.29</v>
      </c>
      <c r="V478" s="156">
        <v>120</v>
      </c>
      <c r="W478" s="288"/>
      <c r="X478" s="288"/>
      <c r="Y478" s="290"/>
      <c r="Z478" s="122"/>
      <c r="AA478" s="291"/>
      <c r="AB478" s="122"/>
      <c r="AC478" s="292"/>
      <c r="AD478" s="122"/>
      <c r="AE478" s="122"/>
      <c r="AF478" s="122"/>
      <c r="AG478" s="122"/>
      <c r="AH478" s="122"/>
      <c r="AI478" s="122"/>
      <c r="AJ478" s="122"/>
      <c r="AK478" s="122"/>
      <c r="AL478" s="122"/>
      <c r="AM478" s="122"/>
      <c r="AN478" s="122"/>
      <c r="AO478" s="122"/>
      <c r="AP478" s="122"/>
      <c r="AQ478" s="122"/>
      <c r="AR478" s="122"/>
      <c r="AS478" s="122"/>
      <c r="AT478" s="122"/>
      <c r="AU478" s="122"/>
      <c r="AV478" s="122"/>
      <c r="AW478" s="122"/>
      <c r="AX478" s="122"/>
      <c r="AY478" s="122"/>
      <c r="AZ478" s="122"/>
      <c r="BA478" s="122"/>
      <c r="BB478" s="122"/>
      <c r="BC478" s="122"/>
      <c r="BD478" s="122"/>
      <c r="BE478" s="122"/>
      <c r="BF478" s="122"/>
      <c r="BG478" s="122"/>
      <c r="BH478" s="122"/>
      <c r="BI478" s="122"/>
      <c r="BJ478" s="122"/>
      <c r="BK478" s="122"/>
      <c r="BL478" s="122"/>
      <c r="BM478" s="122"/>
      <c r="BN478" s="122"/>
      <c r="BO478" s="122"/>
      <c r="BP478" s="122"/>
      <c r="BQ478" s="122"/>
      <c r="BR478" s="122"/>
      <c r="BS478" s="122"/>
      <c r="BT478" s="122"/>
      <c r="BU478" s="122"/>
      <c r="BV478" s="122"/>
      <c r="BW478" s="122"/>
      <c r="BX478" s="122"/>
      <c r="BY478" s="122"/>
    </row>
    <row r="479" spans="1:77" s="118" customFormat="1" x14ac:dyDescent="0.3">
      <c r="A479" s="28" t="s">
        <v>963</v>
      </c>
      <c r="B479" s="28" t="s">
        <v>964</v>
      </c>
      <c r="C479" s="28">
        <v>16313</v>
      </c>
      <c r="D479" s="28" t="s">
        <v>89</v>
      </c>
      <c r="E479" s="28" t="s">
        <v>965</v>
      </c>
      <c r="F479" s="28"/>
      <c r="G479" s="28" t="s">
        <v>966</v>
      </c>
      <c r="H479" s="28"/>
      <c r="I479" s="28"/>
      <c r="J479" s="28"/>
      <c r="K479" s="28"/>
      <c r="L479" s="260"/>
      <c r="M479" s="28">
        <f>K479*L479</f>
        <v>0</v>
      </c>
      <c r="N479" s="19">
        <f t="shared" si="19"/>
        <v>0</v>
      </c>
      <c r="O479" s="261"/>
      <c r="P479" s="158"/>
      <c r="Q479" s="160"/>
      <c r="R479" s="161"/>
      <c r="S479" s="162"/>
      <c r="T479" s="28">
        <v>1</v>
      </c>
      <c r="U479" s="124">
        <v>4.41</v>
      </c>
      <c r="V479" s="124">
        <f>U479*1.09</f>
        <v>4.8069000000000006</v>
      </c>
      <c r="W479" s="76"/>
      <c r="X479" s="76"/>
      <c r="Y479" s="222"/>
      <c r="Z479" s="222"/>
      <c r="AA479" s="223"/>
      <c r="AB479" s="223"/>
      <c r="AC479" s="223"/>
      <c r="AD479" s="223"/>
      <c r="AE479" s="223"/>
      <c r="AF479" s="223"/>
      <c r="AG479" s="223"/>
      <c r="AH479" s="223"/>
      <c r="AI479" s="223"/>
      <c r="AJ479" s="223"/>
      <c r="AK479" s="223"/>
      <c r="AL479" s="223"/>
      <c r="AM479" s="223"/>
      <c r="AN479" s="223"/>
      <c r="AO479" s="223"/>
      <c r="AP479" s="223"/>
      <c r="AQ479" s="223"/>
      <c r="AR479" s="110"/>
      <c r="AS479" s="110"/>
      <c r="AT479" s="110"/>
      <c r="AU479" s="110"/>
      <c r="AV479" s="110"/>
      <c r="AW479" s="110"/>
      <c r="AX479" s="110"/>
      <c r="AY479" s="110"/>
      <c r="AZ479" s="110"/>
      <c r="BA479" s="110"/>
      <c r="BB479" s="110"/>
      <c r="BC479" s="110"/>
      <c r="BD479" s="110"/>
      <c r="BE479" s="110"/>
      <c r="BF479" s="110"/>
      <c r="BG479" s="110"/>
      <c r="BH479" s="110"/>
      <c r="BI479" s="110"/>
      <c r="BJ479" s="110"/>
      <c r="BK479" s="110"/>
      <c r="BL479" s="110"/>
      <c r="BM479" s="110"/>
      <c r="BN479" s="110"/>
      <c r="BO479" s="110"/>
      <c r="BP479" s="110"/>
      <c r="BQ479" s="110"/>
      <c r="BR479" s="110"/>
      <c r="BS479" s="110"/>
      <c r="BT479" s="110"/>
      <c r="BU479" s="110"/>
      <c r="BV479" s="110"/>
      <c r="BW479" s="110"/>
      <c r="BX479" s="110"/>
      <c r="BY479" s="110"/>
    </row>
    <row r="480" spans="1:77" s="238" customFormat="1" x14ac:dyDescent="0.3">
      <c r="A480" s="68" t="s">
        <v>967</v>
      </c>
      <c r="B480" s="68" t="s">
        <v>964</v>
      </c>
      <c r="C480" s="68" t="s">
        <v>968</v>
      </c>
      <c r="D480" s="68" t="s">
        <v>89</v>
      </c>
      <c r="E480" s="68" t="s">
        <v>969</v>
      </c>
      <c r="F480" s="68"/>
      <c r="G480" s="68" t="s">
        <v>970</v>
      </c>
      <c r="H480" s="68"/>
      <c r="I480" s="39"/>
      <c r="J480" s="39"/>
      <c r="K480" s="39"/>
      <c r="L480" s="365"/>
      <c r="M480" s="39">
        <f>K480*L480</f>
        <v>0</v>
      </c>
      <c r="N480" s="19">
        <f t="shared" si="19"/>
        <v>0</v>
      </c>
      <c r="O480" s="366"/>
      <c r="P480" s="171"/>
      <c r="Q480" s="167"/>
      <c r="R480" s="171"/>
      <c r="S480" s="167"/>
      <c r="T480" s="68">
        <v>1</v>
      </c>
      <c r="U480" s="75">
        <v>7.8</v>
      </c>
      <c r="V480" s="124">
        <v>13</v>
      </c>
      <c r="W480" s="76"/>
      <c r="X480" s="76"/>
      <c r="Y480" s="71"/>
      <c r="Z480" s="71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</row>
    <row r="481" spans="1:77" s="357" customFormat="1" x14ac:dyDescent="0.3">
      <c r="A481" s="151" t="s">
        <v>946</v>
      </c>
      <c r="B481" s="151" t="s">
        <v>964</v>
      </c>
      <c r="C481" s="151">
        <v>16319</v>
      </c>
      <c r="D481" s="151" t="s">
        <v>89</v>
      </c>
      <c r="E481" s="151" t="s">
        <v>947</v>
      </c>
      <c r="F481" s="151"/>
      <c r="G481" s="151" t="s">
        <v>971</v>
      </c>
      <c r="H481" s="151"/>
      <c r="I481" s="151"/>
      <c r="J481" s="151"/>
      <c r="K481" s="151"/>
      <c r="L481" s="267"/>
      <c r="M481" s="151">
        <f>K481*L481</f>
        <v>0</v>
      </c>
      <c r="N481" s="19">
        <f t="shared" si="19"/>
        <v>0</v>
      </c>
      <c r="O481" s="268"/>
      <c r="P481" s="269"/>
      <c r="Q481" s="270"/>
      <c r="R481" s="271"/>
      <c r="S481" s="272"/>
      <c r="T481" s="151">
        <v>1</v>
      </c>
      <c r="U481" s="273">
        <v>5.39</v>
      </c>
      <c r="V481" s="273">
        <v>12</v>
      </c>
      <c r="W481" s="76"/>
      <c r="X481" s="76"/>
      <c r="Y481" s="274"/>
      <c r="Z481" s="274"/>
      <c r="AA481" s="238"/>
      <c r="AB481" s="238"/>
      <c r="AC481" s="238"/>
      <c r="AD481" s="238"/>
      <c r="AE481" s="238"/>
      <c r="AF481" s="238"/>
      <c r="AG481" s="238"/>
      <c r="AH481" s="238"/>
      <c r="AI481" s="238"/>
      <c r="AJ481" s="238"/>
      <c r="AK481" s="238"/>
      <c r="AL481" s="238"/>
      <c r="AM481" s="238"/>
      <c r="AN481" s="238"/>
      <c r="AO481" s="238"/>
      <c r="AP481" s="238"/>
      <c r="AQ481" s="238"/>
      <c r="AR481" s="90"/>
      <c r="AS481" s="90"/>
      <c r="AT481" s="90"/>
      <c r="AU481" s="90"/>
      <c r="AV481" s="90"/>
      <c r="AW481" s="90"/>
      <c r="AX481" s="90"/>
      <c r="AY481" s="90"/>
      <c r="AZ481" s="90"/>
      <c r="BA481" s="90"/>
      <c r="BB481" s="90"/>
      <c r="BC481" s="90"/>
      <c r="BD481" s="90"/>
      <c r="BE481" s="90"/>
      <c r="BF481" s="90"/>
      <c r="BG481" s="90"/>
      <c r="BH481" s="90"/>
      <c r="BI481" s="90"/>
      <c r="BJ481" s="90"/>
      <c r="BK481" s="90"/>
      <c r="BL481" s="90"/>
      <c r="BM481" s="90"/>
      <c r="BN481" s="90"/>
      <c r="BO481" s="90"/>
      <c r="BP481" s="90"/>
      <c r="BQ481" s="90"/>
      <c r="BR481" s="90"/>
      <c r="BS481" s="90"/>
      <c r="BT481" s="90"/>
      <c r="BU481" s="90"/>
      <c r="BV481" s="90"/>
      <c r="BW481" s="90"/>
      <c r="BX481" s="90"/>
      <c r="BY481" s="90"/>
    </row>
    <row r="482" spans="1:77" s="357" customFormat="1" x14ac:dyDescent="0.3">
      <c r="A482" s="17" t="s">
        <v>972</v>
      </c>
      <c r="B482" s="17" t="s">
        <v>973</v>
      </c>
      <c r="C482" s="17"/>
      <c r="D482" s="17" t="s">
        <v>4410</v>
      </c>
      <c r="E482" s="17" t="s">
        <v>974</v>
      </c>
      <c r="F482" s="17"/>
      <c r="G482" s="17"/>
      <c r="H482" s="17"/>
      <c r="I482" s="17"/>
      <c r="J482" s="17"/>
      <c r="K482" s="17"/>
      <c r="L482" s="17"/>
      <c r="M482" s="17"/>
      <c r="N482" s="19">
        <f t="shared" si="19"/>
        <v>0</v>
      </c>
      <c r="O482" s="20">
        <v>10</v>
      </c>
      <c r="P482" s="21">
        <v>5</v>
      </c>
      <c r="Q482" s="21">
        <v>20</v>
      </c>
      <c r="R482" s="22">
        <v>1</v>
      </c>
      <c r="S482" s="23">
        <f t="shared" ref="S482:S495" si="22">(P482*R482)</f>
        <v>5</v>
      </c>
      <c r="T482" s="20"/>
      <c r="U482" s="21"/>
      <c r="V482" s="21"/>
      <c r="W482" s="9"/>
      <c r="X482" s="9"/>
      <c r="Y482" s="88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90"/>
      <c r="AS482" s="90"/>
      <c r="AT482" s="90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H482" s="90"/>
      <c r="BI482" s="90"/>
      <c r="BJ482" s="90"/>
      <c r="BK482" s="90"/>
      <c r="BL482" s="90"/>
      <c r="BM482" s="90"/>
      <c r="BN482" s="90"/>
      <c r="BO482" s="90"/>
      <c r="BP482" s="90"/>
      <c r="BQ482" s="90"/>
      <c r="BR482" s="90"/>
      <c r="BS482" s="90"/>
      <c r="BT482" s="90"/>
      <c r="BU482" s="90"/>
      <c r="BV482" s="90"/>
      <c r="BW482" s="90"/>
      <c r="BX482" s="90"/>
      <c r="BY482" s="90"/>
    </row>
    <row r="483" spans="1:77" s="78" customFormat="1" x14ac:dyDescent="0.3">
      <c r="A483" s="17" t="s">
        <v>975</v>
      </c>
      <c r="B483" s="18" t="s">
        <v>973</v>
      </c>
      <c r="C483" s="17"/>
      <c r="D483" s="17" t="s">
        <v>4450</v>
      </c>
      <c r="E483" s="17" t="s">
        <v>4441</v>
      </c>
      <c r="F483" s="17"/>
      <c r="G483" s="17"/>
      <c r="H483" s="17"/>
      <c r="I483" s="17"/>
      <c r="J483" s="17"/>
      <c r="K483" s="17"/>
      <c r="L483" s="17"/>
      <c r="M483" s="17"/>
      <c r="N483" s="19">
        <f t="shared" si="19"/>
        <v>0</v>
      </c>
      <c r="O483" s="20">
        <v>15</v>
      </c>
      <c r="P483" s="21">
        <v>30</v>
      </c>
      <c r="Q483" s="21">
        <v>45</v>
      </c>
      <c r="R483" s="20">
        <v>4</v>
      </c>
      <c r="S483" s="21">
        <f t="shared" si="22"/>
        <v>120</v>
      </c>
      <c r="T483" s="241"/>
      <c r="U483" s="21">
        <v>30</v>
      </c>
      <c r="V483" s="21">
        <v>45</v>
      </c>
      <c r="W483" s="9"/>
      <c r="X483" s="9"/>
      <c r="Y483" s="166"/>
      <c r="Z483" s="40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</row>
    <row r="484" spans="1:77" x14ac:dyDescent="0.3">
      <c r="A484" s="17" t="s">
        <v>977</v>
      </c>
      <c r="B484" s="18" t="s">
        <v>973</v>
      </c>
      <c r="C484" s="17"/>
      <c r="D484" s="17" t="s">
        <v>4450</v>
      </c>
      <c r="E484" s="17" t="s">
        <v>4442</v>
      </c>
      <c r="F484" s="17"/>
      <c r="G484" s="17"/>
      <c r="H484" s="17"/>
      <c r="I484" s="17"/>
      <c r="J484" s="17"/>
      <c r="K484" s="17"/>
      <c r="L484" s="17"/>
      <c r="M484" s="17"/>
      <c r="N484" s="19">
        <f t="shared" si="19"/>
        <v>0</v>
      </c>
      <c r="O484" s="20">
        <v>11</v>
      </c>
      <c r="P484" s="21">
        <v>50</v>
      </c>
      <c r="Q484" s="21">
        <v>75</v>
      </c>
      <c r="R484" s="22">
        <v>2</v>
      </c>
      <c r="S484" s="23">
        <f t="shared" si="22"/>
        <v>100</v>
      </c>
      <c r="T484" s="241"/>
      <c r="U484" s="21"/>
      <c r="V484" s="21"/>
      <c r="Y484" s="3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</row>
    <row r="485" spans="1:77" s="25" customFormat="1" x14ac:dyDescent="0.3">
      <c r="A485" s="254" t="s">
        <v>978</v>
      </c>
      <c r="B485" s="254" t="s">
        <v>973</v>
      </c>
      <c r="C485" s="254"/>
      <c r="D485" s="254" t="s">
        <v>4430</v>
      </c>
      <c r="E485" s="254" t="s">
        <v>979</v>
      </c>
      <c r="F485" s="254"/>
      <c r="G485" s="254"/>
      <c r="H485" s="254"/>
      <c r="I485" s="254"/>
      <c r="J485" s="254"/>
      <c r="K485" s="254"/>
      <c r="L485" s="254"/>
      <c r="M485" s="254"/>
      <c r="N485" s="19">
        <f t="shared" si="19"/>
        <v>0</v>
      </c>
      <c r="O485" s="367">
        <v>30</v>
      </c>
      <c r="P485" s="368">
        <v>10</v>
      </c>
      <c r="Q485" s="368">
        <v>15</v>
      </c>
      <c r="R485" s="369">
        <v>10</v>
      </c>
      <c r="S485" s="370">
        <f t="shared" si="22"/>
        <v>100</v>
      </c>
      <c r="T485" s="367"/>
      <c r="U485" s="368"/>
      <c r="V485" s="368"/>
      <c r="W485" s="9"/>
      <c r="X485" s="9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</row>
    <row r="486" spans="1:77" s="2" customFormat="1" x14ac:dyDescent="0.3">
      <c r="A486" s="17" t="s">
        <v>980</v>
      </c>
      <c r="B486" s="17" t="s">
        <v>973</v>
      </c>
      <c r="C486" s="17"/>
      <c r="D486" s="17" t="s">
        <v>4410</v>
      </c>
      <c r="E486" s="17" t="s">
        <v>981</v>
      </c>
      <c r="F486" s="17"/>
      <c r="G486" s="17"/>
      <c r="H486" s="17"/>
      <c r="I486" s="17"/>
      <c r="J486" s="17"/>
      <c r="K486" s="17"/>
      <c r="L486" s="17"/>
      <c r="M486" s="17"/>
      <c r="N486" s="19">
        <f t="shared" si="19"/>
        <v>0</v>
      </c>
      <c r="O486" s="20"/>
      <c r="P486" s="21">
        <v>1</v>
      </c>
      <c r="Q486" s="21">
        <v>25</v>
      </c>
      <c r="R486" s="22">
        <v>8</v>
      </c>
      <c r="S486" s="23">
        <f t="shared" si="22"/>
        <v>8</v>
      </c>
      <c r="T486" s="20"/>
      <c r="U486" s="21">
        <v>1</v>
      </c>
      <c r="V486" s="21">
        <v>25</v>
      </c>
      <c r="W486" s="9"/>
      <c r="X486" s="9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</row>
    <row r="487" spans="1:77" s="97" customFormat="1" x14ac:dyDescent="0.3">
      <c r="A487" s="17" t="s">
        <v>982</v>
      </c>
      <c r="B487" s="17" t="s">
        <v>973</v>
      </c>
      <c r="C487" s="17"/>
      <c r="D487" s="17" t="s">
        <v>4410</v>
      </c>
      <c r="E487" s="17" t="s">
        <v>983</v>
      </c>
      <c r="F487" s="17"/>
      <c r="G487" s="17"/>
      <c r="H487" s="17"/>
      <c r="I487" s="17"/>
      <c r="J487" s="17"/>
      <c r="K487" s="17"/>
      <c r="L487" s="17"/>
      <c r="M487" s="17"/>
      <c r="N487" s="19">
        <f t="shared" si="19"/>
        <v>0</v>
      </c>
      <c r="O487" s="20"/>
      <c r="P487" s="21">
        <v>1</v>
      </c>
      <c r="Q487" s="21">
        <v>30</v>
      </c>
      <c r="R487" s="22">
        <v>2</v>
      </c>
      <c r="S487" s="23">
        <f t="shared" si="22"/>
        <v>2</v>
      </c>
      <c r="T487" s="20"/>
      <c r="U487" s="21"/>
      <c r="V487" s="21"/>
      <c r="W487" s="9"/>
      <c r="X487" s="9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</row>
    <row r="488" spans="1:77" s="25" customFormat="1" x14ac:dyDescent="0.3">
      <c r="A488" s="17" t="s">
        <v>984</v>
      </c>
      <c r="B488" s="17" t="s">
        <v>973</v>
      </c>
      <c r="C488" s="17"/>
      <c r="D488" s="17" t="s">
        <v>22</v>
      </c>
      <c r="E488" s="17" t="s">
        <v>985</v>
      </c>
      <c r="F488" s="17"/>
      <c r="G488" s="17"/>
      <c r="H488" s="17"/>
      <c r="I488" s="17"/>
      <c r="J488" s="17"/>
      <c r="K488" s="17"/>
      <c r="L488" s="17"/>
      <c r="M488" s="17"/>
      <c r="N488" s="19">
        <f t="shared" si="19"/>
        <v>0</v>
      </c>
      <c r="O488" s="20"/>
      <c r="P488" s="21">
        <v>1</v>
      </c>
      <c r="Q488" s="21">
        <v>35</v>
      </c>
      <c r="R488" s="22">
        <v>1</v>
      </c>
      <c r="S488" s="23">
        <f t="shared" si="22"/>
        <v>1</v>
      </c>
      <c r="T488" s="20"/>
      <c r="U488" s="21"/>
      <c r="V488" s="21"/>
      <c r="W488" s="9"/>
      <c r="X488" s="9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</row>
    <row r="489" spans="1:77" s="2" customFormat="1" x14ac:dyDescent="0.3">
      <c r="A489" s="17" t="s">
        <v>986</v>
      </c>
      <c r="B489" s="17" t="s">
        <v>973</v>
      </c>
      <c r="C489" s="17"/>
      <c r="D489" s="17" t="s">
        <v>22</v>
      </c>
      <c r="E489" s="17" t="s">
        <v>987</v>
      </c>
      <c r="F489" s="17"/>
      <c r="G489" s="17"/>
      <c r="H489" s="17" t="s">
        <v>988</v>
      </c>
      <c r="I489" s="17"/>
      <c r="J489" s="17"/>
      <c r="K489" s="17">
        <v>10</v>
      </c>
      <c r="L489" s="17">
        <v>20</v>
      </c>
      <c r="M489" s="17">
        <v>5</v>
      </c>
      <c r="N489" s="19">
        <f t="shared" ref="N489:N510" si="23">SUM(M489*K489)</f>
        <v>50</v>
      </c>
      <c r="O489" s="20"/>
      <c r="P489" s="21">
        <v>10</v>
      </c>
      <c r="Q489" s="21">
        <v>25</v>
      </c>
      <c r="R489" s="22">
        <v>4</v>
      </c>
      <c r="S489" s="23">
        <f t="shared" si="22"/>
        <v>40</v>
      </c>
      <c r="T489" s="20"/>
      <c r="U489" s="21"/>
      <c r="V489" s="21"/>
      <c r="W489" s="9"/>
      <c r="X489" s="9"/>
      <c r="Y489" s="3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</row>
    <row r="490" spans="1:77" s="25" customFormat="1" x14ac:dyDescent="0.3">
      <c r="A490" s="17" t="s">
        <v>989</v>
      </c>
      <c r="B490" s="17" t="s">
        <v>973</v>
      </c>
      <c r="C490" s="17"/>
      <c r="D490" s="17" t="s">
        <v>22</v>
      </c>
      <c r="E490" s="17" t="s">
        <v>987</v>
      </c>
      <c r="F490" s="17"/>
      <c r="G490" s="17"/>
      <c r="H490" s="17" t="s">
        <v>990</v>
      </c>
      <c r="I490" s="17"/>
      <c r="J490" s="17"/>
      <c r="K490" s="17">
        <v>7.5</v>
      </c>
      <c r="L490" s="17">
        <v>15</v>
      </c>
      <c r="M490" s="17">
        <v>4</v>
      </c>
      <c r="N490" s="19">
        <f t="shared" si="23"/>
        <v>30</v>
      </c>
      <c r="O490" s="20"/>
      <c r="P490" s="21">
        <v>7</v>
      </c>
      <c r="Q490" s="21">
        <v>20</v>
      </c>
      <c r="R490" s="22">
        <v>4</v>
      </c>
      <c r="S490" s="23">
        <f t="shared" si="22"/>
        <v>28</v>
      </c>
      <c r="T490" s="20"/>
      <c r="U490" s="21"/>
      <c r="V490" s="21"/>
      <c r="W490" s="9"/>
      <c r="X490" s="9"/>
      <c r="Y490" s="3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</row>
    <row r="491" spans="1:77" s="2" customFormat="1" x14ac:dyDescent="0.3">
      <c r="A491" s="17" t="s">
        <v>984</v>
      </c>
      <c r="B491" s="17" t="s">
        <v>973</v>
      </c>
      <c r="C491" s="17"/>
      <c r="D491" s="17" t="s">
        <v>22</v>
      </c>
      <c r="E491" s="17" t="s">
        <v>991</v>
      </c>
      <c r="F491" s="17"/>
      <c r="G491" s="17" t="s">
        <v>992</v>
      </c>
      <c r="H491" s="17" t="s">
        <v>993</v>
      </c>
      <c r="I491" s="17"/>
      <c r="J491" s="17"/>
      <c r="K491" s="17">
        <v>12.5</v>
      </c>
      <c r="L491" s="17">
        <v>25</v>
      </c>
      <c r="M491" s="17">
        <v>4</v>
      </c>
      <c r="N491" s="19">
        <f t="shared" si="23"/>
        <v>50</v>
      </c>
      <c r="O491" s="20"/>
      <c r="P491" s="21">
        <v>12</v>
      </c>
      <c r="Q491" s="21">
        <v>25</v>
      </c>
      <c r="R491" s="22">
        <v>2</v>
      </c>
      <c r="S491" s="23">
        <f t="shared" si="22"/>
        <v>24</v>
      </c>
      <c r="T491" s="20"/>
      <c r="U491" s="21"/>
      <c r="V491" s="21"/>
      <c r="W491" s="9"/>
      <c r="X491" s="9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</row>
    <row r="492" spans="1:77" s="25" customFormat="1" x14ac:dyDescent="0.3">
      <c r="A492" s="17" t="s">
        <v>984</v>
      </c>
      <c r="B492" s="17" t="s">
        <v>973</v>
      </c>
      <c r="C492" s="17"/>
      <c r="D492" s="17" t="s">
        <v>22</v>
      </c>
      <c r="E492" s="17" t="s">
        <v>991</v>
      </c>
      <c r="F492" s="17"/>
      <c r="G492" s="17" t="s">
        <v>992</v>
      </c>
      <c r="H492" s="17" t="s">
        <v>994</v>
      </c>
      <c r="I492" s="17"/>
      <c r="J492" s="17"/>
      <c r="K492" s="17">
        <v>10</v>
      </c>
      <c r="L492" s="17">
        <v>20</v>
      </c>
      <c r="M492" s="17">
        <v>4</v>
      </c>
      <c r="N492" s="19">
        <f t="shared" si="23"/>
        <v>40</v>
      </c>
      <c r="O492" s="20"/>
      <c r="P492" s="21">
        <v>10</v>
      </c>
      <c r="Q492" s="21">
        <v>20</v>
      </c>
      <c r="R492" s="22">
        <v>2</v>
      </c>
      <c r="S492" s="23">
        <f t="shared" si="22"/>
        <v>20</v>
      </c>
      <c r="T492" s="20"/>
      <c r="U492" s="21"/>
      <c r="V492" s="21"/>
      <c r="W492" s="9"/>
      <c r="X492" s="9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</row>
    <row r="493" spans="1:77" s="25" customFormat="1" x14ac:dyDescent="0.3">
      <c r="A493" s="17" t="s">
        <v>995</v>
      </c>
      <c r="B493" s="17" t="s">
        <v>973</v>
      </c>
      <c r="C493" s="17"/>
      <c r="D493" s="17" t="s">
        <v>22</v>
      </c>
      <c r="E493" s="17" t="s">
        <v>996</v>
      </c>
      <c r="F493" s="17"/>
      <c r="G493" s="17" t="s">
        <v>997</v>
      </c>
      <c r="H493" s="17" t="s">
        <v>998</v>
      </c>
      <c r="I493" s="17"/>
      <c r="J493" s="17"/>
      <c r="K493" s="17">
        <v>20</v>
      </c>
      <c r="L493" s="17">
        <v>40</v>
      </c>
      <c r="M493" s="17">
        <v>4</v>
      </c>
      <c r="N493" s="19">
        <f t="shared" si="23"/>
        <v>80</v>
      </c>
      <c r="O493" s="20"/>
      <c r="P493" s="21">
        <v>20</v>
      </c>
      <c r="Q493" s="21">
        <v>40</v>
      </c>
      <c r="R493" s="22">
        <v>4</v>
      </c>
      <c r="S493" s="23">
        <f t="shared" si="22"/>
        <v>80</v>
      </c>
      <c r="T493" s="20"/>
      <c r="U493" s="21"/>
      <c r="V493" s="21"/>
      <c r="W493" s="9"/>
      <c r="X493" s="9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</row>
    <row r="494" spans="1:77" s="25" customFormat="1" x14ac:dyDescent="0.3">
      <c r="A494" s="17" t="s">
        <v>995</v>
      </c>
      <c r="B494" s="17" t="s">
        <v>973</v>
      </c>
      <c r="C494" s="17"/>
      <c r="D494" s="17" t="s">
        <v>22</v>
      </c>
      <c r="E494" s="17" t="s">
        <v>999</v>
      </c>
      <c r="F494" s="17"/>
      <c r="G494" s="17"/>
      <c r="H494" s="17" t="s">
        <v>871</v>
      </c>
      <c r="I494" s="17"/>
      <c r="J494" s="17"/>
      <c r="K494" s="17">
        <v>32.5</v>
      </c>
      <c r="L494" s="17">
        <v>65</v>
      </c>
      <c r="M494" s="17">
        <v>2</v>
      </c>
      <c r="N494" s="19">
        <f t="shared" si="23"/>
        <v>65</v>
      </c>
      <c r="O494" s="20"/>
      <c r="P494" s="21">
        <v>32</v>
      </c>
      <c r="Q494" s="21">
        <v>65</v>
      </c>
      <c r="R494" s="22">
        <v>1</v>
      </c>
      <c r="S494" s="23">
        <f t="shared" si="22"/>
        <v>32</v>
      </c>
      <c r="T494" s="20"/>
      <c r="U494" s="21"/>
      <c r="V494" s="21"/>
      <c r="W494" s="9"/>
      <c r="X494" s="9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</row>
    <row r="495" spans="1:77" s="25" customFormat="1" x14ac:dyDescent="0.3">
      <c r="A495" s="18" t="s">
        <v>1000</v>
      </c>
      <c r="B495" s="17" t="s">
        <v>973</v>
      </c>
      <c r="C495" s="18"/>
      <c r="D495" s="18" t="s">
        <v>4410</v>
      </c>
      <c r="E495" s="18" t="s">
        <v>1001</v>
      </c>
      <c r="F495" s="18"/>
      <c r="G495" s="18"/>
      <c r="H495" s="18" t="s">
        <v>1002</v>
      </c>
      <c r="I495" s="18"/>
      <c r="J495" s="18"/>
      <c r="K495" s="18">
        <v>10</v>
      </c>
      <c r="L495" s="18">
        <v>20</v>
      </c>
      <c r="M495" s="18">
        <v>4</v>
      </c>
      <c r="N495" s="19">
        <f t="shared" si="23"/>
        <v>40</v>
      </c>
      <c r="O495" s="82"/>
      <c r="P495" s="83">
        <v>10</v>
      </c>
      <c r="Q495" s="83">
        <v>5</v>
      </c>
      <c r="R495" s="84">
        <v>1</v>
      </c>
      <c r="S495" s="23">
        <f t="shared" si="22"/>
        <v>10</v>
      </c>
      <c r="T495" s="82"/>
      <c r="U495" s="83"/>
      <c r="V495" s="83"/>
      <c r="W495" s="63"/>
      <c r="X495" s="63"/>
      <c r="Y495" s="3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</row>
    <row r="496" spans="1:77" s="99" customFormat="1" x14ac:dyDescent="0.3">
      <c r="A496" s="99" t="s">
        <v>1003</v>
      </c>
      <c r="B496" s="99" t="s">
        <v>973</v>
      </c>
      <c r="C496" s="99">
        <v>18050</v>
      </c>
      <c r="D496" s="99" t="s">
        <v>89</v>
      </c>
      <c r="E496" s="99" t="s">
        <v>1004</v>
      </c>
      <c r="G496" s="99" t="s">
        <v>1005</v>
      </c>
      <c r="I496" s="99" t="s">
        <v>467</v>
      </c>
      <c r="N496" s="19">
        <f t="shared" si="23"/>
        <v>0</v>
      </c>
      <c r="Q496" s="100"/>
      <c r="S496" s="100"/>
      <c r="T496" s="99">
        <v>2</v>
      </c>
      <c r="U496" s="100">
        <v>5.64</v>
      </c>
      <c r="V496" s="308">
        <v>12</v>
      </c>
      <c r="W496" s="127"/>
      <c r="X496" s="127"/>
      <c r="AA496" s="309">
        <v>4.95</v>
      </c>
      <c r="AB496" s="309"/>
      <c r="AC496" s="99">
        <v>1.1399999999999999</v>
      </c>
      <c r="AD496" s="100">
        <f>AA496*AC496</f>
        <v>5.6429999999999998</v>
      </c>
      <c r="AE496" s="100"/>
    </row>
    <row r="497" spans="1:78" s="99" customFormat="1" x14ac:dyDescent="0.3">
      <c r="A497" s="99" t="s">
        <v>1006</v>
      </c>
      <c r="B497" s="99" t="s">
        <v>973</v>
      </c>
      <c r="C497" s="99">
        <v>18052</v>
      </c>
      <c r="D497" s="99" t="s">
        <v>89</v>
      </c>
      <c r="E497" s="99" t="s">
        <v>1007</v>
      </c>
      <c r="G497" s="99" t="s">
        <v>1008</v>
      </c>
      <c r="I497" s="99" t="s">
        <v>467</v>
      </c>
      <c r="N497" s="19">
        <f t="shared" si="23"/>
        <v>0</v>
      </c>
      <c r="Q497" s="100"/>
      <c r="S497" s="100"/>
      <c r="T497" s="99">
        <v>2</v>
      </c>
      <c r="U497" s="100">
        <v>5.64</v>
      </c>
      <c r="V497" s="308">
        <v>12</v>
      </c>
      <c r="W497" s="127"/>
      <c r="X497" s="127"/>
      <c r="AA497" s="309">
        <v>4.95</v>
      </c>
      <c r="AB497" s="309"/>
      <c r="AC497" s="99">
        <v>1.1399999999999999</v>
      </c>
      <c r="AD497" s="100">
        <f>AA497*AC497</f>
        <v>5.6429999999999998</v>
      </c>
      <c r="AE497" s="100"/>
    </row>
    <row r="498" spans="1:78" s="25" customFormat="1" x14ac:dyDescent="0.3">
      <c r="A498" s="17" t="s">
        <v>1009</v>
      </c>
      <c r="B498" s="17" t="s">
        <v>973</v>
      </c>
      <c r="C498" s="17"/>
      <c r="D498" s="17" t="s">
        <v>22</v>
      </c>
      <c r="E498" s="17" t="s">
        <v>1010</v>
      </c>
      <c r="F498" s="17"/>
      <c r="G498" s="17"/>
      <c r="H498" s="17" t="s">
        <v>1011</v>
      </c>
      <c r="I498" s="17"/>
      <c r="J498" s="17"/>
      <c r="K498" s="17">
        <v>7.5</v>
      </c>
      <c r="L498" s="17">
        <v>15</v>
      </c>
      <c r="M498" s="17">
        <v>3</v>
      </c>
      <c r="N498" s="19">
        <f t="shared" si="23"/>
        <v>22.5</v>
      </c>
      <c r="O498" s="20"/>
      <c r="P498" s="21">
        <v>7</v>
      </c>
      <c r="Q498" s="21">
        <v>15</v>
      </c>
      <c r="R498" s="22">
        <v>1</v>
      </c>
      <c r="S498" s="23">
        <f>(P498*R498)</f>
        <v>7</v>
      </c>
      <c r="T498" s="20"/>
      <c r="U498" s="21"/>
      <c r="V498" s="21"/>
      <c r="W498" s="9"/>
      <c r="X498" s="9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</row>
    <row r="499" spans="1:78" s="25" customFormat="1" x14ac:dyDescent="0.3">
      <c r="A499" s="17" t="s">
        <v>1009</v>
      </c>
      <c r="B499" s="17" t="s">
        <v>973</v>
      </c>
      <c r="C499" s="17"/>
      <c r="D499" s="17" t="s">
        <v>22</v>
      </c>
      <c r="E499" s="17" t="s">
        <v>1012</v>
      </c>
      <c r="F499" s="17"/>
      <c r="G499" s="17"/>
      <c r="H499" s="17" t="s">
        <v>1013</v>
      </c>
      <c r="I499" s="17"/>
      <c r="J499" s="17"/>
      <c r="K499" s="17">
        <v>5</v>
      </c>
      <c r="L499" s="17">
        <v>10</v>
      </c>
      <c r="M499" s="17">
        <v>1</v>
      </c>
      <c r="N499" s="19">
        <f t="shared" si="23"/>
        <v>5</v>
      </c>
      <c r="O499" s="20"/>
      <c r="P499" s="21">
        <v>5</v>
      </c>
      <c r="Q499" s="21">
        <v>10</v>
      </c>
      <c r="R499" s="22">
        <v>1</v>
      </c>
      <c r="S499" s="23">
        <f>(P499*R499)</f>
        <v>5</v>
      </c>
      <c r="T499" s="20"/>
      <c r="U499" s="21"/>
      <c r="V499" s="21"/>
      <c r="W499" s="9"/>
      <c r="X499" s="9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</row>
    <row r="500" spans="1:78" s="25" customFormat="1" x14ac:dyDescent="0.3">
      <c r="A500" s="17" t="s">
        <v>1014</v>
      </c>
      <c r="B500" s="17" t="s">
        <v>973</v>
      </c>
      <c r="C500" s="17"/>
      <c r="D500" s="17" t="s">
        <v>22</v>
      </c>
      <c r="E500" s="17" t="s">
        <v>1015</v>
      </c>
      <c r="F500" s="17"/>
      <c r="G500" s="17"/>
      <c r="H500" s="17" t="s">
        <v>993</v>
      </c>
      <c r="I500" s="17"/>
      <c r="J500" s="17"/>
      <c r="K500" s="17">
        <v>6</v>
      </c>
      <c r="L500" s="17">
        <v>12</v>
      </c>
      <c r="M500" s="17">
        <v>2</v>
      </c>
      <c r="N500" s="19">
        <f t="shared" si="23"/>
        <v>12</v>
      </c>
      <c r="O500" s="20"/>
      <c r="P500" s="21">
        <v>6</v>
      </c>
      <c r="Q500" s="21">
        <v>12</v>
      </c>
      <c r="R500" s="22">
        <v>1</v>
      </c>
      <c r="S500" s="23">
        <f>(P500*R500)</f>
        <v>6</v>
      </c>
      <c r="T500" s="20"/>
      <c r="U500" s="21"/>
      <c r="V500" s="21"/>
      <c r="W500" s="9"/>
      <c r="X500" s="9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</row>
    <row r="501" spans="1:78" s="123" customFormat="1" x14ac:dyDescent="0.3">
      <c r="A501" s="371" t="s">
        <v>1016</v>
      </c>
      <c r="B501" s="151" t="s">
        <v>28</v>
      </c>
      <c r="C501" s="151"/>
      <c r="D501" s="151" t="s">
        <v>1017</v>
      </c>
      <c r="E501" s="151" t="s">
        <v>1018</v>
      </c>
      <c r="F501" s="151"/>
      <c r="G501" s="151" t="s">
        <v>1019</v>
      </c>
      <c r="H501" s="151" t="s">
        <v>1020</v>
      </c>
      <c r="I501" s="151" t="s">
        <v>1021</v>
      </c>
      <c r="J501" s="151"/>
      <c r="K501" s="151"/>
      <c r="L501" s="151"/>
      <c r="M501" s="151"/>
      <c r="N501" s="19">
        <f t="shared" si="23"/>
        <v>0</v>
      </c>
      <c r="O501" s="153"/>
      <c r="P501" s="154"/>
      <c r="Q501" s="154"/>
      <c r="R501" s="155"/>
      <c r="S501" s="156"/>
      <c r="T501" s="153">
        <v>2</v>
      </c>
      <c r="U501" s="154">
        <v>0</v>
      </c>
      <c r="V501" s="154">
        <v>50</v>
      </c>
      <c r="W501" s="9"/>
      <c r="X501" s="9"/>
      <c r="Y501" s="372"/>
      <c r="Z501" s="372"/>
      <c r="AA501" s="372"/>
      <c r="AB501" s="372"/>
      <c r="AC501" s="372"/>
      <c r="AD501" s="372"/>
      <c r="AE501" s="372"/>
      <c r="AF501" s="372"/>
      <c r="AG501" s="372"/>
      <c r="AH501" s="372"/>
      <c r="AI501" s="372"/>
      <c r="AJ501" s="372"/>
      <c r="AK501" s="372"/>
      <c r="AL501" s="372"/>
      <c r="AM501" s="372"/>
      <c r="AN501" s="372"/>
      <c r="AO501" s="372"/>
      <c r="AP501" s="372"/>
      <c r="AQ501" s="372"/>
      <c r="AR501" s="122"/>
      <c r="AS501" s="122"/>
      <c r="AT501" s="122"/>
      <c r="AU501" s="122"/>
      <c r="AV501" s="122"/>
      <c r="AW501" s="122"/>
      <c r="AX501" s="122"/>
      <c r="AY501" s="122"/>
      <c r="AZ501" s="122"/>
      <c r="BA501" s="122"/>
      <c r="BB501" s="122"/>
      <c r="BC501" s="122"/>
      <c r="BD501" s="122"/>
      <c r="BE501" s="122"/>
      <c r="BF501" s="122"/>
      <c r="BG501" s="122"/>
      <c r="BH501" s="122"/>
      <c r="BI501" s="122"/>
      <c r="BJ501" s="122"/>
      <c r="BK501" s="122"/>
      <c r="BL501" s="122"/>
      <c r="BM501" s="122"/>
      <c r="BN501" s="122"/>
      <c r="BO501" s="122"/>
      <c r="BP501" s="122"/>
      <c r="BQ501" s="122"/>
      <c r="BR501" s="122"/>
      <c r="BS501" s="122"/>
      <c r="BT501" s="122"/>
      <c r="BU501" s="122"/>
      <c r="BV501" s="122"/>
      <c r="BW501" s="122"/>
      <c r="BX501" s="122"/>
      <c r="BY501" s="122"/>
    </row>
    <row r="502" spans="1:78" x14ac:dyDescent="0.3">
      <c r="A502" s="17" t="s">
        <v>1022</v>
      </c>
      <c r="B502" s="18" t="s">
        <v>973</v>
      </c>
      <c r="C502" s="17"/>
      <c r="D502" s="17" t="s">
        <v>22</v>
      </c>
      <c r="E502" s="17" t="s">
        <v>1023</v>
      </c>
      <c r="F502" s="17"/>
      <c r="G502" s="17"/>
      <c r="H502" s="17"/>
      <c r="I502" s="17" t="s">
        <v>1024</v>
      </c>
      <c r="J502" s="17"/>
      <c r="K502" s="17"/>
      <c r="L502" s="17"/>
      <c r="M502" s="17"/>
      <c r="N502" s="19">
        <f t="shared" si="23"/>
        <v>0</v>
      </c>
      <c r="O502" s="20">
        <v>15</v>
      </c>
      <c r="P502" s="21">
        <v>34.299999999999997</v>
      </c>
      <c r="Q502" s="21">
        <v>80</v>
      </c>
      <c r="R502" s="22">
        <v>12</v>
      </c>
      <c r="S502" s="23">
        <f t="shared" ref="S502:S507" si="24">(P502*R502)</f>
        <v>411.59999999999997</v>
      </c>
      <c r="T502" s="20"/>
      <c r="U502" s="21"/>
      <c r="V502" s="21"/>
      <c r="Y502" s="88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03" spans="1:78" s="373" customFormat="1" x14ac:dyDescent="0.3">
      <c r="A503" s="17" t="s">
        <v>1025</v>
      </c>
      <c r="B503" s="18" t="s">
        <v>973</v>
      </c>
      <c r="C503" s="17"/>
      <c r="D503" s="17" t="s">
        <v>22</v>
      </c>
      <c r="E503" s="17" t="s">
        <v>1026</v>
      </c>
      <c r="F503" s="17"/>
      <c r="G503" s="17"/>
      <c r="H503" s="17"/>
      <c r="I503" s="17" t="s">
        <v>1024</v>
      </c>
      <c r="J503" s="17"/>
      <c r="K503" s="17"/>
      <c r="L503" s="17"/>
      <c r="M503" s="17"/>
      <c r="N503" s="19">
        <f t="shared" si="23"/>
        <v>0</v>
      </c>
      <c r="O503" s="20">
        <v>30</v>
      </c>
      <c r="P503" s="21">
        <v>37.1</v>
      </c>
      <c r="Q503" s="21">
        <v>95</v>
      </c>
      <c r="R503" s="22">
        <v>30</v>
      </c>
      <c r="S503" s="23">
        <f t="shared" si="24"/>
        <v>1113</v>
      </c>
      <c r="T503" s="20"/>
      <c r="U503" s="21"/>
      <c r="V503" s="21"/>
      <c r="W503" s="9"/>
      <c r="X503" s="9"/>
      <c r="Y503" s="88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</row>
    <row r="504" spans="1:78" s="373" customFormat="1" x14ac:dyDescent="0.3">
      <c r="A504" s="17" t="s">
        <v>1027</v>
      </c>
      <c r="B504" s="18" t="s">
        <v>973</v>
      </c>
      <c r="C504" s="17"/>
      <c r="D504" s="17" t="s">
        <v>22</v>
      </c>
      <c r="E504" s="17" t="s">
        <v>1028</v>
      </c>
      <c r="F504" s="17"/>
      <c r="G504" s="17"/>
      <c r="H504" s="17"/>
      <c r="I504" s="17" t="s">
        <v>1024</v>
      </c>
      <c r="J504" s="17"/>
      <c r="K504" s="17"/>
      <c r="L504" s="17"/>
      <c r="M504" s="17"/>
      <c r="N504" s="19">
        <f t="shared" si="23"/>
        <v>0</v>
      </c>
      <c r="O504" s="20">
        <v>39</v>
      </c>
      <c r="P504" s="21">
        <v>13.4</v>
      </c>
      <c r="Q504" s="21">
        <v>29</v>
      </c>
      <c r="R504" s="22">
        <v>35</v>
      </c>
      <c r="S504" s="23">
        <f t="shared" si="24"/>
        <v>469</v>
      </c>
      <c r="T504" s="20"/>
      <c r="U504" s="21"/>
      <c r="V504" s="21"/>
      <c r="W504" s="9"/>
      <c r="X504" s="9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</row>
    <row r="505" spans="1:78" s="25" customFormat="1" x14ac:dyDescent="0.3">
      <c r="A505" s="17" t="s">
        <v>1029</v>
      </c>
      <c r="B505" s="17" t="s">
        <v>973</v>
      </c>
      <c r="C505" s="17"/>
      <c r="D505" s="17" t="s">
        <v>22</v>
      </c>
      <c r="E505" s="17" t="s">
        <v>1030</v>
      </c>
      <c r="F505" s="17"/>
      <c r="G505" s="17" t="s">
        <v>1031</v>
      </c>
      <c r="H505" s="17" t="s">
        <v>1032</v>
      </c>
      <c r="I505" s="17"/>
      <c r="J505" s="17"/>
      <c r="K505" s="17">
        <v>40</v>
      </c>
      <c r="L505" s="17">
        <v>65</v>
      </c>
      <c r="M505" s="17">
        <v>6</v>
      </c>
      <c r="N505" s="19">
        <f t="shared" si="23"/>
        <v>240</v>
      </c>
      <c r="O505" s="20"/>
      <c r="P505" s="21">
        <v>40</v>
      </c>
      <c r="Q505" s="21">
        <v>65</v>
      </c>
      <c r="R505" s="22">
        <v>4</v>
      </c>
      <c r="S505" s="23">
        <f t="shared" si="24"/>
        <v>160</v>
      </c>
      <c r="T505" s="20"/>
      <c r="U505" s="21"/>
      <c r="V505" s="21"/>
      <c r="W505" s="9"/>
      <c r="X505" s="9"/>
      <c r="Y505" s="35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</row>
    <row r="506" spans="1:78" s="25" customFormat="1" x14ac:dyDescent="0.3">
      <c r="A506" s="17" t="s">
        <v>1033</v>
      </c>
      <c r="B506" s="17" t="s">
        <v>973</v>
      </c>
      <c r="C506" s="17"/>
      <c r="D506" s="17" t="s">
        <v>22</v>
      </c>
      <c r="E506" s="17" t="s">
        <v>1034</v>
      </c>
      <c r="F506" s="17"/>
      <c r="G506" s="17"/>
      <c r="H506" s="17"/>
      <c r="I506" s="17"/>
      <c r="J506" s="17"/>
      <c r="K506" s="17">
        <v>30</v>
      </c>
      <c r="L506" s="17">
        <v>45</v>
      </c>
      <c r="M506" s="17">
        <v>10</v>
      </c>
      <c r="N506" s="19">
        <f t="shared" si="23"/>
        <v>300</v>
      </c>
      <c r="O506" s="20"/>
      <c r="P506" s="21">
        <v>30</v>
      </c>
      <c r="Q506" s="21">
        <v>45</v>
      </c>
      <c r="R506" s="22">
        <v>3</v>
      </c>
      <c r="S506" s="23">
        <f t="shared" si="24"/>
        <v>90</v>
      </c>
      <c r="T506" s="20"/>
      <c r="U506" s="21"/>
      <c r="V506" s="21"/>
      <c r="W506" s="9"/>
      <c r="X506" s="9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</row>
    <row r="507" spans="1:78" s="17" customFormat="1" x14ac:dyDescent="0.3">
      <c r="A507" s="17" t="s">
        <v>1035</v>
      </c>
      <c r="B507" s="17" t="s">
        <v>973</v>
      </c>
      <c r="D507" s="17" t="s">
        <v>22</v>
      </c>
      <c r="E507" s="17" t="s">
        <v>1036</v>
      </c>
      <c r="G507" s="17" t="s">
        <v>1037</v>
      </c>
      <c r="H507" s="17" t="s">
        <v>1038</v>
      </c>
      <c r="K507" s="17">
        <v>9</v>
      </c>
      <c r="L507" s="17">
        <v>18</v>
      </c>
      <c r="M507" s="17">
        <v>5</v>
      </c>
      <c r="N507" s="19">
        <f t="shared" si="23"/>
        <v>45</v>
      </c>
      <c r="O507" s="20"/>
      <c r="P507" s="21">
        <v>9</v>
      </c>
      <c r="Q507" s="21">
        <v>18</v>
      </c>
      <c r="R507" s="22">
        <v>2</v>
      </c>
      <c r="S507" s="23">
        <f t="shared" si="24"/>
        <v>18</v>
      </c>
      <c r="T507" s="20"/>
      <c r="U507" s="21"/>
      <c r="V507" s="21"/>
      <c r="W507" s="9"/>
      <c r="X507" s="9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96"/>
    </row>
    <row r="508" spans="1:78" s="17" customFormat="1" x14ac:dyDescent="0.3">
      <c r="A508" s="151" t="s">
        <v>1039</v>
      </c>
      <c r="B508" s="151" t="s">
        <v>1040</v>
      </c>
      <c r="C508" s="151"/>
      <c r="D508" s="151" t="s">
        <v>1041</v>
      </c>
      <c r="E508" s="151" t="s">
        <v>1042</v>
      </c>
      <c r="F508" s="151"/>
      <c r="G508" s="151" t="s">
        <v>1043</v>
      </c>
      <c r="H508" s="151"/>
      <c r="I508" s="151" t="s">
        <v>1044</v>
      </c>
      <c r="J508" s="151"/>
      <c r="K508" s="151"/>
      <c r="L508" s="151"/>
      <c r="M508" s="151"/>
      <c r="N508" s="19">
        <f t="shared" si="23"/>
        <v>0</v>
      </c>
      <c r="O508" s="153"/>
      <c r="P508" s="154">
        <v>0</v>
      </c>
      <c r="Q508" s="154"/>
      <c r="R508" s="155"/>
      <c r="S508" s="156"/>
      <c r="T508" s="153">
        <v>20</v>
      </c>
      <c r="U508" s="154">
        <v>0</v>
      </c>
      <c r="V508" s="154">
        <v>14</v>
      </c>
      <c r="W508" s="9"/>
      <c r="X508" s="9"/>
      <c r="Y508" s="274" t="s">
        <v>1045</v>
      </c>
      <c r="Z508" s="122"/>
      <c r="AA508" s="122"/>
      <c r="AB508" s="122"/>
      <c r="AC508" s="122"/>
      <c r="AD508" s="122"/>
      <c r="AE508" s="122"/>
      <c r="AF508" s="122"/>
      <c r="AG508" s="122"/>
      <c r="AH508" s="122"/>
      <c r="AI508" s="122"/>
      <c r="AJ508" s="122"/>
      <c r="AK508" s="122"/>
      <c r="AL508" s="122"/>
      <c r="AM508" s="122"/>
      <c r="AN508" s="122"/>
      <c r="AO508" s="122"/>
      <c r="AP508" s="122"/>
      <c r="AQ508" s="122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96"/>
    </row>
    <row r="509" spans="1:78" s="17" customFormat="1" x14ac:dyDescent="0.3">
      <c r="A509" s="17" t="s">
        <v>1039</v>
      </c>
      <c r="B509" s="17" t="s">
        <v>1040</v>
      </c>
      <c r="D509" s="17" t="s">
        <v>1046</v>
      </c>
      <c r="E509" s="17" t="s">
        <v>1047</v>
      </c>
      <c r="K509" s="17">
        <v>0</v>
      </c>
      <c r="L509" s="17">
        <v>7</v>
      </c>
      <c r="M509" s="17">
        <v>56</v>
      </c>
      <c r="N509" s="19">
        <f t="shared" si="23"/>
        <v>0</v>
      </c>
      <c r="O509" s="20">
        <v>60</v>
      </c>
      <c r="P509" s="21">
        <v>0</v>
      </c>
      <c r="Q509" s="21">
        <v>4</v>
      </c>
      <c r="R509" s="22">
        <v>48</v>
      </c>
      <c r="S509" s="23">
        <f>(P509*R509)</f>
        <v>0</v>
      </c>
      <c r="T509" s="20"/>
      <c r="U509" s="21">
        <v>0</v>
      </c>
      <c r="V509" s="21">
        <v>4</v>
      </c>
      <c r="W509" s="9"/>
      <c r="X509" s="9"/>
      <c r="Y509" s="88" t="s">
        <v>1048</v>
      </c>
      <c r="Z509" s="3" t="s">
        <v>1049</v>
      </c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96"/>
    </row>
    <row r="510" spans="1:78" s="25" customFormat="1" x14ac:dyDescent="0.3">
      <c r="A510" s="151" t="s">
        <v>1039</v>
      </c>
      <c r="B510" s="151" t="s">
        <v>1040</v>
      </c>
      <c r="C510" s="151"/>
      <c r="D510" s="151" t="s">
        <v>1050</v>
      </c>
      <c r="E510" s="151" t="s">
        <v>1051</v>
      </c>
      <c r="F510" s="151"/>
      <c r="G510" s="151" t="s">
        <v>1052</v>
      </c>
      <c r="H510" s="151" t="s">
        <v>1053</v>
      </c>
      <c r="I510" s="151" t="s">
        <v>1044</v>
      </c>
      <c r="J510" s="151"/>
      <c r="K510" s="151"/>
      <c r="L510" s="151"/>
      <c r="M510" s="151"/>
      <c r="N510" s="19">
        <f t="shared" si="23"/>
        <v>0</v>
      </c>
      <c r="O510" s="153"/>
      <c r="P510" s="154"/>
      <c r="Q510" s="154"/>
      <c r="R510" s="155"/>
      <c r="S510" s="156"/>
      <c r="T510" s="153">
        <v>15</v>
      </c>
      <c r="U510" s="154">
        <v>0</v>
      </c>
      <c r="V510" s="154">
        <v>4</v>
      </c>
      <c r="W510" s="9"/>
      <c r="X510" s="9"/>
      <c r="Y510" s="274" t="s">
        <v>1054</v>
      </c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122"/>
      <c r="AK510" s="122"/>
      <c r="AL510" s="122"/>
      <c r="AM510" s="122"/>
      <c r="AN510" s="122"/>
      <c r="AO510" s="122"/>
      <c r="AP510" s="122"/>
      <c r="AQ510" s="122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</row>
    <row r="511" spans="1:78" s="25" customFormat="1" x14ac:dyDescent="0.3">
      <c r="A511" s="151" t="s">
        <v>1039</v>
      </c>
      <c r="B511" s="151" t="s">
        <v>1040</v>
      </c>
      <c r="C511" s="151"/>
      <c r="D511" s="151" t="s">
        <v>1041</v>
      </c>
      <c r="E511" s="151" t="s">
        <v>1055</v>
      </c>
      <c r="F511" s="151"/>
      <c r="G511" s="151" t="s">
        <v>1056</v>
      </c>
      <c r="H511" s="151"/>
      <c r="I511" s="151" t="s">
        <v>1044</v>
      </c>
      <c r="J511" s="151"/>
      <c r="K511" s="151"/>
      <c r="L511" s="151"/>
      <c r="M511" s="151"/>
      <c r="N511" s="19"/>
      <c r="O511" s="153"/>
      <c r="P511" s="154"/>
      <c r="Q511" s="154"/>
      <c r="R511" s="155"/>
      <c r="S511" s="156"/>
      <c r="T511" s="153">
        <v>9</v>
      </c>
      <c r="U511" s="154">
        <v>0</v>
      </c>
      <c r="V511" s="154">
        <v>12</v>
      </c>
      <c r="W511" s="9"/>
      <c r="X511" s="9"/>
      <c r="Y511" s="274" t="s">
        <v>1057</v>
      </c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  <c r="AP511" s="122"/>
      <c r="AQ511" s="122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</row>
    <row r="512" spans="1:78" s="25" customFormat="1" x14ac:dyDescent="0.3">
      <c r="A512" s="151" t="s">
        <v>1039</v>
      </c>
      <c r="B512" s="151" t="s">
        <v>1040</v>
      </c>
      <c r="C512" s="151"/>
      <c r="D512" s="151" t="s">
        <v>1041</v>
      </c>
      <c r="E512" s="151" t="s">
        <v>1058</v>
      </c>
      <c r="F512" s="151"/>
      <c r="G512" s="151" t="s">
        <v>1059</v>
      </c>
      <c r="H512" s="151"/>
      <c r="I512" s="151" t="s">
        <v>1044</v>
      </c>
      <c r="J512" s="151"/>
      <c r="K512" s="151"/>
      <c r="L512" s="151"/>
      <c r="M512" s="151"/>
      <c r="N512" s="19"/>
      <c r="O512" s="153"/>
      <c r="P512" s="154"/>
      <c r="Q512" s="154"/>
      <c r="R512" s="155"/>
      <c r="S512" s="156"/>
      <c r="T512" s="153">
        <v>6</v>
      </c>
      <c r="U512" s="154">
        <v>0</v>
      </c>
      <c r="V512" s="154">
        <v>15</v>
      </c>
      <c r="W512" s="9"/>
      <c r="X512" s="9"/>
      <c r="Y512" s="274" t="s">
        <v>1057</v>
      </c>
      <c r="Z512" s="122"/>
      <c r="AA512" s="122"/>
      <c r="AB512" s="122"/>
      <c r="AC512" s="122"/>
      <c r="AD512" s="122"/>
      <c r="AE512" s="122"/>
      <c r="AF512" s="122"/>
      <c r="AG512" s="122"/>
      <c r="AH512" s="122"/>
      <c r="AI512" s="122"/>
      <c r="AJ512" s="122"/>
      <c r="AK512" s="122"/>
      <c r="AL512" s="122"/>
      <c r="AM512" s="122"/>
      <c r="AN512" s="122"/>
      <c r="AO512" s="122"/>
      <c r="AP512" s="122"/>
      <c r="AQ512" s="122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</row>
    <row r="513" spans="1:77" s="25" customFormat="1" x14ac:dyDescent="0.3">
      <c r="A513" s="151" t="s">
        <v>1039</v>
      </c>
      <c r="B513" s="151" t="s">
        <v>1040</v>
      </c>
      <c r="C513" s="151"/>
      <c r="D513" s="151" t="s">
        <v>1041</v>
      </c>
      <c r="E513" s="151" t="s">
        <v>1060</v>
      </c>
      <c r="F513" s="151"/>
      <c r="G513" s="151" t="s">
        <v>1061</v>
      </c>
      <c r="H513" s="151"/>
      <c r="I513" s="151" t="s">
        <v>1044</v>
      </c>
      <c r="J513" s="151"/>
      <c r="K513" s="151"/>
      <c r="L513" s="151"/>
      <c r="M513" s="151"/>
      <c r="N513" s="19"/>
      <c r="O513" s="153"/>
      <c r="P513" s="154"/>
      <c r="Q513" s="154"/>
      <c r="R513" s="155"/>
      <c r="S513" s="156"/>
      <c r="T513" s="153">
        <v>9</v>
      </c>
      <c r="U513" s="154">
        <v>0</v>
      </c>
      <c r="V513" s="154">
        <v>5</v>
      </c>
      <c r="W513" s="9"/>
      <c r="X513" s="9"/>
      <c r="Y513" s="274" t="s">
        <v>1062</v>
      </c>
      <c r="Z513" s="122"/>
      <c r="AA513" s="122"/>
      <c r="AB513" s="122"/>
      <c r="AC513" s="122"/>
      <c r="AD513" s="122"/>
      <c r="AE513" s="122"/>
      <c r="AF513" s="122"/>
      <c r="AG513" s="122"/>
      <c r="AH513" s="122"/>
      <c r="AI513" s="122"/>
      <c r="AJ513" s="122"/>
      <c r="AK513" s="122"/>
      <c r="AL513" s="122"/>
      <c r="AM513" s="122"/>
      <c r="AN513" s="122"/>
      <c r="AO513" s="122"/>
      <c r="AP513" s="122"/>
      <c r="AQ513" s="122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</row>
    <row r="514" spans="1:77" s="123" customFormat="1" x14ac:dyDescent="0.3">
      <c r="A514" s="17" t="s">
        <v>1063</v>
      </c>
      <c r="B514" s="17" t="s">
        <v>1064</v>
      </c>
      <c r="C514" s="17"/>
      <c r="D514" s="17" t="s">
        <v>623</v>
      </c>
      <c r="E514" s="17" t="s">
        <v>1065</v>
      </c>
      <c r="F514" s="17"/>
      <c r="G514" s="17"/>
      <c r="H514" s="17"/>
      <c r="I514" s="17"/>
      <c r="J514" s="17"/>
      <c r="K514" s="17">
        <v>12</v>
      </c>
      <c r="L514" s="17">
        <v>25</v>
      </c>
      <c r="M514" s="17">
        <v>3</v>
      </c>
      <c r="N514" s="19">
        <f t="shared" ref="N514:N526" si="25">SUM(M514*K514)</f>
        <v>36</v>
      </c>
      <c r="O514" s="20">
        <v>8</v>
      </c>
      <c r="P514" s="21">
        <v>12</v>
      </c>
      <c r="Q514" s="21">
        <v>25</v>
      </c>
      <c r="R514" s="22">
        <v>6</v>
      </c>
      <c r="S514" s="23">
        <f>(P514*R514)</f>
        <v>72</v>
      </c>
      <c r="T514" s="20"/>
      <c r="U514" s="21"/>
      <c r="V514" s="21"/>
      <c r="W514" s="9"/>
      <c r="X514" s="9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122"/>
      <c r="AS514" s="122"/>
      <c r="AT514" s="122"/>
      <c r="AU514" s="122"/>
      <c r="AV514" s="122"/>
      <c r="AW514" s="122"/>
      <c r="AX514" s="122"/>
      <c r="AY514" s="122"/>
      <c r="AZ514" s="122"/>
      <c r="BA514" s="122"/>
      <c r="BB514" s="122"/>
      <c r="BC514" s="122"/>
      <c r="BD514" s="122"/>
      <c r="BE514" s="122"/>
      <c r="BF514" s="122"/>
      <c r="BG514" s="122"/>
      <c r="BH514" s="122"/>
      <c r="BI514" s="122"/>
      <c r="BJ514" s="122"/>
      <c r="BK514" s="122"/>
      <c r="BL514" s="122"/>
      <c r="BM514" s="122"/>
      <c r="BN514" s="122"/>
      <c r="BO514" s="122"/>
      <c r="BP514" s="122"/>
      <c r="BQ514" s="122"/>
      <c r="BR514" s="122"/>
      <c r="BS514" s="122"/>
      <c r="BT514" s="122"/>
      <c r="BU514" s="122"/>
      <c r="BV514" s="122"/>
      <c r="BW514" s="122"/>
      <c r="BX514" s="122"/>
      <c r="BY514" s="122"/>
    </row>
    <row r="515" spans="1:77" s="123" customFormat="1" x14ac:dyDescent="0.3">
      <c r="A515" s="17" t="s">
        <v>1066</v>
      </c>
      <c r="B515" s="17" t="s">
        <v>1064</v>
      </c>
      <c r="C515" s="17"/>
      <c r="D515" s="17" t="s">
        <v>1067</v>
      </c>
      <c r="E515" s="17" t="s">
        <v>1068</v>
      </c>
      <c r="F515" s="17"/>
      <c r="G515" s="17"/>
      <c r="H515" s="17"/>
      <c r="I515" s="17"/>
      <c r="J515" s="17"/>
      <c r="K515" s="17">
        <v>10</v>
      </c>
      <c r="L515" s="17">
        <v>25</v>
      </c>
      <c r="M515" s="17">
        <v>2</v>
      </c>
      <c r="N515" s="19">
        <f t="shared" si="25"/>
        <v>20</v>
      </c>
      <c r="O515" s="20">
        <v>4</v>
      </c>
      <c r="P515" s="21">
        <v>10</v>
      </c>
      <c r="Q515" s="21">
        <v>25</v>
      </c>
      <c r="R515" s="22">
        <v>2</v>
      </c>
      <c r="S515" s="23">
        <f>(P515*R515)</f>
        <v>20</v>
      </c>
      <c r="T515" s="20"/>
      <c r="U515" s="21"/>
      <c r="V515" s="21"/>
      <c r="W515" s="9"/>
      <c r="X515" s="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122"/>
      <c r="AS515" s="122"/>
      <c r="AT515" s="122"/>
      <c r="AU515" s="122"/>
      <c r="AV515" s="122"/>
      <c r="AW515" s="122"/>
      <c r="AX515" s="122"/>
      <c r="AY515" s="122"/>
      <c r="AZ515" s="122"/>
      <c r="BA515" s="122"/>
      <c r="BB515" s="122"/>
      <c r="BC515" s="122"/>
      <c r="BD515" s="122"/>
      <c r="BE515" s="122"/>
      <c r="BF515" s="122"/>
      <c r="BG515" s="122"/>
      <c r="BH515" s="122"/>
      <c r="BI515" s="122"/>
      <c r="BJ515" s="122"/>
      <c r="BK515" s="122"/>
      <c r="BL515" s="122"/>
      <c r="BM515" s="122"/>
      <c r="BN515" s="122"/>
      <c r="BO515" s="122"/>
      <c r="BP515" s="122"/>
      <c r="BQ515" s="122"/>
      <c r="BR515" s="122"/>
      <c r="BS515" s="122"/>
      <c r="BT515" s="122"/>
      <c r="BU515" s="122"/>
      <c r="BV515" s="122"/>
      <c r="BW515" s="122"/>
      <c r="BX515" s="122"/>
      <c r="BY515" s="122"/>
    </row>
    <row r="516" spans="1:77" s="300" customFormat="1" x14ac:dyDescent="0.3">
      <c r="A516" s="247" t="s">
        <v>1069</v>
      </c>
      <c r="B516" s="247" t="s">
        <v>1064</v>
      </c>
      <c r="C516" s="247" t="s">
        <v>1070</v>
      </c>
      <c r="D516" s="247" t="s">
        <v>136</v>
      </c>
      <c r="E516" s="247" t="s">
        <v>1071</v>
      </c>
      <c r="F516" s="247"/>
      <c r="G516" s="247"/>
      <c r="H516" s="247"/>
      <c r="I516" s="247"/>
      <c r="J516" s="247"/>
      <c r="K516" s="247"/>
      <c r="L516" s="247"/>
      <c r="M516" s="247"/>
      <c r="N516" s="19">
        <f t="shared" si="25"/>
        <v>0</v>
      </c>
      <c r="O516" s="247"/>
      <c r="P516" s="248"/>
      <c r="Q516" s="248"/>
      <c r="R516" s="297"/>
      <c r="S516" s="298"/>
      <c r="T516" s="247">
        <v>16</v>
      </c>
      <c r="U516" s="248">
        <v>3.45</v>
      </c>
      <c r="V516" s="248">
        <v>12</v>
      </c>
      <c r="W516" s="76"/>
      <c r="X516" s="76"/>
      <c r="Y516" s="314"/>
      <c r="Z516" s="250"/>
      <c r="AA516" s="250"/>
      <c r="AB516" s="250"/>
      <c r="AC516" s="250"/>
      <c r="AD516" s="250"/>
      <c r="AE516" s="250"/>
      <c r="AF516" s="250"/>
      <c r="AG516" s="250"/>
      <c r="AH516" s="250"/>
      <c r="AI516" s="250"/>
      <c r="AJ516" s="250"/>
      <c r="AK516" s="250"/>
      <c r="AL516" s="250"/>
      <c r="AM516" s="250"/>
      <c r="AN516" s="250"/>
      <c r="AO516" s="250"/>
      <c r="AP516" s="250"/>
      <c r="AQ516" s="250"/>
      <c r="AR516" s="250"/>
      <c r="AS516" s="250"/>
      <c r="AT516" s="250"/>
      <c r="AU516" s="250"/>
      <c r="AV516" s="250"/>
      <c r="AW516" s="250"/>
      <c r="AX516" s="250"/>
      <c r="AY516" s="250"/>
      <c r="AZ516" s="250"/>
      <c r="BA516" s="250"/>
      <c r="BB516" s="250"/>
      <c r="BC516" s="250"/>
      <c r="BD516" s="250"/>
      <c r="BE516" s="250"/>
      <c r="BF516" s="250"/>
      <c r="BG516" s="250"/>
      <c r="BH516" s="250"/>
      <c r="BI516" s="250"/>
      <c r="BJ516" s="250"/>
      <c r="BK516" s="250"/>
      <c r="BL516" s="250"/>
      <c r="BM516" s="250"/>
      <c r="BN516" s="250"/>
      <c r="BO516" s="250"/>
      <c r="BP516" s="250"/>
      <c r="BQ516" s="250"/>
      <c r="BR516" s="250"/>
      <c r="BS516" s="250"/>
      <c r="BT516" s="250"/>
      <c r="BU516" s="250"/>
      <c r="BV516" s="250"/>
      <c r="BW516" s="250"/>
      <c r="BX516" s="250"/>
      <c r="BY516" s="250"/>
    </row>
    <row r="517" spans="1:77" s="25" customFormat="1" x14ac:dyDescent="0.3">
      <c r="A517" s="374" t="s">
        <v>1072</v>
      </c>
      <c r="B517" s="17" t="s">
        <v>1064</v>
      </c>
      <c r="C517" s="17"/>
      <c r="D517" s="17" t="s">
        <v>89</v>
      </c>
      <c r="E517" s="17" t="s">
        <v>1073</v>
      </c>
      <c r="F517" s="17"/>
      <c r="G517" s="39"/>
      <c r="H517" s="39"/>
      <c r="I517" s="39" t="s">
        <v>1074</v>
      </c>
      <c r="J517" s="39"/>
      <c r="K517" s="39"/>
      <c r="L517" s="52"/>
      <c r="M517" s="7"/>
      <c r="N517" s="19">
        <f t="shared" si="25"/>
        <v>0</v>
      </c>
      <c r="O517" s="7">
        <v>5</v>
      </c>
      <c r="P517" s="8">
        <v>2.1</v>
      </c>
      <c r="Q517" s="8">
        <v>7</v>
      </c>
      <c r="R517" s="14">
        <v>0</v>
      </c>
      <c r="S517" s="15">
        <f t="shared" ref="S517:S526" si="26">(P517*R517)</f>
        <v>0</v>
      </c>
      <c r="T517" s="7"/>
      <c r="U517" s="8"/>
      <c r="V517" s="8"/>
      <c r="W517" s="9"/>
      <c r="X517" s="9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</row>
    <row r="518" spans="1:77" s="25" customFormat="1" x14ac:dyDescent="0.3">
      <c r="A518" s="374" t="s">
        <v>1075</v>
      </c>
      <c r="B518" s="17" t="s">
        <v>1064</v>
      </c>
      <c r="C518" s="17"/>
      <c r="D518" s="17" t="s">
        <v>89</v>
      </c>
      <c r="E518" s="17" t="s">
        <v>1076</v>
      </c>
      <c r="F518" s="17"/>
      <c r="G518" s="39"/>
      <c r="H518" s="39"/>
      <c r="I518" s="39" t="s">
        <v>1074</v>
      </c>
      <c r="J518" s="39"/>
      <c r="K518" s="39"/>
      <c r="L518" s="52"/>
      <c r="M518" s="7"/>
      <c r="N518" s="19">
        <f t="shared" si="25"/>
        <v>0</v>
      </c>
      <c r="O518" s="7">
        <v>4</v>
      </c>
      <c r="P518" s="8">
        <v>13.1</v>
      </c>
      <c r="Q518" s="8">
        <v>39</v>
      </c>
      <c r="R518" s="14">
        <v>0</v>
      </c>
      <c r="S518" s="15">
        <f t="shared" si="26"/>
        <v>0</v>
      </c>
      <c r="T518" s="7"/>
      <c r="U518" s="8"/>
      <c r="V518" s="8"/>
      <c r="W518" s="9"/>
      <c r="X518" s="9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19" spans="1:77" s="25" customFormat="1" x14ac:dyDescent="0.3">
      <c r="A519" s="17" t="s">
        <v>1075</v>
      </c>
      <c r="B519" s="17" t="s">
        <v>1064</v>
      </c>
      <c r="C519" s="17"/>
      <c r="D519" s="17" t="s">
        <v>89</v>
      </c>
      <c r="E519" s="17" t="s">
        <v>1077</v>
      </c>
      <c r="F519" s="17"/>
      <c r="G519" s="17"/>
      <c r="H519" s="17"/>
      <c r="I519" s="17"/>
      <c r="J519" s="17"/>
      <c r="K519" s="17">
        <v>6.3</v>
      </c>
      <c r="L519" s="18">
        <v>12</v>
      </c>
      <c r="M519" s="20">
        <v>2</v>
      </c>
      <c r="N519" s="19">
        <f t="shared" si="25"/>
        <v>12.6</v>
      </c>
      <c r="O519" s="20">
        <v>3</v>
      </c>
      <c r="P519" s="21">
        <v>6.3</v>
      </c>
      <c r="Q519" s="21">
        <v>18</v>
      </c>
      <c r="R519" s="22">
        <v>4</v>
      </c>
      <c r="S519" s="23">
        <f t="shared" si="26"/>
        <v>25.2</v>
      </c>
      <c r="T519" s="20"/>
      <c r="U519" s="21"/>
      <c r="V519" s="21"/>
      <c r="W519" s="9"/>
      <c r="X519" s="9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</row>
    <row r="520" spans="1:77" s="25" customFormat="1" x14ac:dyDescent="0.3">
      <c r="A520" s="374" t="s">
        <v>1075</v>
      </c>
      <c r="B520" s="17" t="s">
        <v>1064</v>
      </c>
      <c r="C520" s="17"/>
      <c r="D520" s="17" t="s">
        <v>89</v>
      </c>
      <c r="E520" s="17" t="s">
        <v>1078</v>
      </c>
      <c r="F520" s="17"/>
      <c r="G520" s="39"/>
      <c r="H520" s="39"/>
      <c r="I520" s="39" t="s">
        <v>1074</v>
      </c>
      <c r="J520" s="39"/>
      <c r="K520" s="39">
        <v>11.9</v>
      </c>
      <c r="L520" s="52">
        <v>21</v>
      </c>
      <c r="M520" s="7">
        <v>2</v>
      </c>
      <c r="N520" s="19">
        <f t="shared" si="25"/>
        <v>23.8</v>
      </c>
      <c r="O520" s="7">
        <v>3</v>
      </c>
      <c r="P520" s="8"/>
      <c r="Q520" s="8"/>
      <c r="R520" s="14"/>
      <c r="S520" s="15">
        <f t="shared" si="26"/>
        <v>0</v>
      </c>
      <c r="T520" s="7"/>
      <c r="U520" s="8"/>
      <c r="V520" s="8"/>
      <c r="W520" s="9"/>
      <c r="X520" s="9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</row>
    <row r="521" spans="1:77" s="27" customFormat="1" x14ac:dyDescent="0.3">
      <c r="A521" s="17" t="s">
        <v>1079</v>
      </c>
      <c r="B521" s="17" t="s">
        <v>1064</v>
      </c>
      <c r="C521" s="17"/>
      <c r="D521" s="17" t="s">
        <v>89</v>
      </c>
      <c r="E521" s="17" t="s">
        <v>1080</v>
      </c>
      <c r="F521" s="17"/>
      <c r="G521" s="17"/>
      <c r="H521" s="17"/>
      <c r="I521" s="17"/>
      <c r="J521" s="17"/>
      <c r="K521" s="17">
        <v>5.25</v>
      </c>
      <c r="L521" s="18">
        <v>21</v>
      </c>
      <c r="M521" s="20">
        <v>1</v>
      </c>
      <c r="N521" s="19">
        <f t="shared" si="25"/>
        <v>5.25</v>
      </c>
      <c r="O521" s="20">
        <v>4</v>
      </c>
      <c r="P521" s="21">
        <v>5.25</v>
      </c>
      <c r="Q521" s="21">
        <v>21</v>
      </c>
      <c r="R521" s="22">
        <v>1</v>
      </c>
      <c r="S521" s="23">
        <f t="shared" si="26"/>
        <v>5.25</v>
      </c>
      <c r="T521" s="20"/>
      <c r="U521" s="21"/>
      <c r="V521" s="21"/>
      <c r="W521" s="9"/>
      <c r="X521" s="9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</row>
    <row r="522" spans="1:77" s="25" customFormat="1" x14ac:dyDescent="0.3">
      <c r="A522" s="17" t="s">
        <v>1081</v>
      </c>
      <c r="B522" s="17" t="s">
        <v>1064</v>
      </c>
      <c r="C522" s="17"/>
      <c r="D522" s="17" t="s">
        <v>22</v>
      </c>
      <c r="E522" s="17" t="s">
        <v>1082</v>
      </c>
      <c r="F522" s="17"/>
      <c r="G522" s="17"/>
      <c r="H522" s="17"/>
      <c r="I522" s="17" t="s">
        <v>886</v>
      </c>
      <c r="J522" s="17"/>
      <c r="K522" s="17"/>
      <c r="L522" s="17"/>
      <c r="M522" s="17"/>
      <c r="N522" s="19">
        <f t="shared" si="25"/>
        <v>0</v>
      </c>
      <c r="O522" s="20">
        <v>20</v>
      </c>
      <c r="P522" s="21">
        <v>3.6</v>
      </c>
      <c r="Q522" s="21">
        <v>16</v>
      </c>
      <c r="R522" s="22">
        <v>20</v>
      </c>
      <c r="S522" s="23">
        <f t="shared" si="26"/>
        <v>72</v>
      </c>
      <c r="T522" s="20"/>
      <c r="U522" s="21"/>
      <c r="V522" s="21"/>
      <c r="W522" s="9"/>
      <c r="X522" s="9"/>
      <c r="Y522" s="3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</row>
    <row r="523" spans="1:77" s="25" customFormat="1" x14ac:dyDescent="0.3">
      <c r="A523" s="17" t="s">
        <v>1083</v>
      </c>
      <c r="B523" s="17" t="s">
        <v>1064</v>
      </c>
      <c r="C523" s="17"/>
      <c r="D523" s="17" t="s">
        <v>1084</v>
      </c>
      <c r="E523" s="17" t="s">
        <v>1085</v>
      </c>
      <c r="F523" s="17"/>
      <c r="G523" s="17"/>
      <c r="H523" s="17"/>
      <c r="I523" s="17" t="s">
        <v>886</v>
      </c>
      <c r="J523" s="17"/>
      <c r="K523" s="17"/>
      <c r="L523" s="17"/>
      <c r="M523" s="17"/>
      <c r="N523" s="19">
        <f t="shared" si="25"/>
        <v>0</v>
      </c>
      <c r="O523" s="20">
        <v>30</v>
      </c>
      <c r="P523" s="21">
        <v>4.2</v>
      </c>
      <c r="Q523" s="21">
        <v>18</v>
      </c>
      <c r="R523" s="22">
        <v>30</v>
      </c>
      <c r="S523" s="23">
        <f t="shared" si="26"/>
        <v>126</v>
      </c>
      <c r="T523" s="20"/>
      <c r="U523" s="21"/>
      <c r="V523" s="21"/>
      <c r="W523" s="9"/>
      <c r="X523" s="9"/>
      <c r="Y523" s="3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 spans="1:77" s="25" customFormat="1" x14ac:dyDescent="0.3">
      <c r="A524" s="17" t="s">
        <v>1086</v>
      </c>
      <c r="B524" s="17" t="s">
        <v>1064</v>
      </c>
      <c r="C524" s="17"/>
      <c r="D524" s="17" t="s">
        <v>22</v>
      </c>
      <c r="E524" s="17" t="s">
        <v>1087</v>
      </c>
      <c r="F524" s="17"/>
      <c r="G524" s="17"/>
      <c r="H524" s="17"/>
      <c r="I524" s="17" t="s">
        <v>886</v>
      </c>
      <c r="J524" s="17"/>
      <c r="K524" s="17"/>
      <c r="L524" s="17"/>
      <c r="M524" s="17"/>
      <c r="N524" s="19">
        <f t="shared" si="25"/>
        <v>0</v>
      </c>
      <c r="O524" s="20">
        <v>50</v>
      </c>
      <c r="P524" s="21">
        <v>6</v>
      </c>
      <c r="Q524" s="21">
        <v>15</v>
      </c>
      <c r="R524" s="22">
        <v>39</v>
      </c>
      <c r="S524" s="23">
        <f t="shared" si="26"/>
        <v>234</v>
      </c>
      <c r="T524" s="20"/>
      <c r="U524" s="21">
        <v>6</v>
      </c>
      <c r="V524" s="21">
        <v>15</v>
      </c>
      <c r="W524" s="9"/>
      <c r="X524" s="9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 spans="1:77" s="25" customFormat="1" x14ac:dyDescent="0.3">
      <c r="A525" s="17" t="s">
        <v>1088</v>
      </c>
      <c r="B525" s="17" t="s">
        <v>1064</v>
      </c>
      <c r="C525" s="17"/>
      <c r="D525" s="17" t="s">
        <v>1089</v>
      </c>
      <c r="E525" s="17" t="s">
        <v>1090</v>
      </c>
      <c r="F525" s="17"/>
      <c r="G525" s="17"/>
      <c r="H525" s="17"/>
      <c r="I525" s="17"/>
      <c r="J525" s="17"/>
      <c r="K525" s="17">
        <v>5.5</v>
      </c>
      <c r="L525" s="17">
        <v>17</v>
      </c>
      <c r="M525" s="20">
        <v>1</v>
      </c>
      <c r="N525" s="19">
        <f t="shared" si="25"/>
        <v>5.5</v>
      </c>
      <c r="O525" s="20">
        <v>1</v>
      </c>
      <c r="P525" s="21">
        <v>5.5</v>
      </c>
      <c r="Q525" s="21">
        <v>17</v>
      </c>
      <c r="R525" s="22">
        <v>1</v>
      </c>
      <c r="S525" s="23">
        <f t="shared" si="26"/>
        <v>5.5</v>
      </c>
      <c r="T525" s="20"/>
      <c r="U525" s="21"/>
      <c r="V525" s="21"/>
      <c r="W525" s="9"/>
      <c r="X525" s="9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 spans="1:77" s="118" customFormat="1" x14ac:dyDescent="0.3">
      <c r="A526" s="17" t="s">
        <v>1088</v>
      </c>
      <c r="B526" s="17" t="s">
        <v>1064</v>
      </c>
      <c r="C526" s="17"/>
      <c r="D526" s="17" t="s">
        <v>1089</v>
      </c>
      <c r="E526" s="17" t="s">
        <v>1091</v>
      </c>
      <c r="F526" s="17"/>
      <c r="G526" s="17"/>
      <c r="H526" s="17"/>
      <c r="I526" s="17"/>
      <c r="J526" s="17"/>
      <c r="K526" s="17">
        <v>5.5</v>
      </c>
      <c r="L526" s="17">
        <v>16</v>
      </c>
      <c r="M526" s="20">
        <v>0</v>
      </c>
      <c r="N526" s="19">
        <f t="shared" si="25"/>
        <v>0</v>
      </c>
      <c r="O526" s="20">
        <v>2</v>
      </c>
      <c r="P526" s="21">
        <v>4</v>
      </c>
      <c r="Q526" s="21">
        <v>15</v>
      </c>
      <c r="R526" s="22">
        <v>0</v>
      </c>
      <c r="S526" s="23">
        <f t="shared" si="26"/>
        <v>0</v>
      </c>
      <c r="T526" s="20">
        <v>5</v>
      </c>
      <c r="U526" s="21">
        <v>4</v>
      </c>
      <c r="V526" s="21">
        <v>15</v>
      </c>
      <c r="W526" s="9"/>
      <c r="X526" s="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110"/>
      <c r="AS526" s="110"/>
      <c r="AT526" s="110"/>
      <c r="AU526" s="110"/>
      <c r="AV526" s="110"/>
      <c r="AW526" s="110"/>
      <c r="AX526" s="110"/>
      <c r="AY526" s="110"/>
      <c r="AZ526" s="110"/>
      <c r="BA526" s="110"/>
      <c r="BB526" s="110"/>
      <c r="BC526" s="110"/>
      <c r="BD526" s="110"/>
      <c r="BE526" s="110"/>
      <c r="BF526" s="110"/>
      <c r="BG526" s="110"/>
      <c r="BH526" s="110"/>
      <c r="BI526" s="110"/>
      <c r="BJ526" s="110"/>
      <c r="BK526" s="110"/>
      <c r="BL526" s="110"/>
      <c r="BM526" s="110"/>
      <c r="BN526" s="110"/>
      <c r="BO526" s="110"/>
      <c r="BP526" s="110"/>
      <c r="BQ526" s="110"/>
      <c r="BR526" s="110"/>
      <c r="BS526" s="110"/>
      <c r="BT526" s="110"/>
      <c r="BU526" s="110"/>
      <c r="BV526" s="110"/>
      <c r="BW526" s="110"/>
      <c r="BX526" s="110"/>
      <c r="BY526" s="110"/>
    </row>
    <row r="527" spans="1:77" s="104" customFormat="1" x14ac:dyDescent="0.3">
      <c r="A527" s="99" t="s">
        <v>1088</v>
      </c>
      <c r="B527" s="99" t="s">
        <v>1064</v>
      </c>
      <c r="C527" s="99"/>
      <c r="D527" s="99" t="s">
        <v>1089</v>
      </c>
      <c r="E527" s="99" t="s">
        <v>1092</v>
      </c>
      <c r="F527" s="99"/>
      <c r="G527" s="99" t="s">
        <v>1093</v>
      </c>
      <c r="H527" s="99" t="s">
        <v>1094</v>
      </c>
      <c r="I527" s="99" t="s">
        <v>1095</v>
      </c>
      <c r="J527" s="99"/>
      <c r="K527" s="99"/>
      <c r="L527" s="99"/>
      <c r="M527" s="135"/>
      <c r="N527" s="189"/>
      <c r="O527" s="135"/>
      <c r="P527" s="136"/>
      <c r="Q527" s="136"/>
      <c r="R527" s="137"/>
      <c r="S527" s="138"/>
      <c r="T527" s="135">
        <v>2</v>
      </c>
      <c r="U527" s="136">
        <v>10</v>
      </c>
      <c r="V527" s="136">
        <v>18</v>
      </c>
      <c r="W527" s="136"/>
      <c r="X527" s="136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  <c r="AI527" s="103"/>
      <c r="AJ527" s="103"/>
      <c r="AK527" s="103"/>
      <c r="AL527" s="103"/>
      <c r="AM527" s="103"/>
      <c r="AN527" s="103"/>
      <c r="AO527" s="103"/>
      <c r="AP527" s="103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  <c r="BP527" s="103"/>
      <c r="BQ527" s="103"/>
      <c r="BR527" s="103"/>
      <c r="BS527" s="103"/>
      <c r="BT527" s="103"/>
      <c r="BU527" s="103"/>
      <c r="BV527" s="103"/>
      <c r="BW527" s="103"/>
      <c r="BX527" s="103"/>
      <c r="BY527" s="103"/>
    </row>
    <row r="528" spans="1:77" s="104" customFormat="1" x14ac:dyDescent="0.3">
      <c r="A528" s="99" t="s">
        <v>1088</v>
      </c>
      <c r="B528" s="99" t="s">
        <v>1064</v>
      </c>
      <c r="C528" s="99"/>
      <c r="D528" s="99" t="s">
        <v>1089</v>
      </c>
      <c r="E528" s="99" t="s">
        <v>1096</v>
      </c>
      <c r="F528" s="99"/>
      <c r="G528" s="99" t="s">
        <v>1097</v>
      </c>
      <c r="H528" s="99" t="s">
        <v>1094</v>
      </c>
      <c r="I528" s="99" t="s">
        <v>1095</v>
      </c>
      <c r="J528" s="99"/>
      <c r="K528" s="99"/>
      <c r="L528" s="99"/>
      <c r="M528" s="135"/>
      <c r="N528" s="189"/>
      <c r="O528" s="135"/>
      <c r="P528" s="136"/>
      <c r="Q528" s="136"/>
      <c r="R528" s="137"/>
      <c r="S528" s="138"/>
      <c r="T528" s="135">
        <v>2</v>
      </c>
      <c r="U528" s="136">
        <v>10</v>
      </c>
      <c r="V528" s="136">
        <v>17</v>
      </c>
      <c r="W528" s="136"/>
      <c r="X528" s="136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  <c r="AI528" s="103"/>
      <c r="AJ528" s="103"/>
      <c r="AK528" s="103"/>
      <c r="AL528" s="103"/>
      <c r="AM528" s="103"/>
      <c r="AN528" s="103"/>
      <c r="AO528" s="103"/>
      <c r="AP528" s="103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  <c r="BP528" s="103"/>
      <c r="BQ528" s="103"/>
      <c r="BR528" s="103"/>
      <c r="BS528" s="103"/>
      <c r="BT528" s="103"/>
      <c r="BU528" s="103"/>
      <c r="BV528" s="103"/>
      <c r="BW528" s="103"/>
      <c r="BX528" s="103"/>
      <c r="BY528" s="103"/>
    </row>
    <row r="529" spans="1:77" s="104" customFormat="1" x14ac:dyDescent="0.3">
      <c r="A529" s="99" t="s">
        <v>1088</v>
      </c>
      <c r="B529" s="99" t="s">
        <v>1064</v>
      </c>
      <c r="C529" s="99"/>
      <c r="D529" s="99" t="s">
        <v>1089</v>
      </c>
      <c r="E529" s="99" t="s">
        <v>1098</v>
      </c>
      <c r="F529" s="99"/>
      <c r="G529" s="99" t="s">
        <v>1093</v>
      </c>
      <c r="H529" s="99"/>
      <c r="I529" s="99" t="s">
        <v>1095</v>
      </c>
      <c r="J529" s="99"/>
      <c r="K529" s="99"/>
      <c r="L529" s="99"/>
      <c r="M529" s="135"/>
      <c r="N529" s="189"/>
      <c r="O529" s="135"/>
      <c r="P529" s="136"/>
      <c r="Q529" s="136"/>
      <c r="R529" s="137"/>
      <c r="S529" s="138"/>
      <c r="T529" s="135">
        <v>1</v>
      </c>
      <c r="U529" s="136">
        <v>4</v>
      </c>
      <c r="V529" s="136">
        <v>15</v>
      </c>
      <c r="W529" s="136"/>
      <c r="X529" s="136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  <c r="AI529" s="103"/>
      <c r="AJ529" s="103"/>
      <c r="AK529" s="103"/>
      <c r="AL529" s="103"/>
      <c r="AM529" s="103"/>
      <c r="AN529" s="103"/>
      <c r="AO529" s="103"/>
      <c r="AP529" s="103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  <c r="BP529" s="103"/>
      <c r="BQ529" s="103"/>
      <c r="BR529" s="103"/>
      <c r="BS529" s="103"/>
      <c r="BT529" s="103"/>
      <c r="BU529" s="103"/>
      <c r="BV529" s="103"/>
      <c r="BW529" s="103"/>
      <c r="BX529" s="103"/>
      <c r="BY529" s="103"/>
    </row>
    <row r="530" spans="1:77" s="381" customFormat="1" x14ac:dyDescent="0.3">
      <c r="A530" s="99" t="s">
        <v>1088</v>
      </c>
      <c r="B530" s="99" t="s">
        <v>1064</v>
      </c>
      <c r="C530" s="99"/>
      <c r="D530" s="99" t="s">
        <v>1089</v>
      </c>
      <c r="E530" s="375" t="s">
        <v>1099</v>
      </c>
      <c r="F530" s="375"/>
      <c r="G530" s="375" t="s">
        <v>1097</v>
      </c>
      <c r="H530" s="375"/>
      <c r="I530" s="375" t="s">
        <v>1095</v>
      </c>
      <c r="J530" s="375"/>
      <c r="K530" s="375"/>
      <c r="L530" s="375"/>
      <c r="M530" s="376"/>
      <c r="N530" s="189"/>
      <c r="O530" s="376"/>
      <c r="P530" s="377"/>
      <c r="Q530" s="377"/>
      <c r="R530" s="378"/>
      <c r="S530" s="379"/>
      <c r="T530" s="376">
        <v>3</v>
      </c>
      <c r="U530" s="377">
        <v>4</v>
      </c>
      <c r="V530" s="377">
        <v>14</v>
      </c>
      <c r="W530" s="377"/>
      <c r="X530" s="377"/>
      <c r="Y530" s="380"/>
      <c r="Z530" s="380"/>
      <c r="AA530" s="380"/>
      <c r="AB530" s="380"/>
      <c r="AC530" s="380"/>
      <c r="AD530" s="380"/>
      <c r="AE530" s="380"/>
      <c r="AF530" s="380"/>
      <c r="AG530" s="380"/>
      <c r="AH530" s="380"/>
      <c r="AI530" s="380"/>
      <c r="AJ530" s="380"/>
      <c r="AK530" s="380"/>
      <c r="AL530" s="380"/>
      <c r="AM530" s="380"/>
      <c r="AN530" s="380"/>
      <c r="AO530" s="380"/>
      <c r="AP530" s="380"/>
      <c r="AQ530" s="380"/>
      <c r="AR530" s="380"/>
      <c r="AS530" s="380"/>
      <c r="AT530" s="380"/>
      <c r="AU530" s="380"/>
      <c r="AV530" s="380"/>
      <c r="AW530" s="380"/>
      <c r="AX530" s="380"/>
      <c r="AY530" s="380"/>
      <c r="AZ530" s="380"/>
      <c r="BA530" s="380"/>
      <c r="BB530" s="380"/>
      <c r="BC530" s="380"/>
      <c r="BD530" s="380"/>
      <c r="BE530" s="380"/>
      <c r="BF530" s="380"/>
      <c r="BG530" s="380"/>
      <c r="BH530" s="380"/>
      <c r="BI530" s="380"/>
      <c r="BJ530" s="380"/>
      <c r="BK530" s="380"/>
      <c r="BL530" s="380"/>
      <c r="BM530" s="380"/>
      <c r="BN530" s="380"/>
      <c r="BO530" s="380"/>
      <c r="BP530" s="380"/>
      <c r="BQ530" s="380"/>
      <c r="BR530" s="380"/>
      <c r="BS530" s="380"/>
      <c r="BT530" s="380"/>
      <c r="BU530" s="380"/>
      <c r="BV530" s="380"/>
      <c r="BW530" s="380"/>
      <c r="BX530" s="380"/>
      <c r="BY530" s="380"/>
    </row>
    <row r="531" spans="1:77" s="381" customFormat="1" x14ac:dyDescent="0.3">
      <c r="A531" s="99" t="s">
        <v>1088</v>
      </c>
      <c r="B531" s="99" t="s">
        <v>1064</v>
      </c>
      <c r="C531" s="99"/>
      <c r="D531" s="99" t="s">
        <v>1089</v>
      </c>
      <c r="E531" s="375" t="s">
        <v>1100</v>
      </c>
      <c r="F531" s="375"/>
      <c r="G531" s="375" t="s">
        <v>1097</v>
      </c>
      <c r="H531" s="375"/>
      <c r="I531" s="375" t="s">
        <v>1095</v>
      </c>
      <c r="J531" s="375"/>
      <c r="K531" s="375"/>
      <c r="L531" s="375"/>
      <c r="M531" s="376"/>
      <c r="N531" s="189"/>
      <c r="O531" s="376"/>
      <c r="P531" s="377"/>
      <c r="Q531" s="377"/>
      <c r="R531" s="378"/>
      <c r="S531" s="379"/>
      <c r="T531" s="376">
        <v>1</v>
      </c>
      <c r="U531" s="377">
        <v>4</v>
      </c>
      <c r="V531" s="377">
        <v>14</v>
      </c>
      <c r="W531" s="377"/>
      <c r="X531" s="377"/>
      <c r="Y531" s="380"/>
      <c r="Z531" s="380"/>
      <c r="AA531" s="380"/>
      <c r="AB531" s="380"/>
      <c r="AC531" s="380"/>
      <c r="AD531" s="380"/>
      <c r="AE531" s="380"/>
      <c r="AF531" s="380"/>
      <c r="AG531" s="380"/>
      <c r="AH531" s="380"/>
      <c r="AI531" s="380"/>
      <c r="AJ531" s="380"/>
      <c r="AK531" s="380"/>
      <c r="AL531" s="380"/>
      <c r="AM531" s="380"/>
      <c r="AN531" s="380"/>
      <c r="AO531" s="380"/>
      <c r="AP531" s="380"/>
      <c r="AQ531" s="380"/>
      <c r="AR531" s="380"/>
      <c r="AS531" s="380"/>
      <c r="AT531" s="380"/>
      <c r="AU531" s="380"/>
      <c r="AV531" s="380"/>
      <c r="AW531" s="380"/>
      <c r="AX531" s="380"/>
      <c r="AY531" s="380"/>
      <c r="AZ531" s="380"/>
      <c r="BA531" s="380"/>
      <c r="BB531" s="380"/>
      <c r="BC531" s="380"/>
      <c r="BD531" s="380"/>
      <c r="BE531" s="380"/>
      <c r="BF531" s="380"/>
      <c r="BG531" s="380"/>
      <c r="BH531" s="380"/>
      <c r="BI531" s="380"/>
      <c r="BJ531" s="380"/>
      <c r="BK531" s="380"/>
      <c r="BL531" s="380"/>
      <c r="BM531" s="380"/>
      <c r="BN531" s="380"/>
      <c r="BO531" s="380"/>
      <c r="BP531" s="380"/>
      <c r="BQ531" s="380"/>
      <c r="BR531" s="380"/>
      <c r="BS531" s="380"/>
      <c r="BT531" s="380"/>
      <c r="BU531" s="380"/>
      <c r="BV531" s="380"/>
      <c r="BW531" s="380"/>
      <c r="BX531" s="380"/>
      <c r="BY531" s="380"/>
    </row>
    <row r="532" spans="1:77" s="25" customFormat="1" x14ac:dyDescent="0.3">
      <c r="A532" s="17" t="s">
        <v>1101</v>
      </c>
      <c r="B532" s="17" t="s">
        <v>1064</v>
      </c>
      <c r="C532" s="17"/>
      <c r="D532" s="17" t="s">
        <v>22</v>
      </c>
      <c r="E532" s="17" t="s">
        <v>1102</v>
      </c>
      <c r="F532" s="17"/>
      <c r="G532" s="17"/>
      <c r="H532" s="17" t="s">
        <v>1103</v>
      </c>
      <c r="I532" s="17" t="s">
        <v>1104</v>
      </c>
      <c r="J532" s="17"/>
      <c r="K532" s="17">
        <v>7.5</v>
      </c>
      <c r="L532" s="17">
        <v>18</v>
      </c>
      <c r="M532" s="17">
        <v>8</v>
      </c>
      <c r="N532" s="19">
        <f t="shared" ref="N532:N595" si="27">SUM(M532*K532)</f>
        <v>60</v>
      </c>
      <c r="O532" s="20"/>
      <c r="P532" s="21">
        <v>8</v>
      </c>
      <c r="Q532" s="21">
        <v>18</v>
      </c>
      <c r="R532" s="22">
        <v>4</v>
      </c>
      <c r="S532" s="23">
        <f t="shared" ref="S532:S541" si="28">(P532*R532)</f>
        <v>32</v>
      </c>
      <c r="T532" s="20"/>
      <c r="U532" s="21"/>
      <c r="V532" s="21"/>
      <c r="W532" s="9"/>
      <c r="X532" s="9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</row>
    <row r="533" spans="1:77" s="25" customFormat="1" x14ac:dyDescent="0.3">
      <c r="A533" s="17" t="s">
        <v>1101</v>
      </c>
      <c r="B533" s="17" t="s">
        <v>1064</v>
      </c>
      <c r="C533" s="17"/>
      <c r="D533" s="17" t="s">
        <v>22</v>
      </c>
      <c r="E533" s="17" t="s">
        <v>1102</v>
      </c>
      <c r="F533" s="17"/>
      <c r="G533" s="17"/>
      <c r="H533" s="17" t="s">
        <v>1105</v>
      </c>
      <c r="I533" s="17" t="s">
        <v>1104</v>
      </c>
      <c r="J533" s="17"/>
      <c r="K533" s="17">
        <v>6</v>
      </c>
      <c r="L533" s="17">
        <v>17</v>
      </c>
      <c r="M533" s="17">
        <v>11</v>
      </c>
      <c r="N533" s="19">
        <f t="shared" si="27"/>
        <v>66</v>
      </c>
      <c r="O533" s="20"/>
      <c r="P533" s="21">
        <v>6</v>
      </c>
      <c r="Q533" s="21">
        <v>17</v>
      </c>
      <c r="R533" s="22">
        <v>5</v>
      </c>
      <c r="S533" s="23">
        <f t="shared" si="28"/>
        <v>30</v>
      </c>
      <c r="T533" s="20"/>
      <c r="U533" s="21"/>
      <c r="V533" s="21"/>
      <c r="W533" s="9"/>
      <c r="X533" s="9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</row>
    <row r="534" spans="1:77" s="25" customFormat="1" x14ac:dyDescent="0.3">
      <c r="A534" s="17" t="s">
        <v>1106</v>
      </c>
      <c r="B534" s="17" t="s">
        <v>1064</v>
      </c>
      <c r="C534" s="17"/>
      <c r="D534" s="17" t="s">
        <v>4431</v>
      </c>
      <c r="E534" s="17" t="s">
        <v>1108</v>
      </c>
      <c r="F534" s="17"/>
      <c r="G534" s="17"/>
      <c r="H534" s="17" t="s">
        <v>1109</v>
      </c>
      <c r="I534" s="17"/>
      <c r="J534" s="17"/>
      <c r="K534" s="17">
        <v>7.7</v>
      </c>
      <c r="L534" s="17">
        <v>19</v>
      </c>
      <c r="M534" s="17">
        <v>1</v>
      </c>
      <c r="N534" s="19">
        <f t="shared" si="27"/>
        <v>7.7</v>
      </c>
      <c r="O534" s="20"/>
      <c r="P534" s="21">
        <v>8</v>
      </c>
      <c r="Q534" s="21">
        <v>19</v>
      </c>
      <c r="R534" s="22">
        <v>1</v>
      </c>
      <c r="S534" s="23">
        <f t="shared" si="28"/>
        <v>8</v>
      </c>
      <c r="T534" s="20"/>
      <c r="U534" s="21"/>
      <c r="V534" s="21"/>
      <c r="W534" s="9"/>
      <c r="X534" s="9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</row>
    <row r="535" spans="1:77" x14ac:dyDescent="0.3">
      <c r="A535" s="17" t="s">
        <v>1110</v>
      </c>
      <c r="B535" s="17" t="s">
        <v>1111</v>
      </c>
      <c r="C535" s="17"/>
      <c r="D535" s="17" t="s">
        <v>1089</v>
      </c>
      <c r="E535" s="17" t="s">
        <v>1112</v>
      </c>
      <c r="F535" s="17"/>
      <c r="G535" s="17"/>
      <c r="H535" s="17"/>
      <c r="I535" s="17"/>
      <c r="J535" s="17"/>
      <c r="K535" s="17">
        <v>3.5</v>
      </c>
      <c r="L535" s="17">
        <v>8</v>
      </c>
      <c r="M535" s="20">
        <v>4</v>
      </c>
      <c r="N535" s="19">
        <f t="shared" si="27"/>
        <v>14</v>
      </c>
      <c r="O535" s="20">
        <v>6</v>
      </c>
      <c r="P535" s="21">
        <v>3.5</v>
      </c>
      <c r="Q535" s="21">
        <v>8</v>
      </c>
      <c r="R535" s="22">
        <v>1</v>
      </c>
      <c r="S535" s="23">
        <f t="shared" si="28"/>
        <v>3.5</v>
      </c>
      <c r="T535" s="20">
        <v>6</v>
      </c>
      <c r="U535" s="21">
        <v>3.5</v>
      </c>
      <c r="V535" s="21">
        <v>10</v>
      </c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</row>
    <row r="536" spans="1:77" x14ac:dyDescent="0.3">
      <c r="A536" s="17" t="s">
        <v>1113</v>
      </c>
      <c r="B536" s="17" t="s">
        <v>1114</v>
      </c>
      <c r="C536" s="17"/>
      <c r="D536" s="17" t="s">
        <v>89</v>
      </c>
      <c r="E536" s="17" t="s">
        <v>1115</v>
      </c>
      <c r="F536" s="17"/>
      <c r="G536" s="17"/>
      <c r="H536" s="17"/>
      <c r="I536" s="17"/>
      <c r="J536" s="17"/>
      <c r="K536" s="17">
        <v>8.5</v>
      </c>
      <c r="L536" s="18">
        <v>16</v>
      </c>
      <c r="M536" s="20">
        <v>0</v>
      </c>
      <c r="N536" s="19">
        <f t="shared" si="27"/>
        <v>0</v>
      </c>
      <c r="O536" s="20">
        <v>7</v>
      </c>
      <c r="P536" s="21">
        <v>9.35</v>
      </c>
      <c r="Q536" s="21">
        <v>26</v>
      </c>
      <c r="R536" s="22">
        <v>5</v>
      </c>
      <c r="S536" s="23">
        <f t="shared" si="28"/>
        <v>46.75</v>
      </c>
      <c r="T536" s="20"/>
      <c r="U536" s="21"/>
      <c r="V536" s="21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</row>
    <row r="537" spans="1:77" s="25" customFormat="1" x14ac:dyDescent="0.3">
      <c r="A537" s="17" t="s">
        <v>1116</v>
      </c>
      <c r="B537" s="17" t="s">
        <v>1114</v>
      </c>
      <c r="C537" s="17"/>
      <c r="D537" s="17" t="s">
        <v>89</v>
      </c>
      <c r="E537" s="17" t="s">
        <v>1117</v>
      </c>
      <c r="F537" s="17"/>
      <c r="G537" s="17"/>
      <c r="H537" s="17"/>
      <c r="I537" s="17"/>
      <c r="J537" s="17"/>
      <c r="K537" s="17"/>
      <c r="L537" s="18"/>
      <c r="M537" s="20"/>
      <c r="N537" s="19">
        <f t="shared" si="27"/>
        <v>0</v>
      </c>
      <c r="O537" s="20">
        <v>5</v>
      </c>
      <c r="P537" s="21">
        <v>9.35</v>
      </c>
      <c r="Q537" s="21">
        <v>26</v>
      </c>
      <c r="R537" s="22">
        <v>3</v>
      </c>
      <c r="S537" s="23">
        <f t="shared" si="28"/>
        <v>28.049999999999997</v>
      </c>
      <c r="T537" s="20"/>
      <c r="U537" s="21"/>
      <c r="V537" s="21"/>
      <c r="W537" s="9"/>
      <c r="X537" s="9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</row>
    <row r="538" spans="1:77" s="25" customFormat="1" x14ac:dyDescent="0.3">
      <c r="A538" s="17" t="s">
        <v>1118</v>
      </c>
      <c r="B538" s="17" t="s">
        <v>1114</v>
      </c>
      <c r="C538" s="17"/>
      <c r="D538" s="17" t="s">
        <v>89</v>
      </c>
      <c r="E538" s="17" t="s">
        <v>1119</v>
      </c>
      <c r="F538" s="17"/>
      <c r="G538" s="17"/>
      <c r="H538" s="17"/>
      <c r="I538" s="17"/>
      <c r="J538" s="17"/>
      <c r="K538" s="17"/>
      <c r="L538" s="18"/>
      <c r="M538" s="20"/>
      <c r="N538" s="19">
        <f t="shared" si="27"/>
        <v>0</v>
      </c>
      <c r="O538" s="20">
        <v>8</v>
      </c>
      <c r="P538" s="21">
        <v>7.6</v>
      </c>
      <c r="Q538" s="21">
        <v>18</v>
      </c>
      <c r="R538" s="22">
        <v>6</v>
      </c>
      <c r="S538" s="23">
        <f t="shared" si="28"/>
        <v>45.599999999999994</v>
      </c>
      <c r="T538" s="20"/>
      <c r="U538" s="21"/>
      <c r="V538" s="21"/>
      <c r="W538" s="9"/>
      <c r="X538" s="9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</row>
    <row r="539" spans="1:77" x14ac:dyDescent="0.3">
      <c r="A539" s="17" t="s">
        <v>1120</v>
      </c>
      <c r="B539" s="17" t="s">
        <v>1114</v>
      </c>
      <c r="C539" s="17"/>
      <c r="D539" s="17" t="s">
        <v>89</v>
      </c>
      <c r="E539" s="17" t="s">
        <v>1121</v>
      </c>
      <c r="F539" s="17"/>
      <c r="G539" s="17"/>
      <c r="H539" s="17"/>
      <c r="I539" s="17"/>
      <c r="J539" s="17"/>
      <c r="K539" s="17"/>
      <c r="L539" s="18"/>
      <c r="M539" s="20"/>
      <c r="N539" s="19">
        <f t="shared" si="27"/>
        <v>0</v>
      </c>
      <c r="O539" s="20">
        <v>5</v>
      </c>
      <c r="P539" s="21">
        <v>8.25</v>
      </c>
      <c r="Q539" s="21">
        <v>23</v>
      </c>
      <c r="R539" s="22">
        <v>2</v>
      </c>
      <c r="S539" s="23">
        <f t="shared" si="28"/>
        <v>16.5</v>
      </c>
      <c r="T539" s="20"/>
      <c r="U539" s="21">
        <v>8.25</v>
      </c>
      <c r="V539" s="21">
        <v>23</v>
      </c>
      <c r="Y539" s="35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</row>
    <row r="540" spans="1:77" x14ac:dyDescent="0.3">
      <c r="A540" s="382" t="s">
        <v>1122</v>
      </c>
      <c r="B540" s="17" t="s">
        <v>1114</v>
      </c>
      <c r="C540" s="17"/>
      <c r="D540" s="17" t="s">
        <v>22</v>
      </c>
      <c r="E540" s="17" t="s">
        <v>1123</v>
      </c>
      <c r="F540" s="17"/>
      <c r="G540" s="17"/>
      <c r="H540" s="17"/>
      <c r="I540" s="17"/>
      <c r="J540" s="17"/>
      <c r="K540" s="17"/>
      <c r="L540" s="17"/>
      <c r="M540" s="17"/>
      <c r="N540" s="19">
        <f t="shared" si="27"/>
        <v>0</v>
      </c>
      <c r="O540" s="20">
        <v>32</v>
      </c>
      <c r="P540" s="21">
        <v>1</v>
      </c>
      <c r="Q540" s="21">
        <v>4</v>
      </c>
      <c r="R540" s="22">
        <v>20</v>
      </c>
      <c r="S540" s="23">
        <f t="shared" si="28"/>
        <v>20</v>
      </c>
      <c r="T540" s="20"/>
      <c r="U540" s="21"/>
      <c r="V540" s="21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</row>
    <row r="541" spans="1:77" s="25" customFormat="1" x14ac:dyDescent="0.3">
      <c r="A541" s="17" t="s">
        <v>1124</v>
      </c>
      <c r="B541" s="17" t="s">
        <v>1125</v>
      </c>
      <c r="C541" s="17"/>
      <c r="D541" s="17" t="s">
        <v>22</v>
      </c>
      <c r="E541" s="17" t="s">
        <v>1126</v>
      </c>
      <c r="F541" s="17"/>
      <c r="G541" s="17" t="s">
        <v>1127</v>
      </c>
      <c r="H541" s="17" t="s">
        <v>1128</v>
      </c>
      <c r="I541" s="17"/>
      <c r="J541" s="17"/>
      <c r="K541" s="17">
        <v>2.5</v>
      </c>
      <c r="L541" s="383">
        <v>5</v>
      </c>
      <c r="M541" s="17">
        <v>7</v>
      </c>
      <c r="N541" s="19">
        <f t="shared" si="27"/>
        <v>17.5</v>
      </c>
      <c r="O541" s="20"/>
      <c r="P541" s="21">
        <v>2.5</v>
      </c>
      <c r="Q541" s="21">
        <v>5</v>
      </c>
      <c r="R541" s="22">
        <v>3</v>
      </c>
      <c r="S541" s="23">
        <f t="shared" si="28"/>
        <v>7.5</v>
      </c>
      <c r="T541" s="20"/>
      <c r="U541" s="21">
        <v>2.5</v>
      </c>
      <c r="V541" s="21">
        <v>5</v>
      </c>
      <c r="W541" s="9"/>
      <c r="X541" s="9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</row>
    <row r="542" spans="1:77" s="151" customFormat="1" x14ac:dyDescent="0.3">
      <c r="A542" s="151" t="s">
        <v>1129</v>
      </c>
      <c r="B542" s="151" t="s">
        <v>1125</v>
      </c>
      <c r="C542" s="151">
        <v>12134</v>
      </c>
      <c r="D542" s="151" t="s">
        <v>89</v>
      </c>
      <c r="E542" s="151" t="s">
        <v>1130</v>
      </c>
      <c r="G542" s="151" t="s">
        <v>1131</v>
      </c>
      <c r="I542" s="151" t="s">
        <v>467</v>
      </c>
      <c r="N542" s="19">
        <f t="shared" si="27"/>
        <v>0</v>
      </c>
      <c r="Q542" s="273"/>
      <c r="S542" s="273"/>
      <c r="T542" s="151">
        <v>5</v>
      </c>
      <c r="U542" s="273">
        <v>1.82</v>
      </c>
      <c r="V542" s="273">
        <v>6</v>
      </c>
      <c r="W542" s="76"/>
      <c r="X542" s="76"/>
      <c r="AA542" s="275">
        <v>1.6</v>
      </c>
      <c r="AB542" s="275"/>
      <c r="AC542" s="151">
        <v>1.1399999999999999</v>
      </c>
      <c r="AD542" s="273">
        <f>AA542*AC542</f>
        <v>1.8239999999999998</v>
      </c>
      <c r="AE542" s="273"/>
    </row>
    <row r="543" spans="1:77" s="151" customFormat="1" x14ac:dyDescent="0.3">
      <c r="A543" s="151" t="s">
        <v>1132</v>
      </c>
      <c r="B543" s="151" t="s">
        <v>1125</v>
      </c>
      <c r="C543" s="151">
        <v>12135</v>
      </c>
      <c r="D543" s="151" t="s">
        <v>89</v>
      </c>
      <c r="E543" s="151" t="s">
        <v>1133</v>
      </c>
      <c r="G543" s="151" t="s">
        <v>1134</v>
      </c>
      <c r="I543" s="151" t="s">
        <v>467</v>
      </c>
      <c r="N543" s="19">
        <f t="shared" si="27"/>
        <v>0</v>
      </c>
      <c r="Q543" s="273"/>
      <c r="S543" s="273"/>
      <c r="T543" s="151">
        <v>5</v>
      </c>
      <c r="U543" s="273">
        <v>1.82</v>
      </c>
      <c r="V543" s="273">
        <v>6</v>
      </c>
      <c r="W543" s="76"/>
      <c r="X543" s="76"/>
      <c r="AA543" s="275">
        <v>1.6</v>
      </c>
      <c r="AB543" s="275"/>
      <c r="AC543" s="151">
        <v>1.1399999999999999</v>
      </c>
      <c r="AD543" s="273">
        <f>AA543*AC543</f>
        <v>1.8239999999999998</v>
      </c>
      <c r="AE543" s="273"/>
    </row>
    <row r="544" spans="1:77" s="25" customFormat="1" x14ac:dyDescent="0.3">
      <c r="A544" s="17" t="s">
        <v>1135</v>
      </c>
      <c r="B544" s="17" t="s">
        <v>1125</v>
      </c>
      <c r="C544" s="17"/>
      <c r="D544" s="17" t="s">
        <v>22</v>
      </c>
      <c r="E544" s="17" t="s">
        <v>1136</v>
      </c>
      <c r="F544" s="17"/>
      <c r="G544" s="17" t="s">
        <v>34</v>
      </c>
      <c r="H544" s="17" t="s">
        <v>1137</v>
      </c>
      <c r="I544" s="17" t="s">
        <v>1138</v>
      </c>
      <c r="J544" s="17"/>
      <c r="K544" s="17">
        <v>12.5</v>
      </c>
      <c r="L544" s="383">
        <v>25</v>
      </c>
      <c r="M544" s="17">
        <v>4</v>
      </c>
      <c r="N544" s="19">
        <f t="shared" si="27"/>
        <v>50</v>
      </c>
      <c r="O544" s="20"/>
      <c r="P544" s="21">
        <v>12</v>
      </c>
      <c r="Q544" s="21">
        <v>25</v>
      </c>
      <c r="R544" s="22">
        <v>4</v>
      </c>
      <c r="S544" s="23">
        <f t="shared" ref="S544:S575" si="29">(P544*R544)</f>
        <v>48</v>
      </c>
      <c r="T544" s="20"/>
      <c r="U544" s="21"/>
      <c r="V544" s="21"/>
      <c r="W544" s="9"/>
      <c r="X544" s="9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45" spans="1:78" s="25" customFormat="1" x14ac:dyDescent="0.3">
      <c r="A545" s="17" t="s">
        <v>1139</v>
      </c>
      <c r="B545" s="17" t="s">
        <v>1125</v>
      </c>
      <c r="C545" s="17"/>
      <c r="D545" s="17" t="s">
        <v>22</v>
      </c>
      <c r="E545" s="17" t="s">
        <v>1140</v>
      </c>
      <c r="F545" s="17"/>
      <c r="G545" s="17" t="s">
        <v>568</v>
      </c>
      <c r="H545" s="17" t="s">
        <v>1141</v>
      </c>
      <c r="I545" s="17"/>
      <c r="J545" s="17"/>
      <c r="K545" s="17">
        <v>7.5</v>
      </c>
      <c r="L545" s="383">
        <v>15</v>
      </c>
      <c r="M545" s="17">
        <v>4</v>
      </c>
      <c r="N545" s="19">
        <f t="shared" si="27"/>
        <v>30</v>
      </c>
      <c r="O545" s="20"/>
      <c r="P545" s="21">
        <v>7</v>
      </c>
      <c r="Q545" s="21">
        <v>15</v>
      </c>
      <c r="R545" s="22">
        <v>1</v>
      </c>
      <c r="S545" s="23">
        <f t="shared" si="29"/>
        <v>7</v>
      </c>
      <c r="T545" s="20"/>
      <c r="U545" s="21"/>
      <c r="V545" s="21"/>
      <c r="W545" s="9"/>
      <c r="X545" s="9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</row>
    <row r="546" spans="1:78" s="25" customFormat="1" x14ac:dyDescent="0.3">
      <c r="A546" s="17" t="s">
        <v>1142</v>
      </c>
      <c r="B546" s="17" t="s">
        <v>1125</v>
      </c>
      <c r="C546" s="17"/>
      <c r="D546" s="17" t="s">
        <v>22</v>
      </c>
      <c r="E546" s="17" t="s">
        <v>1143</v>
      </c>
      <c r="F546" s="17"/>
      <c r="G546" s="17" t="s">
        <v>568</v>
      </c>
      <c r="H546" s="17" t="s">
        <v>1144</v>
      </c>
      <c r="I546" s="17"/>
      <c r="J546" s="17"/>
      <c r="K546" s="17">
        <v>7.5</v>
      </c>
      <c r="L546" s="383">
        <v>15</v>
      </c>
      <c r="M546" s="17">
        <v>3</v>
      </c>
      <c r="N546" s="19">
        <f t="shared" si="27"/>
        <v>22.5</v>
      </c>
      <c r="O546" s="20"/>
      <c r="P546" s="21">
        <v>7</v>
      </c>
      <c r="Q546" s="21">
        <v>15</v>
      </c>
      <c r="R546" s="22">
        <v>3</v>
      </c>
      <c r="S546" s="23">
        <f t="shared" si="29"/>
        <v>21</v>
      </c>
      <c r="T546" s="20"/>
      <c r="U546" s="21"/>
      <c r="V546" s="21"/>
      <c r="W546" s="9"/>
      <c r="X546" s="9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</row>
    <row r="547" spans="1:78" s="25" customFormat="1" x14ac:dyDescent="0.3">
      <c r="A547" s="17" t="s">
        <v>1145</v>
      </c>
      <c r="B547" s="17" t="s">
        <v>1125</v>
      </c>
      <c r="C547" s="17"/>
      <c r="D547" s="17" t="s">
        <v>22</v>
      </c>
      <c r="E547" s="17" t="s">
        <v>1146</v>
      </c>
      <c r="F547" s="17"/>
      <c r="G547" s="17" t="s">
        <v>1147</v>
      </c>
      <c r="H547" s="17" t="s">
        <v>1148</v>
      </c>
      <c r="I547" s="17" t="s">
        <v>1138</v>
      </c>
      <c r="J547" s="17"/>
      <c r="K547" s="17">
        <v>7.5</v>
      </c>
      <c r="L547" s="383">
        <v>15</v>
      </c>
      <c r="M547" s="17">
        <v>3</v>
      </c>
      <c r="N547" s="19">
        <f t="shared" si="27"/>
        <v>22.5</v>
      </c>
      <c r="O547" s="20"/>
      <c r="P547" s="21">
        <v>7</v>
      </c>
      <c r="Q547" s="21">
        <v>15</v>
      </c>
      <c r="R547" s="22">
        <v>1</v>
      </c>
      <c r="S547" s="23">
        <f t="shared" si="29"/>
        <v>7</v>
      </c>
      <c r="T547" s="20"/>
      <c r="U547" s="21"/>
      <c r="V547" s="21"/>
      <c r="W547" s="9"/>
      <c r="X547" s="9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</row>
    <row r="548" spans="1:78" s="25" customFormat="1" x14ac:dyDescent="0.3">
      <c r="A548" s="17" t="s">
        <v>1149</v>
      </c>
      <c r="B548" s="17" t="s">
        <v>1125</v>
      </c>
      <c r="C548" s="17"/>
      <c r="D548" s="17" t="s">
        <v>22</v>
      </c>
      <c r="E548" s="17" t="s">
        <v>1150</v>
      </c>
      <c r="F548" s="17"/>
      <c r="G548" s="17" t="s">
        <v>568</v>
      </c>
      <c r="H548" s="17" t="s">
        <v>1151</v>
      </c>
      <c r="I548" s="17" t="s">
        <v>1152</v>
      </c>
      <c r="J548" s="17"/>
      <c r="K548" s="17">
        <v>15</v>
      </c>
      <c r="L548" s="383">
        <v>30</v>
      </c>
      <c r="M548" s="17">
        <v>19</v>
      </c>
      <c r="N548" s="19">
        <f t="shared" si="27"/>
        <v>285</v>
      </c>
      <c r="O548" s="20"/>
      <c r="P548" s="21">
        <v>15</v>
      </c>
      <c r="Q548" s="21">
        <v>30</v>
      </c>
      <c r="R548" s="22">
        <v>18</v>
      </c>
      <c r="S548" s="23">
        <f t="shared" si="29"/>
        <v>270</v>
      </c>
      <c r="T548" s="20"/>
      <c r="U548" s="21"/>
      <c r="V548" s="21"/>
      <c r="W548" s="9"/>
      <c r="X548" s="9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</row>
    <row r="549" spans="1:78" s="25" customFormat="1" x14ac:dyDescent="0.3">
      <c r="A549" s="17" t="s">
        <v>1153</v>
      </c>
      <c r="B549" s="17" t="s">
        <v>1125</v>
      </c>
      <c r="C549" s="17"/>
      <c r="D549" s="17" t="s">
        <v>22</v>
      </c>
      <c r="E549" s="17" t="s">
        <v>1154</v>
      </c>
      <c r="F549" s="17"/>
      <c r="G549" s="17" t="s">
        <v>34</v>
      </c>
      <c r="H549" s="17" t="s">
        <v>1155</v>
      </c>
      <c r="I549" s="17" t="s">
        <v>1152</v>
      </c>
      <c r="J549" s="17"/>
      <c r="K549" s="17">
        <v>20</v>
      </c>
      <c r="L549" s="383">
        <v>40</v>
      </c>
      <c r="M549" s="17">
        <v>2</v>
      </c>
      <c r="N549" s="19">
        <f t="shared" si="27"/>
        <v>40</v>
      </c>
      <c r="O549" s="20"/>
      <c r="P549" s="21">
        <v>20</v>
      </c>
      <c r="Q549" s="21">
        <v>40</v>
      </c>
      <c r="R549" s="22">
        <v>1</v>
      </c>
      <c r="S549" s="23">
        <f t="shared" si="29"/>
        <v>20</v>
      </c>
      <c r="T549" s="20"/>
      <c r="U549" s="21"/>
      <c r="V549" s="21"/>
      <c r="W549" s="9"/>
      <c r="X549" s="9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</row>
    <row r="550" spans="1:78" s="25" customFormat="1" x14ac:dyDescent="0.3">
      <c r="A550" s="17" t="s">
        <v>1156</v>
      </c>
      <c r="B550" s="17" t="s">
        <v>1125</v>
      </c>
      <c r="C550" s="17"/>
      <c r="D550" s="17" t="s">
        <v>623</v>
      </c>
      <c r="E550" s="17" t="s">
        <v>1157</v>
      </c>
      <c r="F550" s="17"/>
      <c r="G550" s="17"/>
      <c r="H550" s="17"/>
      <c r="I550" s="17"/>
      <c r="J550" s="17"/>
      <c r="K550" s="17">
        <v>15</v>
      </c>
      <c r="L550" s="17">
        <v>25</v>
      </c>
      <c r="M550" s="17">
        <v>14</v>
      </c>
      <c r="N550" s="19">
        <f t="shared" si="27"/>
        <v>210</v>
      </c>
      <c r="O550" s="20">
        <v>25</v>
      </c>
      <c r="P550" s="21">
        <v>15</v>
      </c>
      <c r="Q550" s="21">
        <v>25</v>
      </c>
      <c r="R550" s="22">
        <v>9</v>
      </c>
      <c r="S550" s="23">
        <f t="shared" si="29"/>
        <v>135</v>
      </c>
      <c r="T550" s="20"/>
      <c r="U550" s="21"/>
      <c r="V550" s="21"/>
      <c r="W550" s="9"/>
      <c r="X550" s="9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</row>
    <row r="551" spans="1:78" s="17" customFormat="1" x14ac:dyDescent="0.3">
      <c r="A551" s="17" t="s">
        <v>1158</v>
      </c>
      <c r="B551" s="18" t="s">
        <v>1159</v>
      </c>
      <c r="D551" s="17" t="s">
        <v>4450</v>
      </c>
      <c r="E551" s="17" t="s">
        <v>4443</v>
      </c>
      <c r="N551" s="19">
        <f t="shared" si="27"/>
        <v>0</v>
      </c>
      <c r="O551" s="20">
        <v>12</v>
      </c>
      <c r="P551" s="21">
        <v>30</v>
      </c>
      <c r="Q551" s="21">
        <v>65</v>
      </c>
      <c r="R551" s="22">
        <v>9</v>
      </c>
      <c r="S551" s="23">
        <f t="shared" si="29"/>
        <v>270</v>
      </c>
      <c r="T551" s="241"/>
      <c r="U551" s="21"/>
      <c r="V551" s="21"/>
      <c r="W551" s="9"/>
      <c r="X551" s="9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96"/>
    </row>
    <row r="552" spans="1:78" s="17" customFormat="1" x14ac:dyDescent="0.3">
      <c r="A552" s="382" t="s">
        <v>1161</v>
      </c>
      <c r="B552" s="17" t="s">
        <v>1159</v>
      </c>
      <c r="D552" s="17" t="s">
        <v>623</v>
      </c>
      <c r="E552" s="17" t="s">
        <v>1162</v>
      </c>
      <c r="G552" s="39"/>
      <c r="H552" s="39"/>
      <c r="I552" s="39"/>
      <c r="J552" s="39"/>
      <c r="K552" s="39">
        <v>54</v>
      </c>
      <c r="L552" s="53">
        <v>90</v>
      </c>
      <c r="M552" s="39">
        <v>2</v>
      </c>
      <c r="N552" s="19">
        <f t="shared" si="27"/>
        <v>108</v>
      </c>
      <c r="O552" s="7">
        <v>2</v>
      </c>
      <c r="P552" s="8"/>
      <c r="Q552" s="8"/>
      <c r="R552" s="14">
        <v>0</v>
      </c>
      <c r="S552" s="15">
        <f t="shared" si="29"/>
        <v>0</v>
      </c>
      <c r="T552" s="7"/>
      <c r="U552" s="8"/>
      <c r="V552" s="8"/>
      <c r="W552" s="9"/>
      <c r="X552" s="9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96"/>
    </row>
    <row r="553" spans="1:78" s="39" customFormat="1" x14ac:dyDescent="0.3">
      <c r="A553" s="17" t="s">
        <v>1163</v>
      </c>
      <c r="B553" s="17" t="s">
        <v>1159</v>
      </c>
      <c r="C553" s="17"/>
      <c r="D553" s="17" t="s">
        <v>623</v>
      </c>
      <c r="E553" s="17" t="s">
        <v>1164</v>
      </c>
      <c r="F553" s="17"/>
      <c r="G553" s="17"/>
      <c r="H553" s="17"/>
      <c r="I553" s="17"/>
      <c r="J553" s="17"/>
      <c r="K553" s="17">
        <v>24</v>
      </c>
      <c r="L553" s="17">
        <v>40</v>
      </c>
      <c r="M553" s="17">
        <v>1</v>
      </c>
      <c r="N553" s="19">
        <f t="shared" si="27"/>
        <v>24</v>
      </c>
      <c r="O553" s="20">
        <v>2</v>
      </c>
      <c r="P553" s="21">
        <v>24</v>
      </c>
      <c r="Q553" s="21">
        <v>40</v>
      </c>
      <c r="R553" s="22">
        <v>2</v>
      </c>
      <c r="S553" s="23">
        <f t="shared" si="29"/>
        <v>48</v>
      </c>
      <c r="T553" s="20"/>
      <c r="U553" s="21"/>
      <c r="V553" s="21"/>
      <c r="W553" s="9"/>
      <c r="X553" s="9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245"/>
    </row>
    <row r="554" spans="1:78" s="17" customFormat="1" x14ac:dyDescent="0.3">
      <c r="A554" s="17" t="s">
        <v>1165</v>
      </c>
      <c r="B554" s="17" t="s">
        <v>1159</v>
      </c>
      <c r="D554" s="17" t="s">
        <v>623</v>
      </c>
      <c r="E554" s="17" t="s">
        <v>1166</v>
      </c>
      <c r="K554" s="17">
        <v>21</v>
      </c>
      <c r="L554" s="17">
        <v>35</v>
      </c>
      <c r="M554" s="17">
        <v>2</v>
      </c>
      <c r="N554" s="19">
        <f t="shared" si="27"/>
        <v>42</v>
      </c>
      <c r="O554" s="20">
        <v>2</v>
      </c>
      <c r="P554" s="21">
        <v>21</v>
      </c>
      <c r="Q554" s="21">
        <v>35</v>
      </c>
      <c r="R554" s="22">
        <v>1</v>
      </c>
      <c r="S554" s="23">
        <f t="shared" si="29"/>
        <v>21</v>
      </c>
      <c r="T554" s="20"/>
      <c r="U554" s="21"/>
      <c r="V554" s="21"/>
      <c r="W554" s="9"/>
      <c r="X554" s="9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96"/>
    </row>
    <row r="555" spans="1:78" s="39" customFormat="1" x14ac:dyDescent="0.3">
      <c r="A555" s="17" t="s">
        <v>1167</v>
      </c>
      <c r="B555" s="17" t="s">
        <v>1159</v>
      </c>
      <c r="C555" s="17"/>
      <c r="D555" s="17" t="s">
        <v>1168</v>
      </c>
      <c r="E555" s="17" t="s">
        <v>1169</v>
      </c>
      <c r="F555" s="17"/>
      <c r="G555" s="17"/>
      <c r="H555" s="17"/>
      <c r="I555" s="17"/>
      <c r="J555" s="17"/>
      <c r="K555" s="17">
        <v>12</v>
      </c>
      <c r="L555" s="383">
        <v>24</v>
      </c>
      <c r="M555" s="17">
        <v>14</v>
      </c>
      <c r="N555" s="19">
        <f t="shared" si="27"/>
        <v>168</v>
      </c>
      <c r="O555" s="20"/>
      <c r="P555" s="21">
        <v>12</v>
      </c>
      <c r="Q555" s="21">
        <v>24</v>
      </c>
      <c r="R555" s="22">
        <v>2</v>
      </c>
      <c r="S555" s="23">
        <f t="shared" si="29"/>
        <v>24</v>
      </c>
      <c r="T555" s="20"/>
      <c r="U555" s="21"/>
      <c r="V555" s="21"/>
      <c r="W555" s="9"/>
      <c r="X555" s="9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245"/>
    </row>
    <row r="556" spans="1:78" s="17" customFormat="1" x14ac:dyDescent="0.3">
      <c r="A556" s="17" t="s">
        <v>1170</v>
      </c>
      <c r="B556" s="17" t="s">
        <v>1159</v>
      </c>
      <c r="D556" s="17" t="s">
        <v>1168</v>
      </c>
      <c r="E556" s="17" t="s">
        <v>1171</v>
      </c>
      <c r="G556" s="17" t="s">
        <v>1172</v>
      </c>
      <c r="H556" s="17" t="s">
        <v>1173</v>
      </c>
      <c r="I556" s="17" t="s">
        <v>1174</v>
      </c>
      <c r="K556" s="17">
        <v>30</v>
      </c>
      <c r="L556" s="383">
        <v>60</v>
      </c>
      <c r="M556" s="17">
        <v>1</v>
      </c>
      <c r="N556" s="19">
        <f t="shared" si="27"/>
        <v>30</v>
      </c>
      <c r="O556" s="20"/>
      <c r="P556" s="21">
        <v>30</v>
      </c>
      <c r="Q556" s="21">
        <v>60</v>
      </c>
      <c r="R556" s="22">
        <v>1</v>
      </c>
      <c r="S556" s="23">
        <f t="shared" si="29"/>
        <v>30</v>
      </c>
      <c r="T556" s="20"/>
      <c r="U556" s="21"/>
      <c r="V556" s="21"/>
      <c r="W556" s="9"/>
      <c r="X556" s="9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96"/>
    </row>
    <row r="557" spans="1:78" x14ac:dyDescent="0.3">
      <c r="A557" s="17" t="s">
        <v>1175</v>
      </c>
      <c r="B557" s="17" t="s">
        <v>1159</v>
      </c>
      <c r="C557" s="17"/>
      <c r="D557" s="17" t="s">
        <v>1168</v>
      </c>
      <c r="E557" s="17" t="s">
        <v>1159</v>
      </c>
      <c r="F557" s="17"/>
      <c r="G557" s="17" t="s">
        <v>1172</v>
      </c>
      <c r="H557" s="17" t="s">
        <v>1176</v>
      </c>
      <c r="I557" s="17" t="s">
        <v>1177</v>
      </c>
      <c r="J557" s="17"/>
      <c r="K557" s="17">
        <v>22.5</v>
      </c>
      <c r="L557" s="383">
        <v>45</v>
      </c>
      <c r="M557" s="17">
        <v>11</v>
      </c>
      <c r="N557" s="19">
        <f t="shared" si="27"/>
        <v>247.5</v>
      </c>
      <c r="O557" s="20"/>
      <c r="P557" s="21">
        <v>22</v>
      </c>
      <c r="Q557" s="21">
        <v>45</v>
      </c>
      <c r="R557" s="22">
        <v>11</v>
      </c>
      <c r="S557" s="23">
        <f t="shared" si="29"/>
        <v>242</v>
      </c>
      <c r="T557" s="20"/>
      <c r="U557" s="21"/>
      <c r="V557" s="21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</row>
    <row r="558" spans="1:78" x14ac:dyDescent="0.3">
      <c r="A558" s="17" t="s">
        <v>1178</v>
      </c>
      <c r="B558" s="17" t="s">
        <v>1159</v>
      </c>
      <c r="C558" s="17"/>
      <c r="D558" s="17" t="s">
        <v>1168</v>
      </c>
      <c r="E558" s="17" t="s">
        <v>1159</v>
      </c>
      <c r="F558" s="17"/>
      <c r="G558" s="17" t="s">
        <v>1179</v>
      </c>
      <c r="H558" s="17" t="s">
        <v>1180</v>
      </c>
      <c r="I558" s="17" t="s">
        <v>1181</v>
      </c>
      <c r="J558" s="17"/>
      <c r="K558" s="17">
        <v>12.5</v>
      </c>
      <c r="L558" s="383">
        <v>25</v>
      </c>
      <c r="M558" s="17">
        <v>33</v>
      </c>
      <c r="N558" s="19">
        <f t="shared" si="27"/>
        <v>412.5</v>
      </c>
      <c r="O558" s="20"/>
      <c r="P558" s="21">
        <v>12</v>
      </c>
      <c r="Q558" s="21">
        <v>25</v>
      </c>
      <c r="R558" s="22">
        <v>23</v>
      </c>
      <c r="S558" s="23">
        <f t="shared" si="29"/>
        <v>276</v>
      </c>
      <c r="T558" s="20"/>
      <c r="U558" s="21">
        <v>12.5</v>
      </c>
      <c r="V558" s="21">
        <v>25</v>
      </c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</row>
    <row r="559" spans="1:78" s="25" customFormat="1" x14ac:dyDescent="0.3">
      <c r="A559" s="17" t="s">
        <v>1182</v>
      </c>
      <c r="B559" s="17" t="s">
        <v>1159</v>
      </c>
      <c r="C559" s="17"/>
      <c r="D559" s="17" t="s">
        <v>1168</v>
      </c>
      <c r="E559" s="17" t="s">
        <v>1159</v>
      </c>
      <c r="F559" s="17"/>
      <c r="G559" s="17" t="s">
        <v>1183</v>
      </c>
      <c r="H559" s="17" t="s">
        <v>1184</v>
      </c>
      <c r="I559" s="17" t="s">
        <v>1177</v>
      </c>
      <c r="J559" s="17"/>
      <c r="K559" s="17">
        <v>17.5</v>
      </c>
      <c r="L559" s="383">
        <v>35</v>
      </c>
      <c r="M559" s="17">
        <v>8</v>
      </c>
      <c r="N559" s="19">
        <f t="shared" si="27"/>
        <v>140</v>
      </c>
      <c r="O559" s="20"/>
      <c r="P559" s="21">
        <v>17</v>
      </c>
      <c r="Q559" s="21">
        <v>35</v>
      </c>
      <c r="R559" s="22">
        <v>5</v>
      </c>
      <c r="S559" s="23">
        <f t="shared" si="29"/>
        <v>85</v>
      </c>
      <c r="T559" s="20"/>
      <c r="U559" s="21"/>
      <c r="V559" s="21"/>
      <c r="W559" s="9"/>
      <c r="X559" s="9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</row>
    <row r="560" spans="1:78" s="25" customFormat="1" x14ac:dyDescent="0.3">
      <c r="A560" s="17" t="s">
        <v>1185</v>
      </c>
      <c r="B560" s="17" t="s">
        <v>1159</v>
      </c>
      <c r="C560" s="17"/>
      <c r="D560" s="17" t="s">
        <v>1168</v>
      </c>
      <c r="E560" s="17" t="s">
        <v>1159</v>
      </c>
      <c r="F560" s="17"/>
      <c r="G560" s="17" t="s">
        <v>1186</v>
      </c>
      <c r="H560" s="17" t="s">
        <v>1184</v>
      </c>
      <c r="I560" s="17" t="s">
        <v>1177</v>
      </c>
      <c r="J560" s="17"/>
      <c r="K560" s="17">
        <v>13</v>
      </c>
      <c r="L560" s="383">
        <v>26</v>
      </c>
      <c r="M560" s="17">
        <v>7</v>
      </c>
      <c r="N560" s="19">
        <f t="shared" si="27"/>
        <v>91</v>
      </c>
      <c r="O560" s="20"/>
      <c r="P560" s="21">
        <v>13</v>
      </c>
      <c r="Q560" s="21">
        <v>26</v>
      </c>
      <c r="R560" s="22">
        <v>1</v>
      </c>
      <c r="S560" s="23">
        <f t="shared" si="29"/>
        <v>13</v>
      </c>
      <c r="T560" s="20"/>
      <c r="U560" s="21"/>
      <c r="V560" s="21"/>
      <c r="W560" s="9"/>
      <c r="X560" s="9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</row>
    <row r="561" spans="1:78" s="25" customFormat="1" x14ac:dyDescent="0.3">
      <c r="A561" s="17" t="s">
        <v>1187</v>
      </c>
      <c r="B561" s="17" t="s">
        <v>1159</v>
      </c>
      <c r="C561" s="17"/>
      <c r="D561" s="17" t="s">
        <v>1168</v>
      </c>
      <c r="E561" s="17" t="s">
        <v>1159</v>
      </c>
      <c r="F561" s="17"/>
      <c r="G561" s="17" t="s">
        <v>18</v>
      </c>
      <c r="H561" s="17" t="s">
        <v>1188</v>
      </c>
      <c r="I561" s="17" t="s">
        <v>1177</v>
      </c>
      <c r="J561" s="17"/>
      <c r="K561" s="17">
        <v>11</v>
      </c>
      <c r="L561" s="383">
        <v>22</v>
      </c>
      <c r="M561" s="17">
        <v>7</v>
      </c>
      <c r="N561" s="19">
        <f t="shared" si="27"/>
        <v>77</v>
      </c>
      <c r="O561" s="20"/>
      <c r="P561" s="21">
        <v>11</v>
      </c>
      <c r="Q561" s="21">
        <v>22</v>
      </c>
      <c r="R561" s="22">
        <v>5</v>
      </c>
      <c r="S561" s="23">
        <f t="shared" si="29"/>
        <v>55</v>
      </c>
      <c r="T561" s="20"/>
      <c r="U561" s="21"/>
      <c r="V561" s="21"/>
      <c r="W561" s="9"/>
      <c r="X561" s="9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</row>
    <row r="562" spans="1:78" x14ac:dyDescent="0.3">
      <c r="A562" s="17" t="s">
        <v>1019</v>
      </c>
      <c r="B562" s="17" t="s">
        <v>1159</v>
      </c>
      <c r="C562" s="17"/>
      <c r="D562" s="17" t="s">
        <v>1168</v>
      </c>
      <c r="E562" s="17" t="s">
        <v>1159</v>
      </c>
      <c r="F562" s="17"/>
      <c r="G562" s="17" t="s">
        <v>568</v>
      </c>
      <c r="H562" s="17" t="s">
        <v>1189</v>
      </c>
      <c r="I562" s="17" t="s">
        <v>1177</v>
      </c>
      <c r="J562" s="17"/>
      <c r="K562" s="17">
        <v>9</v>
      </c>
      <c r="L562" s="383">
        <v>18</v>
      </c>
      <c r="M562" s="17">
        <v>1</v>
      </c>
      <c r="N562" s="19">
        <f t="shared" si="27"/>
        <v>9</v>
      </c>
      <c r="O562" s="20"/>
      <c r="P562" s="21">
        <v>1</v>
      </c>
      <c r="Q562" s="21">
        <v>12</v>
      </c>
      <c r="R562" s="22">
        <v>1</v>
      </c>
      <c r="S562" s="23">
        <f t="shared" si="29"/>
        <v>1</v>
      </c>
      <c r="T562" s="20"/>
      <c r="U562" s="21"/>
      <c r="V562" s="21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</row>
    <row r="563" spans="1:78" x14ac:dyDescent="0.3">
      <c r="A563" s="17" t="s">
        <v>1190</v>
      </c>
      <c r="B563" s="17" t="s">
        <v>1159</v>
      </c>
      <c r="C563" s="17"/>
      <c r="D563" s="17" t="s">
        <v>1191</v>
      </c>
      <c r="E563" s="17" t="s">
        <v>1192</v>
      </c>
      <c r="F563" s="17"/>
      <c r="G563" s="17"/>
      <c r="H563" s="17"/>
      <c r="I563" s="17"/>
      <c r="J563" s="17"/>
      <c r="K563" s="17"/>
      <c r="L563" s="17"/>
      <c r="M563" s="17"/>
      <c r="N563" s="19">
        <f t="shared" si="27"/>
        <v>0</v>
      </c>
      <c r="O563" s="20">
        <v>2</v>
      </c>
      <c r="P563" s="21">
        <v>38</v>
      </c>
      <c r="Q563" s="21">
        <v>120</v>
      </c>
      <c r="R563" s="22">
        <v>2</v>
      </c>
      <c r="S563" s="23">
        <f t="shared" si="29"/>
        <v>76</v>
      </c>
      <c r="T563" s="20"/>
      <c r="U563" s="21"/>
      <c r="V563" s="21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</row>
    <row r="564" spans="1:78" x14ac:dyDescent="0.3">
      <c r="A564" s="17" t="s">
        <v>1193</v>
      </c>
      <c r="B564" s="17" t="s">
        <v>1159</v>
      </c>
      <c r="C564" s="17"/>
      <c r="D564" s="17" t="s">
        <v>1168</v>
      </c>
      <c r="E564" s="17" t="s">
        <v>1194</v>
      </c>
      <c r="F564" s="17"/>
      <c r="G564" s="17"/>
      <c r="H564" s="17"/>
      <c r="I564" s="17"/>
      <c r="J564" s="17"/>
      <c r="K564" s="17"/>
      <c r="L564" s="383"/>
      <c r="M564" s="17"/>
      <c r="N564" s="19">
        <f t="shared" si="27"/>
        <v>0</v>
      </c>
      <c r="O564" s="20"/>
      <c r="P564" s="21">
        <v>17</v>
      </c>
      <c r="Q564" s="21">
        <v>35</v>
      </c>
      <c r="R564" s="22">
        <v>1</v>
      </c>
      <c r="S564" s="23">
        <f t="shared" si="29"/>
        <v>17</v>
      </c>
      <c r="T564" s="20"/>
      <c r="U564" s="21"/>
      <c r="V564" s="21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</row>
    <row r="565" spans="1:78" x14ac:dyDescent="0.3">
      <c r="A565" s="17" t="s">
        <v>1195</v>
      </c>
      <c r="B565" s="17" t="s">
        <v>1159</v>
      </c>
      <c r="C565" s="17"/>
      <c r="D565" s="17" t="s">
        <v>1191</v>
      </c>
      <c r="E565" s="17" t="s">
        <v>1196</v>
      </c>
      <c r="F565" s="17"/>
      <c r="G565" s="17"/>
      <c r="H565" s="17"/>
      <c r="I565" s="17"/>
      <c r="J565" s="17"/>
      <c r="K565" s="17"/>
      <c r="L565" s="17"/>
      <c r="M565" s="17"/>
      <c r="N565" s="19">
        <f t="shared" si="27"/>
        <v>0</v>
      </c>
      <c r="O565" s="20">
        <v>1</v>
      </c>
      <c r="P565" s="21">
        <v>33.299999999999997</v>
      </c>
      <c r="Q565" s="21">
        <v>105</v>
      </c>
      <c r="R565" s="22">
        <v>1</v>
      </c>
      <c r="S565" s="23">
        <f t="shared" si="29"/>
        <v>33.299999999999997</v>
      </c>
      <c r="T565" s="20"/>
      <c r="U565" s="21"/>
      <c r="V565" s="21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</row>
    <row r="566" spans="1:78" x14ac:dyDescent="0.3">
      <c r="A566" s="17" t="s">
        <v>1197</v>
      </c>
      <c r="B566" s="17" t="s">
        <v>1159</v>
      </c>
      <c r="C566" s="17"/>
      <c r="D566" s="17" t="s">
        <v>1191</v>
      </c>
      <c r="E566" s="17" t="s">
        <v>1198</v>
      </c>
      <c r="F566" s="17"/>
      <c r="G566" s="17"/>
      <c r="H566" s="17"/>
      <c r="I566" s="17"/>
      <c r="J566" s="17"/>
      <c r="K566" s="17"/>
      <c r="L566" s="17"/>
      <c r="M566" s="17"/>
      <c r="N566" s="19">
        <f t="shared" si="27"/>
        <v>0</v>
      </c>
      <c r="O566" s="20">
        <v>1</v>
      </c>
      <c r="P566" s="21">
        <v>33.299999999999997</v>
      </c>
      <c r="Q566" s="21">
        <v>105</v>
      </c>
      <c r="R566" s="22">
        <v>1</v>
      </c>
      <c r="S566" s="23">
        <f t="shared" si="29"/>
        <v>33.299999999999997</v>
      </c>
      <c r="T566" s="20"/>
      <c r="U566" s="21"/>
      <c r="V566" s="21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</row>
    <row r="567" spans="1:78" x14ac:dyDescent="0.3">
      <c r="A567" s="17" t="s">
        <v>1199</v>
      </c>
      <c r="B567" s="17" t="s">
        <v>1159</v>
      </c>
      <c r="C567" s="17"/>
      <c r="D567" s="17" t="s">
        <v>1191</v>
      </c>
      <c r="E567" s="17" t="s">
        <v>1200</v>
      </c>
      <c r="F567" s="17"/>
      <c r="G567" s="17"/>
      <c r="H567" s="17"/>
      <c r="I567" s="17"/>
      <c r="J567" s="17"/>
      <c r="K567" s="17"/>
      <c r="L567" s="17"/>
      <c r="M567" s="17"/>
      <c r="N567" s="19">
        <f t="shared" si="27"/>
        <v>0</v>
      </c>
      <c r="O567" s="20">
        <v>1</v>
      </c>
      <c r="P567" s="21">
        <v>38</v>
      </c>
      <c r="Q567" s="21">
        <v>120</v>
      </c>
      <c r="R567" s="22">
        <v>1</v>
      </c>
      <c r="S567" s="23">
        <f t="shared" si="29"/>
        <v>38</v>
      </c>
      <c r="T567" s="20"/>
      <c r="U567" s="21"/>
      <c r="V567" s="21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</row>
    <row r="568" spans="1:78" x14ac:dyDescent="0.3">
      <c r="A568" s="17" t="s">
        <v>1201</v>
      </c>
      <c r="B568" s="17" t="s">
        <v>1159</v>
      </c>
      <c r="C568" s="17"/>
      <c r="D568" s="17" t="s">
        <v>89</v>
      </c>
      <c r="E568" s="17" t="s">
        <v>1202</v>
      </c>
      <c r="F568" s="17"/>
      <c r="G568" s="17"/>
      <c r="H568" s="17"/>
      <c r="I568" s="17"/>
      <c r="J568" s="17"/>
      <c r="K568" s="17"/>
      <c r="L568" s="18"/>
      <c r="M568" s="20"/>
      <c r="N568" s="19">
        <f t="shared" si="27"/>
        <v>0</v>
      </c>
      <c r="O568" s="20">
        <v>2</v>
      </c>
      <c r="P568" s="21">
        <v>11.55</v>
      </c>
      <c r="Q568" s="21">
        <v>30</v>
      </c>
      <c r="R568" s="22">
        <v>2</v>
      </c>
      <c r="S568" s="23">
        <f t="shared" si="29"/>
        <v>23.1</v>
      </c>
      <c r="T568" s="20"/>
      <c r="U568" s="21"/>
      <c r="V568" s="21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</row>
    <row r="569" spans="1:78" x14ac:dyDescent="0.3">
      <c r="A569" s="17" t="s">
        <v>1203</v>
      </c>
      <c r="B569" s="17" t="s">
        <v>1159</v>
      </c>
      <c r="C569" s="17"/>
      <c r="D569" s="17" t="s">
        <v>89</v>
      </c>
      <c r="E569" s="17" t="s">
        <v>1204</v>
      </c>
      <c r="F569" s="17"/>
      <c r="G569" s="17"/>
      <c r="H569" s="17"/>
      <c r="I569" s="17"/>
      <c r="J569" s="17"/>
      <c r="K569" s="17"/>
      <c r="L569" s="18"/>
      <c r="M569" s="20"/>
      <c r="N569" s="19">
        <f t="shared" si="27"/>
        <v>0</v>
      </c>
      <c r="O569" s="20">
        <v>2</v>
      </c>
      <c r="P569" s="21">
        <v>12.65</v>
      </c>
      <c r="Q569" s="21">
        <v>32</v>
      </c>
      <c r="R569" s="22">
        <v>2</v>
      </c>
      <c r="S569" s="23">
        <f t="shared" si="29"/>
        <v>25.3</v>
      </c>
      <c r="T569" s="20"/>
      <c r="U569" s="21"/>
      <c r="V569" s="21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</row>
    <row r="570" spans="1:78" s="25" customFormat="1" x14ac:dyDescent="0.3">
      <c r="A570" s="17" t="s">
        <v>1205</v>
      </c>
      <c r="B570" s="17" t="s">
        <v>1159</v>
      </c>
      <c r="C570" s="17"/>
      <c r="D570" s="17" t="s">
        <v>89</v>
      </c>
      <c r="E570" s="17" t="s">
        <v>1206</v>
      </c>
      <c r="F570" s="17"/>
      <c r="G570" s="17"/>
      <c r="H570" s="17"/>
      <c r="I570" s="17"/>
      <c r="J570" s="17"/>
      <c r="K570" s="17"/>
      <c r="L570" s="18"/>
      <c r="M570" s="20"/>
      <c r="N570" s="19">
        <f t="shared" si="27"/>
        <v>0</v>
      </c>
      <c r="O570" s="20">
        <v>2</v>
      </c>
      <c r="P570" s="21">
        <v>15.95</v>
      </c>
      <c r="Q570" s="21">
        <v>45</v>
      </c>
      <c r="R570" s="22">
        <v>2</v>
      </c>
      <c r="S570" s="23">
        <f t="shared" si="29"/>
        <v>31.9</v>
      </c>
      <c r="T570" s="20"/>
      <c r="U570" s="21"/>
      <c r="V570" s="21"/>
      <c r="W570" s="9"/>
      <c r="X570" s="9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</row>
    <row r="571" spans="1:78" s="25" customFormat="1" x14ac:dyDescent="0.3">
      <c r="A571" s="17" t="s">
        <v>1207</v>
      </c>
      <c r="B571" s="17" t="s">
        <v>1159</v>
      </c>
      <c r="C571" s="17"/>
      <c r="D571" s="17" t="s">
        <v>1191</v>
      </c>
      <c r="E571" s="17" t="s">
        <v>1208</v>
      </c>
      <c r="F571" s="17"/>
      <c r="G571" s="17"/>
      <c r="H571" s="17"/>
      <c r="I571" s="17"/>
      <c r="J571" s="17"/>
      <c r="K571" s="17"/>
      <c r="L571" s="17"/>
      <c r="M571" s="17"/>
      <c r="N571" s="19">
        <f t="shared" si="27"/>
        <v>0</v>
      </c>
      <c r="O571" s="20">
        <v>2</v>
      </c>
      <c r="P571" s="21">
        <v>38</v>
      </c>
      <c r="Q571" s="21">
        <v>120</v>
      </c>
      <c r="R571" s="22">
        <v>2</v>
      </c>
      <c r="S571" s="23">
        <f t="shared" si="29"/>
        <v>76</v>
      </c>
      <c r="T571" s="20"/>
      <c r="U571" s="21"/>
      <c r="V571" s="21"/>
      <c r="W571" s="9"/>
      <c r="X571" s="9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</row>
    <row r="572" spans="1:78" s="25" customFormat="1" x14ac:dyDescent="0.3">
      <c r="A572" s="17" t="s">
        <v>1209</v>
      </c>
      <c r="B572" s="17" t="s">
        <v>1159</v>
      </c>
      <c r="C572" s="17"/>
      <c r="D572" s="17" t="s">
        <v>1168</v>
      </c>
      <c r="E572" s="17" t="s">
        <v>1210</v>
      </c>
      <c r="F572" s="17"/>
      <c r="G572" s="17"/>
      <c r="H572" s="17" t="s">
        <v>1211</v>
      </c>
      <c r="I572" s="17" t="s">
        <v>1104</v>
      </c>
      <c r="J572" s="17"/>
      <c r="K572" s="17"/>
      <c r="L572" s="383"/>
      <c r="M572" s="17"/>
      <c r="N572" s="19">
        <f t="shared" si="27"/>
        <v>0</v>
      </c>
      <c r="O572" s="20"/>
      <c r="P572" s="21">
        <v>12</v>
      </c>
      <c r="Q572" s="21">
        <v>36</v>
      </c>
      <c r="R572" s="22">
        <v>2</v>
      </c>
      <c r="S572" s="23">
        <f t="shared" si="29"/>
        <v>24</v>
      </c>
      <c r="T572" s="20"/>
      <c r="U572" s="21"/>
      <c r="V572" s="21"/>
      <c r="W572" s="9"/>
      <c r="X572" s="9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</row>
    <row r="573" spans="1:78" x14ac:dyDescent="0.3">
      <c r="A573" s="17" t="s">
        <v>1209</v>
      </c>
      <c r="B573" s="17" t="s">
        <v>1159</v>
      </c>
      <c r="C573" s="17"/>
      <c r="D573" s="17" t="s">
        <v>1168</v>
      </c>
      <c r="E573" s="39" t="s">
        <v>1212</v>
      </c>
      <c r="F573" s="39"/>
      <c r="G573" s="39"/>
      <c r="H573" s="39" t="s">
        <v>1103</v>
      </c>
      <c r="I573" s="39" t="s">
        <v>1104</v>
      </c>
      <c r="J573" s="39"/>
      <c r="K573" s="39">
        <v>16</v>
      </c>
      <c r="L573" s="384">
        <v>36</v>
      </c>
      <c r="M573" s="39">
        <v>1</v>
      </c>
      <c r="N573" s="19">
        <f t="shared" si="27"/>
        <v>16</v>
      </c>
      <c r="O573" s="7"/>
      <c r="P573" s="8">
        <v>16</v>
      </c>
      <c r="Q573" s="8">
        <v>36</v>
      </c>
      <c r="R573" s="14">
        <v>1</v>
      </c>
      <c r="S573" s="15">
        <f t="shared" si="29"/>
        <v>16</v>
      </c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</row>
    <row r="574" spans="1:78" s="17" customFormat="1" x14ac:dyDescent="0.3">
      <c r="A574" s="17" t="s">
        <v>1209</v>
      </c>
      <c r="B574" s="17" t="s">
        <v>1159</v>
      </c>
      <c r="D574" s="17" t="s">
        <v>1168</v>
      </c>
      <c r="E574" s="17" t="s">
        <v>1212</v>
      </c>
      <c r="H574" s="17" t="s">
        <v>1213</v>
      </c>
      <c r="I574" s="17" t="s">
        <v>1104</v>
      </c>
      <c r="L574" s="383"/>
      <c r="N574" s="19">
        <f t="shared" si="27"/>
        <v>0</v>
      </c>
      <c r="O574" s="20"/>
      <c r="P574" s="21">
        <v>25</v>
      </c>
      <c r="Q574" s="21">
        <v>75</v>
      </c>
      <c r="R574" s="22">
        <v>1</v>
      </c>
      <c r="S574" s="23">
        <f t="shared" si="29"/>
        <v>25</v>
      </c>
      <c r="T574" s="20"/>
      <c r="U574" s="21"/>
      <c r="V574" s="21"/>
      <c r="W574" s="9"/>
      <c r="X574" s="9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96"/>
    </row>
    <row r="575" spans="1:78" s="28" customFormat="1" x14ac:dyDescent="0.3">
      <c r="A575" s="28" t="s">
        <v>1214</v>
      </c>
      <c r="B575" s="28" t="s">
        <v>1159</v>
      </c>
      <c r="D575" s="28" t="s">
        <v>1191</v>
      </c>
      <c r="E575" s="28" t="s">
        <v>1215</v>
      </c>
      <c r="N575" s="19">
        <f t="shared" si="27"/>
        <v>0</v>
      </c>
      <c r="O575" s="30">
        <v>1</v>
      </c>
      <c r="P575" s="31">
        <v>38</v>
      </c>
      <c r="Q575" s="31">
        <v>120</v>
      </c>
      <c r="R575" s="32">
        <v>0</v>
      </c>
      <c r="S575" s="33">
        <f t="shared" si="29"/>
        <v>0</v>
      </c>
      <c r="T575" s="30">
        <v>2</v>
      </c>
      <c r="U575" s="31">
        <v>50.18</v>
      </c>
      <c r="V575" s="31">
        <v>120</v>
      </c>
      <c r="W575" s="9"/>
      <c r="X575" s="9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39"/>
    </row>
    <row r="576" spans="1:78" s="25" customFormat="1" x14ac:dyDescent="0.3">
      <c r="A576" s="17" t="s">
        <v>1216</v>
      </c>
      <c r="B576" s="17" t="s">
        <v>1159</v>
      </c>
      <c r="C576" s="17"/>
      <c r="D576" s="17" t="s">
        <v>89</v>
      </c>
      <c r="E576" s="17" t="s">
        <v>1217</v>
      </c>
      <c r="F576" s="17"/>
      <c r="G576" s="17"/>
      <c r="H576" s="17"/>
      <c r="I576" s="17"/>
      <c r="J576" s="17"/>
      <c r="K576" s="17"/>
      <c r="L576" s="18"/>
      <c r="M576" s="20"/>
      <c r="N576" s="19">
        <f t="shared" si="27"/>
        <v>0</v>
      </c>
      <c r="O576" s="20">
        <v>3</v>
      </c>
      <c r="P576" s="21">
        <v>16.45</v>
      </c>
      <c r="Q576" s="21">
        <v>45</v>
      </c>
      <c r="R576" s="22">
        <v>3</v>
      </c>
      <c r="S576" s="23">
        <f t="shared" ref="S576:S605" si="30">(P576*R576)</f>
        <v>49.349999999999994</v>
      </c>
      <c r="T576" s="20"/>
      <c r="U576" s="21"/>
      <c r="V576" s="21"/>
      <c r="W576" s="9"/>
      <c r="X576" s="9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</row>
    <row r="577" spans="1:78" x14ac:dyDescent="0.3">
      <c r="A577" s="17" t="s">
        <v>1218</v>
      </c>
      <c r="B577" s="17" t="s">
        <v>1159</v>
      </c>
      <c r="C577" s="17"/>
      <c r="D577" s="17" t="s">
        <v>89</v>
      </c>
      <c r="E577" s="17" t="s">
        <v>1219</v>
      </c>
      <c r="F577" s="17"/>
      <c r="G577" s="17"/>
      <c r="H577" s="17"/>
      <c r="I577" s="17"/>
      <c r="J577" s="17"/>
      <c r="K577" s="17"/>
      <c r="L577" s="18"/>
      <c r="M577" s="20"/>
      <c r="N577" s="19">
        <f t="shared" si="27"/>
        <v>0</v>
      </c>
      <c r="O577" s="20">
        <v>3</v>
      </c>
      <c r="P577" s="21">
        <v>14.85</v>
      </c>
      <c r="Q577" s="21">
        <v>42</v>
      </c>
      <c r="R577" s="22">
        <v>3</v>
      </c>
      <c r="S577" s="23">
        <f t="shared" si="30"/>
        <v>44.55</v>
      </c>
      <c r="T577" s="20"/>
      <c r="U577" s="21"/>
      <c r="V577" s="21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</row>
    <row r="578" spans="1:78" s="25" customFormat="1" x14ac:dyDescent="0.3">
      <c r="A578" s="17" t="s">
        <v>1220</v>
      </c>
      <c r="B578" s="17" t="s">
        <v>1159</v>
      </c>
      <c r="C578" s="17"/>
      <c r="D578" s="17" t="s">
        <v>1191</v>
      </c>
      <c r="E578" s="17" t="s">
        <v>1221</v>
      </c>
      <c r="F578" s="17"/>
      <c r="G578" s="17"/>
      <c r="H578" s="17"/>
      <c r="I578" s="17"/>
      <c r="J578" s="17"/>
      <c r="K578" s="17"/>
      <c r="L578" s="17"/>
      <c r="M578" s="17"/>
      <c r="N578" s="19">
        <f t="shared" si="27"/>
        <v>0</v>
      </c>
      <c r="O578" s="20">
        <v>3</v>
      </c>
      <c r="P578" s="21">
        <v>38</v>
      </c>
      <c r="Q578" s="21">
        <v>120</v>
      </c>
      <c r="R578" s="22">
        <v>2</v>
      </c>
      <c r="S578" s="23">
        <f t="shared" si="30"/>
        <v>76</v>
      </c>
      <c r="T578" s="20"/>
      <c r="U578" s="21"/>
      <c r="V578" s="21"/>
      <c r="W578" s="9"/>
      <c r="X578" s="9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</row>
    <row r="579" spans="1:78" x14ac:dyDescent="0.3">
      <c r="A579" s="17" t="s">
        <v>1222</v>
      </c>
      <c r="B579" s="17" t="s">
        <v>1159</v>
      </c>
      <c r="C579" s="17"/>
      <c r="D579" s="17" t="s">
        <v>1191</v>
      </c>
      <c r="E579" s="17" t="s">
        <v>1223</v>
      </c>
      <c r="F579" s="17"/>
      <c r="G579" s="17"/>
      <c r="H579" s="17"/>
      <c r="I579" s="17"/>
      <c r="J579" s="17"/>
      <c r="K579" s="17"/>
      <c r="L579" s="17"/>
      <c r="M579" s="17"/>
      <c r="N579" s="19">
        <f t="shared" si="27"/>
        <v>0</v>
      </c>
      <c r="O579" s="20">
        <v>1</v>
      </c>
      <c r="P579" s="21">
        <v>33.299999999999997</v>
      </c>
      <c r="Q579" s="21">
        <v>105</v>
      </c>
      <c r="R579" s="22">
        <v>1</v>
      </c>
      <c r="S579" s="23">
        <f t="shared" si="30"/>
        <v>33.299999999999997</v>
      </c>
      <c r="T579" s="20"/>
      <c r="U579" s="21"/>
      <c r="V579" s="21"/>
      <c r="Y579" s="3"/>
      <c r="Z579" s="88"/>
      <c r="AA579" s="88"/>
      <c r="AB579" s="88"/>
      <c r="AC579" s="88"/>
      <c r="AD579" s="88"/>
      <c r="AE579" s="88"/>
      <c r="AF579" s="88"/>
      <c r="AG579" s="88"/>
      <c r="AH579" s="88"/>
      <c r="AI579" s="88"/>
      <c r="AJ579" s="88"/>
      <c r="AK579" s="88"/>
      <c r="AL579" s="88"/>
      <c r="AM579" s="88"/>
      <c r="AN579" s="88"/>
      <c r="AO579" s="88"/>
      <c r="AP579" s="88"/>
      <c r="AQ579" s="88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</row>
    <row r="580" spans="1:78" s="27" customFormat="1" x14ac:dyDescent="0.3">
      <c r="A580" s="28" t="s">
        <v>1224</v>
      </c>
      <c r="B580" s="28" t="s">
        <v>1159</v>
      </c>
      <c r="C580" s="28"/>
      <c r="D580" s="28" t="s">
        <v>1191</v>
      </c>
      <c r="E580" s="28" t="s">
        <v>1225</v>
      </c>
      <c r="F580" s="28"/>
      <c r="G580" s="28"/>
      <c r="H580" s="28"/>
      <c r="I580" s="28"/>
      <c r="J580" s="28"/>
      <c r="K580" s="28"/>
      <c r="L580" s="28"/>
      <c r="M580" s="28"/>
      <c r="N580" s="19">
        <f t="shared" si="27"/>
        <v>0</v>
      </c>
      <c r="O580" s="30">
        <v>1</v>
      </c>
      <c r="P580" s="31">
        <v>38</v>
      </c>
      <c r="Q580" s="31">
        <v>120</v>
      </c>
      <c r="R580" s="32">
        <v>0</v>
      </c>
      <c r="S580" s="33">
        <f t="shared" si="30"/>
        <v>0</v>
      </c>
      <c r="T580" s="30">
        <v>2</v>
      </c>
      <c r="U580" s="31">
        <v>50.18</v>
      </c>
      <c r="V580" s="31">
        <v>100</v>
      </c>
      <c r="W580" s="9"/>
      <c r="X580" s="9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</row>
    <row r="581" spans="1:78" x14ac:dyDescent="0.3">
      <c r="A581" s="17" t="s">
        <v>1226</v>
      </c>
      <c r="B581" s="17" t="s">
        <v>1159</v>
      </c>
      <c r="C581" s="17"/>
      <c r="D581" s="17" t="s">
        <v>1191</v>
      </c>
      <c r="E581" s="17" t="s">
        <v>1227</v>
      </c>
      <c r="F581" s="17"/>
      <c r="G581" s="17"/>
      <c r="H581" s="17"/>
      <c r="I581" s="17"/>
      <c r="J581" s="17"/>
      <c r="K581" s="17"/>
      <c r="L581" s="17"/>
      <c r="M581" s="17"/>
      <c r="N581" s="19">
        <f t="shared" si="27"/>
        <v>0</v>
      </c>
      <c r="O581" s="20">
        <v>3</v>
      </c>
      <c r="P581" s="21">
        <v>38</v>
      </c>
      <c r="Q581" s="21">
        <v>120</v>
      </c>
      <c r="R581" s="22">
        <v>3</v>
      </c>
      <c r="S581" s="23">
        <f t="shared" si="30"/>
        <v>114</v>
      </c>
      <c r="T581" s="20"/>
      <c r="U581" s="21"/>
      <c r="V581" s="21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</row>
    <row r="582" spans="1:78" x14ac:dyDescent="0.3">
      <c r="A582" s="68" t="s">
        <v>1228</v>
      </c>
      <c r="B582" s="68" t="s">
        <v>1159</v>
      </c>
      <c r="C582" s="28">
        <v>2419</v>
      </c>
      <c r="D582" s="68" t="s">
        <v>89</v>
      </c>
      <c r="E582" s="68" t="s">
        <v>1229</v>
      </c>
      <c r="F582" s="68"/>
      <c r="G582" s="68"/>
      <c r="H582" s="68"/>
      <c r="I582" s="68"/>
      <c r="J582" s="68"/>
      <c r="K582" s="68"/>
      <c r="L582" s="67"/>
      <c r="M582" s="105"/>
      <c r="N582" s="19">
        <f t="shared" si="27"/>
        <v>0</v>
      </c>
      <c r="O582" s="105">
        <v>4</v>
      </c>
      <c r="P582" s="106">
        <v>12</v>
      </c>
      <c r="Q582" s="106">
        <v>28</v>
      </c>
      <c r="R582" s="107">
        <v>4</v>
      </c>
      <c r="S582" s="108">
        <f t="shared" si="30"/>
        <v>48</v>
      </c>
      <c r="T582" s="105">
        <v>4</v>
      </c>
      <c r="U582" s="106">
        <v>11.88</v>
      </c>
      <c r="V582" s="106">
        <v>22</v>
      </c>
      <c r="Y582" s="110"/>
      <c r="Z582" s="110"/>
      <c r="AA582" s="110"/>
      <c r="AB582" s="110"/>
      <c r="AC582" s="110"/>
      <c r="AD582" s="110"/>
      <c r="AE582" s="110"/>
      <c r="AF582" s="110"/>
      <c r="AG582" s="110"/>
      <c r="AH582" s="110"/>
      <c r="AI582" s="110"/>
      <c r="AJ582" s="110"/>
      <c r="AK582" s="110"/>
      <c r="AL582" s="110"/>
      <c r="AM582" s="110"/>
      <c r="AN582" s="110"/>
      <c r="AO582" s="110"/>
      <c r="AP582" s="110"/>
      <c r="AQ582" s="110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</row>
    <row r="583" spans="1:78" x14ac:dyDescent="0.3">
      <c r="A583" s="17" t="s">
        <v>1230</v>
      </c>
      <c r="B583" s="17" t="s">
        <v>1159</v>
      </c>
      <c r="C583" s="17"/>
      <c r="D583" s="17" t="s">
        <v>89</v>
      </c>
      <c r="E583" s="17" t="s">
        <v>1231</v>
      </c>
      <c r="F583" s="17"/>
      <c r="G583" s="17"/>
      <c r="H583" s="17"/>
      <c r="I583" s="17"/>
      <c r="J583" s="17"/>
      <c r="K583" s="17"/>
      <c r="L583" s="18"/>
      <c r="M583" s="20"/>
      <c r="N583" s="19">
        <f t="shared" si="27"/>
        <v>0</v>
      </c>
      <c r="O583" s="20">
        <v>4</v>
      </c>
      <c r="P583" s="21">
        <v>11.9</v>
      </c>
      <c r="Q583" s="21">
        <v>32</v>
      </c>
      <c r="R583" s="22">
        <v>4</v>
      </c>
      <c r="S583" s="23">
        <f t="shared" si="30"/>
        <v>47.6</v>
      </c>
      <c r="T583" s="20"/>
      <c r="U583" s="21"/>
      <c r="V583" s="21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</row>
    <row r="584" spans="1:78" s="25" customFormat="1" x14ac:dyDescent="0.3">
      <c r="A584" s="385" t="s">
        <v>1232</v>
      </c>
      <c r="B584" s="385" t="s">
        <v>1159</v>
      </c>
      <c r="C584" s="385"/>
      <c r="D584" s="385" t="s">
        <v>89</v>
      </c>
      <c r="E584" s="385" t="s">
        <v>1233</v>
      </c>
      <c r="F584" s="385"/>
      <c r="G584" s="385"/>
      <c r="H584" s="385"/>
      <c r="I584" s="385"/>
      <c r="J584" s="385"/>
      <c r="K584" s="385"/>
      <c r="L584" s="386"/>
      <c r="M584" s="387"/>
      <c r="N584" s="19">
        <f t="shared" si="27"/>
        <v>0</v>
      </c>
      <c r="O584" s="387">
        <v>4</v>
      </c>
      <c r="P584" s="388">
        <v>14.2</v>
      </c>
      <c r="Q584" s="388">
        <v>29</v>
      </c>
      <c r="R584" s="389">
        <v>4</v>
      </c>
      <c r="S584" s="390">
        <f t="shared" si="30"/>
        <v>56.8</v>
      </c>
      <c r="T584" s="20"/>
      <c r="U584" s="21"/>
      <c r="V584" s="21"/>
      <c r="W584" s="9"/>
      <c r="X584" s="9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</row>
    <row r="585" spans="1:78" s="17" customFormat="1" x14ac:dyDescent="0.3">
      <c r="A585" s="17" t="s">
        <v>1234</v>
      </c>
      <c r="B585" s="17" t="s">
        <v>1159</v>
      </c>
      <c r="D585" s="17" t="s">
        <v>1168</v>
      </c>
      <c r="E585" s="17" t="s">
        <v>1235</v>
      </c>
      <c r="G585" s="17" t="s">
        <v>1236</v>
      </c>
      <c r="I585" s="17" t="s">
        <v>1237</v>
      </c>
      <c r="K585" s="17">
        <v>5</v>
      </c>
      <c r="L585" s="383">
        <v>35</v>
      </c>
      <c r="M585" s="17">
        <v>3</v>
      </c>
      <c r="N585" s="19">
        <f t="shared" si="27"/>
        <v>15</v>
      </c>
      <c r="O585" s="20">
        <v>2</v>
      </c>
      <c r="P585" s="21">
        <v>5</v>
      </c>
      <c r="Q585" s="21">
        <v>35</v>
      </c>
      <c r="R585" s="20">
        <v>1</v>
      </c>
      <c r="S585" s="23">
        <f t="shared" si="30"/>
        <v>5</v>
      </c>
      <c r="T585" s="20"/>
      <c r="U585" s="21"/>
      <c r="V585" s="21"/>
      <c r="W585" s="9"/>
      <c r="X585" s="9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96"/>
    </row>
    <row r="586" spans="1:78" s="17" customFormat="1" x14ac:dyDescent="0.3">
      <c r="A586" s="17" t="s">
        <v>1234</v>
      </c>
      <c r="B586" s="17" t="s">
        <v>1159</v>
      </c>
      <c r="D586" s="17" t="s">
        <v>1168</v>
      </c>
      <c r="E586" s="17" t="s">
        <v>1235</v>
      </c>
      <c r="I586" s="17" t="s">
        <v>1237</v>
      </c>
      <c r="K586" s="17">
        <v>5</v>
      </c>
      <c r="L586" s="383">
        <v>40</v>
      </c>
      <c r="M586" s="17">
        <v>2</v>
      </c>
      <c r="N586" s="19">
        <f t="shared" si="27"/>
        <v>10</v>
      </c>
      <c r="O586" s="20">
        <v>2</v>
      </c>
      <c r="P586" s="21">
        <v>5</v>
      </c>
      <c r="Q586" s="21">
        <v>40</v>
      </c>
      <c r="R586" s="20">
        <v>1</v>
      </c>
      <c r="S586" s="23">
        <f t="shared" si="30"/>
        <v>5</v>
      </c>
      <c r="T586" s="20"/>
      <c r="U586" s="21"/>
      <c r="V586" s="21"/>
      <c r="W586" s="9"/>
      <c r="X586" s="9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96"/>
    </row>
    <row r="587" spans="1:78" s="17" customFormat="1" x14ac:dyDescent="0.3">
      <c r="A587" s="382" t="s">
        <v>1238</v>
      </c>
      <c r="B587" s="17" t="s">
        <v>1159</v>
      </c>
      <c r="D587" s="17" t="s">
        <v>623</v>
      </c>
      <c r="E587" s="17" t="s">
        <v>1239</v>
      </c>
      <c r="G587" s="39"/>
      <c r="H587" s="39"/>
      <c r="I587" s="39"/>
      <c r="J587" s="39"/>
      <c r="K587" s="39">
        <v>33</v>
      </c>
      <c r="L587" s="53">
        <v>55</v>
      </c>
      <c r="M587" s="39">
        <v>1</v>
      </c>
      <c r="N587" s="19">
        <f t="shared" si="27"/>
        <v>33</v>
      </c>
      <c r="O587" s="7">
        <v>2</v>
      </c>
      <c r="P587" s="8"/>
      <c r="Q587" s="8"/>
      <c r="R587" s="7">
        <v>0</v>
      </c>
      <c r="S587" s="15">
        <f t="shared" si="30"/>
        <v>0</v>
      </c>
      <c r="T587" s="7"/>
      <c r="U587" s="8"/>
      <c r="V587" s="8"/>
      <c r="W587" s="9"/>
      <c r="X587" s="9"/>
      <c r="Y587" s="3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96"/>
    </row>
    <row r="588" spans="1:78" s="17" customFormat="1" x14ac:dyDescent="0.3">
      <c r="A588" s="382" t="s">
        <v>1240</v>
      </c>
      <c r="B588" s="17" t="s">
        <v>1159</v>
      </c>
      <c r="D588" s="17" t="s">
        <v>623</v>
      </c>
      <c r="E588" s="17" t="s">
        <v>1241</v>
      </c>
      <c r="G588" s="39"/>
      <c r="H588" s="39"/>
      <c r="I588" s="39"/>
      <c r="J588" s="39"/>
      <c r="K588" s="39">
        <v>30</v>
      </c>
      <c r="L588" s="39">
        <v>50</v>
      </c>
      <c r="M588" s="39">
        <v>1</v>
      </c>
      <c r="N588" s="19">
        <f t="shared" si="27"/>
        <v>30</v>
      </c>
      <c r="O588" s="7">
        <v>2</v>
      </c>
      <c r="P588" s="8">
        <v>30</v>
      </c>
      <c r="Q588" s="8">
        <v>50</v>
      </c>
      <c r="R588" s="7">
        <v>1</v>
      </c>
      <c r="S588" s="15">
        <f t="shared" si="30"/>
        <v>30</v>
      </c>
      <c r="T588" s="7"/>
      <c r="U588" s="8"/>
      <c r="V588" s="8"/>
      <c r="W588" s="9"/>
      <c r="X588" s="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96"/>
    </row>
    <row r="589" spans="1:78" x14ac:dyDescent="0.3">
      <c r="A589" s="28" t="s">
        <v>1242</v>
      </c>
      <c r="B589" s="28" t="s">
        <v>1159</v>
      </c>
      <c r="C589" s="28">
        <v>2482</v>
      </c>
      <c r="D589" s="28" t="s">
        <v>89</v>
      </c>
      <c r="E589" s="28" t="s">
        <v>1243</v>
      </c>
      <c r="F589" s="28"/>
      <c r="G589" s="28"/>
      <c r="H589" s="28"/>
      <c r="I589" s="28"/>
      <c r="J589" s="28"/>
      <c r="K589" s="28"/>
      <c r="L589" s="91"/>
      <c r="M589" s="30"/>
      <c r="N589" s="19">
        <f t="shared" si="27"/>
        <v>0</v>
      </c>
      <c r="O589" s="30">
        <v>5</v>
      </c>
      <c r="P589" s="31">
        <v>4.5999999999999996</v>
      </c>
      <c r="Q589" s="31">
        <v>15</v>
      </c>
      <c r="R589" s="32">
        <v>0</v>
      </c>
      <c r="S589" s="33">
        <f t="shared" si="30"/>
        <v>0</v>
      </c>
      <c r="T589" s="30">
        <v>5</v>
      </c>
      <c r="U589" s="31">
        <v>4.8</v>
      </c>
      <c r="V589" s="31">
        <v>15</v>
      </c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</row>
    <row r="590" spans="1:78" s="25" customFormat="1" x14ac:dyDescent="0.3">
      <c r="A590" s="17" t="s">
        <v>1242</v>
      </c>
      <c r="B590" s="17" t="s">
        <v>1159</v>
      </c>
      <c r="C590" s="17"/>
      <c r="D590" s="17" t="s">
        <v>89</v>
      </c>
      <c r="E590" s="17" t="s">
        <v>1244</v>
      </c>
      <c r="F590" s="17"/>
      <c r="G590" s="17"/>
      <c r="H590" s="17"/>
      <c r="I590" s="17"/>
      <c r="J590" s="17"/>
      <c r="K590" s="17"/>
      <c r="L590" s="18"/>
      <c r="M590" s="20"/>
      <c r="N590" s="19">
        <f t="shared" si="27"/>
        <v>0</v>
      </c>
      <c r="O590" s="20">
        <v>5</v>
      </c>
      <c r="P590" s="21">
        <v>3.6</v>
      </c>
      <c r="Q590" s="21">
        <v>11</v>
      </c>
      <c r="R590" s="22">
        <v>2</v>
      </c>
      <c r="S590" s="23">
        <f t="shared" si="30"/>
        <v>7.2</v>
      </c>
      <c r="T590" s="20"/>
      <c r="U590" s="21">
        <v>3.6</v>
      </c>
      <c r="V590" s="21">
        <v>11</v>
      </c>
      <c r="W590" s="9"/>
      <c r="X590" s="9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</row>
    <row r="591" spans="1:78" s="25" customFormat="1" x14ac:dyDescent="0.3">
      <c r="A591" s="17" t="s">
        <v>1245</v>
      </c>
      <c r="B591" s="17" t="s">
        <v>1159</v>
      </c>
      <c r="C591" s="17"/>
      <c r="D591" s="17" t="s">
        <v>623</v>
      </c>
      <c r="E591" s="17" t="s">
        <v>1246</v>
      </c>
      <c r="F591" s="17"/>
      <c r="G591" s="17"/>
      <c r="H591" s="17"/>
      <c r="I591" s="17"/>
      <c r="J591" s="17"/>
      <c r="K591" s="17">
        <v>21</v>
      </c>
      <c r="L591" s="17">
        <v>35</v>
      </c>
      <c r="M591" s="17">
        <v>2</v>
      </c>
      <c r="N591" s="19">
        <f t="shared" si="27"/>
        <v>42</v>
      </c>
      <c r="O591" s="20">
        <v>2</v>
      </c>
      <c r="P591" s="21">
        <v>21</v>
      </c>
      <c r="Q591" s="21">
        <v>35</v>
      </c>
      <c r="R591" s="22">
        <v>1</v>
      </c>
      <c r="S591" s="23">
        <f t="shared" si="30"/>
        <v>21</v>
      </c>
      <c r="T591" s="20"/>
      <c r="U591" s="21"/>
      <c r="V591" s="21"/>
      <c r="W591" s="9"/>
      <c r="X591" s="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</row>
    <row r="592" spans="1:78" s="25" customFormat="1" x14ac:dyDescent="0.3">
      <c r="A592" s="382" t="s">
        <v>1247</v>
      </c>
      <c r="B592" s="17" t="s">
        <v>1159</v>
      </c>
      <c r="C592" s="17"/>
      <c r="D592" s="17" t="s">
        <v>623</v>
      </c>
      <c r="E592" s="17" t="s">
        <v>1248</v>
      </c>
      <c r="F592" s="17"/>
      <c r="G592" s="39"/>
      <c r="H592" s="39"/>
      <c r="I592" s="39"/>
      <c r="J592" s="39"/>
      <c r="K592" s="39">
        <v>24</v>
      </c>
      <c r="L592" s="53">
        <v>40</v>
      </c>
      <c r="M592" s="39">
        <v>0</v>
      </c>
      <c r="N592" s="19">
        <f t="shared" si="27"/>
        <v>0</v>
      </c>
      <c r="O592" s="7">
        <v>2</v>
      </c>
      <c r="P592" s="8"/>
      <c r="Q592" s="8"/>
      <c r="R592" s="14">
        <v>0</v>
      </c>
      <c r="S592" s="15">
        <f t="shared" si="30"/>
        <v>0</v>
      </c>
      <c r="T592" s="7"/>
      <c r="U592" s="8"/>
      <c r="V592" s="8"/>
      <c r="W592" s="9"/>
      <c r="X592" s="9"/>
      <c r="Y592" s="88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</row>
    <row r="593" spans="1:77" s="25" customFormat="1" x14ac:dyDescent="0.3">
      <c r="A593" s="382" t="s">
        <v>1249</v>
      </c>
      <c r="B593" s="17" t="s">
        <v>1159</v>
      </c>
      <c r="C593" s="17"/>
      <c r="D593" s="17" t="s">
        <v>623</v>
      </c>
      <c r="E593" s="17" t="s">
        <v>1250</v>
      </c>
      <c r="F593" s="17"/>
      <c r="G593" s="39"/>
      <c r="H593" s="39"/>
      <c r="I593" s="39"/>
      <c r="J593" s="39"/>
      <c r="K593" s="39">
        <v>24</v>
      </c>
      <c r="L593" s="53">
        <v>40</v>
      </c>
      <c r="M593" s="39">
        <v>2</v>
      </c>
      <c r="N593" s="19">
        <f t="shared" si="27"/>
        <v>48</v>
      </c>
      <c r="O593" s="7">
        <v>2</v>
      </c>
      <c r="P593" s="8"/>
      <c r="Q593" s="8"/>
      <c r="R593" s="14">
        <v>0</v>
      </c>
      <c r="S593" s="15">
        <f t="shared" si="30"/>
        <v>0</v>
      </c>
      <c r="T593" s="7"/>
      <c r="U593" s="8"/>
      <c r="V593" s="8"/>
      <c r="W593" s="9"/>
      <c r="X593" s="9"/>
      <c r="Y593" s="88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</row>
    <row r="594" spans="1:77" s="25" customFormat="1" x14ac:dyDescent="0.3">
      <c r="A594" s="17" t="s">
        <v>1249</v>
      </c>
      <c r="B594" s="17" t="s">
        <v>1159</v>
      </c>
      <c r="C594" s="17"/>
      <c r="D594" s="17" t="s">
        <v>623</v>
      </c>
      <c r="E594" s="17" t="s">
        <v>1251</v>
      </c>
      <c r="F594" s="17"/>
      <c r="G594" s="17"/>
      <c r="H594" s="17"/>
      <c r="I594" s="17"/>
      <c r="J594" s="17"/>
      <c r="K594" s="17">
        <v>27</v>
      </c>
      <c r="L594" s="17">
        <v>45</v>
      </c>
      <c r="M594" s="17">
        <v>2</v>
      </c>
      <c r="N594" s="19">
        <f t="shared" si="27"/>
        <v>54</v>
      </c>
      <c r="O594" s="20">
        <v>2</v>
      </c>
      <c r="P594" s="21">
        <v>27</v>
      </c>
      <c r="Q594" s="21">
        <v>45</v>
      </c>
      <c r="R594" s="22">
        <v>2</v>
      </c>
      <c r="S594" s="23">
        <f t="shared" si="30"/>
        <v>54</v>
      </c>
      <c r="T594" s="20"/>
      <c r="U594" s="21"/>
      <c r="V594" s="21"/>
      <c r="W594" s="9"/>
      <c r="X594" s="9"/>
      <c r="Y594" s="88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5" spans="1:77" s="25" customFormat="1" x14ac:dyDescent="0.3">
      <c r="A595" s="17" t="s">
        <v>1252</v>
      </c>
      <c r="B595" s="17" t="s">
        <v>1253</v>
      </c>
      <c r="C595" s="17"/>
      <c r="D595" s="17" t="s">
        <v>4410</v>
      </c>
      <c r="E595" s="17" t="s">
        <v>1254</v>
      </c>
      <c r="F595" s="17"/>
      <c r="G595" s="17"/>
      <c r="H595" s="17" t="s">
        <v>1255</v>
      </c>
      <c r="I595" s="17"/>
      <c r="J595" s="17"/>
      <c r="K595" s="17">
        <v>22.5</v>
      </c>
      <c r="L595" s="17">
        <v>45</v>
      </c>
      <c r="M595" s="17">
        <v>3</v>
      </c>
      <c r="N595" s="19">
        <f t="shared" si="27"/>
        <v>67.5</v>
      </c>
      <c r="O595" s="20"/>
      <c r="P595" s="21">
        <v>22</v>
      </c>
      <c r="Q595" s="21">
        <v>45</v>
      </c>
      <c r="R595" s="22">
        <v>2</v>
      </c>
      <c r="S595" s="23">
        <f t="shared" si="30"/>
        <v>44</v>
      </c>
      <c r="T595" s="20"/>
      <c r="U595" s="21"/>
      <c r="V595" s="21"/>
      <c r="W595" s="9"/>
      <c r="X595" s="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</row>
    <row r="596" spans="1:77" s="25" customFormat="1" x14ac:dyDescent="0.3">
      <c r="A596" s="17" t="s">
        <v>1256</v>
      </c>
      <c r="B596" s="17" t="s">
        <v>1257</v>
      </c>
      <c r="C596" s="17"/>
      <c r="D596" s="17" t="s">
        <v>22</v>
      </c>
      <c r="E596" s="17" t="s">
        <v>1258</v>
      </c>
      <c r="F596" s="17"/>
      <c r="G596" s="17" t="s">
        <v>1259</v>
      </c>
      <c r="H596" s="17"/>
      <c r="I596" s="17"/>
      <c r="J596" s="17"/>
      <c r="K596" s="17"/>
      <c r="L596" s="17"/>
      <c r="M596" s="17"/>
      <c r="N596" s="19">
        <f t="shared" ref="N596:N659" si="31">SUM(M596*K596)</f>
        <v>0</v>
      </c>
      <c r="O596" s="20">
        <v>20</v>
      </c>
      <c r="P596" s="21">
        <v>2.85</v>
      </c>
      <c r="Q596" s="21">
        <v>20</v>
      </c>
      <c r="R596" s="22">
        <v>11</v>
      </c>
      <c r="S596" s="23">
        <f t="shared" si="30"/>
        <v>31.35</v>
      </c>
      <c r="T596" s="20"/>
      <c r="U596" s="21"/>
      <c r="V596" s="21"/>
      <c r="W596" s="9"/>
      <c r="X596" s="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</row>
    <row r="597" spans="1:77" s="2" customFormat="1" x14ac:dyDescent="0.3">
      <c r="A597" s="17" t="s">
        <v>1260</v>
      </c>
      <c r="B597" s="17" t="s">
        <v>1257</v>
      </c>
      <c r="C597" s="17"/>
      <c r="D597" s="17" t="s">
        <v>4410</v>
      </c>
      <c r="E597" s="17" t="s">
        <v>1261</v>
      </c>
      <c r="F597" s="17"/>
      <c r="G597" s="17" t="s">
        <v>641</v>
      </c>
      <c r="H597" s="17" t="s">
        <v>1262</v>
      </c>
      <c r="I597" s="17"/>
      <c r="J597" s="17"/>
      <c r="K597" s="17">
        <v>25</v>
      </c>
      <c r="L597" s="17">
        <v>50</v>
      </c>
      <c r="M597" s="17">
        <v>4</v>
      </c>
      <c r="N597" s="19">
        <f t="shared" si="31"/>
        <v>100</v>
      </c>
      <c r="O597" s="20"/>
      <c r="P597" s="21">
        <v>25</v>
      </c>
      <c r="Q597" s="21">
        <v>50</v>
      </c>
      <c r="R597" s="22">
        <v>1</v>
      </c>
      <c r="S597" s="23">
        <f t="shared" si="30"/>
        <v>25</v>
      </c>
      <c r="T597" s="20"/>
      <c r="U597" s="21"/>
      <c r="V597" s="21"/>
      <c r="W597" s="9"/>
      <c r="X597" s="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</row>
    <row r="598" spans="1:77" x14ac:dyDescent="0.3">
      <c r="A598" s="17" t="s">
        <v>1260</v>
      </c>
      <c r="B598" s="17" t="s">
        <v>1257</v>
      </c>
      <c r="C598" s="17"/>
      <c r="D598" s="17" t="s">
        <v>4410</v>
      </c>
      <c r="E598" s="17" t="s">
        <v>1261</v>
      </c>
      <c r="F598" s="17"/>
      <c r="G598" s="17" t="s">
        <v>1263</v>
      </c>
      <c r="H598" s="17" t="s">
        <v>1264</v>
      </c>
      <c r="I598" s="17"/>
      <c r="J598" s="17"/>
      <c r="K598" s="17">
        <v>10</v>
      </c>
      <c r="L598" s="17">
        <v>20</v>
      </c>
      <c r="M598" s="17">
        <v>2</v>
      </c>
      <c r="N598" s="19">
        <f t="shared" si="31"/>
        <v>20</v>
      </c>
      <c r="O598" s="20"/>
      <c r="P598" s="21">
        <v>10</v>
      </c>
      <c r="Q598" s="21">
        <v>20</v>
      </c>
      <c r="R598" s="22">
        <v>1</v>
      </c>
      <c r="S598" s="23">
        <f t="shared" si="30"/>
        <v>10</v>
      </c>
      <c r="T598" s="20"/>
      <c r="U598" s="21"/>
      <c r="V598" s="21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599" spans="1:77" s="25" customFormat="1" x14ac:dyDescent="0.3">
      <c r="A599" s="59"/>
      <c r="B599" s="59" t="s">
        <v>1257</v>
      </c>
      <c r="C599" s="59"/>
      <c r="D599" s="59" t="s">
        <v>1265</v>
      </c>
      <c r="E599" s="59" t="s">
        <v>1266</v>
      </c>
      <c r="F599" s="59"/>
      <c r="G599" s="59"/>
      <c r="H599" s="59" t="s">
        <v>1267</v>
      </c>
      <c r="I599" s="59"/>
      <c r="J599" s="59"/>
      <c r="K599" s="59">
        <v>28.9</v>
      </c>
      <c r="L599" s="59">
        <v>55</v>
      </c>
      <c r="M599" s="59">
        <v>3</v>
      </c>
      <c r="N599" s="19">
        <f t="shared" si="31"/>
        <v>86.699999999999989</v>
      </c>
      <c r="O599" s="391"/>
      <c r="P599" s="181">
        <v>29</v>
      </c>
      <c r="Q599" s="181">
        <v>55</v>
      </c>
      <c r="R599" s="392">
        <v>3</v>
      </c>
      <c r="S599" s="393">
        <f t="shared" si="30"/>
        <v>87</v>
      </c>
      <c r="T599" s="391"/>
      <c r="U599" s="181"/>
      <c r="V599" s="181"/>
      <c r="W599" s="9"/>
      <c r="X599" s="9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</row>
    <row r="600" spans="1:77" s="25" customFormat="1" x14ac:dyDescent="0.3">
      <c r="A600" s="68" t="s">
        <v>1268</v>
      </c>
      <c r="B600" s="68" t="s">
        <v>1257</v>
      </c>
      <c r="C600" s="68"/>
      <c r="D600" s="68" t="s">
        <v>1269</v>
      </c>
      <c r="E600" s="68" t="s">
        <v>1270</v>
      </c>
      <c r="F600" s="68"/>
      <c r="G600" s="215"/>
      <c r="H600" s="68" t="s">
        <v>1271</v>
      </c>
      <c r="I600" s="215"/>
      <c r="J600" s="215"/>
      <c r="K600" s="68">
        <v>33</v>
      </c>
      <c r="L600" s="68">
        <v>55</v>
      </c>
      <c r="M600" s="68">
        <v>6</v>
      </c>
      <c r="N600" s="19">
        <f t="shared" si="31"/>
        <v>198</v>
      </c>
      <c r="O600" s="105">
        <v>12</v>
      </c>
      <c r="P600" s="106">
        <v>33</v>
      </c>
      <c r="Q600" s="106">
        <v>55</v>
      </c>
      <c r="R600" s="107">
        <v>0</v>
      </c>
      <c r="S600" s="108">
        <f t="shared" si="30"/>
        <v>0</v>
      </c>
      <c r="T600" s="105">
        <v>10</v>
      </c>
      <c r="U600" s="106">
        <v>33</v>
      </c>
      <c r="V600" s="106">
        <v>55</v>
      </c>
      <c r="W600" s="9"/>
      <c r="X600" s="9"/>
      <c r="Y600" s="110"/>
      <c r="Z600" s="110"/>
      <c r="AA600" s="110"/>
      <c r="AB600" s="110"/>
      <c r="AC600" s="110"/>
      <c r="AD600" s="110"/>
      <c r="AE600" s="110"/>
      <c r="AF600" s="110"/>
      <c r="AG600" s="110"/>
      <c r="AH600" s="110"/>
      <c r="AI600" s="110"/>
      <c r="AJ600" s="110"/>
      <c r="AK600" s="110"/>
      <c r="AL600" s="110"/>
      <c r="AM600" s="110"/>
      <c r="AN600" s="110"/>
      <c r="AO600" s="110"/>
      <c r="AP600" s="110"/>
      <c r="AQ600" s="110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</row>
    <row r="601" spans="1:77" s="25" customFormat="1" x14ac:dyDescent="0.3">
      <c r="A601" s="17" t="s">
        <v>1272</v>
      </c>
      <c r="B601" s="17" t="s">
        <v>1257</v>
      </c>
      <c r="C601" s="17"/>
      <c r="D601" s="17" t="s">
        <v>89</v>
      </c>
      <c r="E601" s="17" t="s">
        <v>1273</v>
      </c>
      <c r="F601" s="17"/>
      <c r="G601" s="17"/>
      <c r="H601" s="17"/>
      <c r="I601" s="17"/>
      <c r="J601" s="17"/>
      <c r="K601" s="17"/>
      <c r="L601" s="18"/>
      <c r="M601" s="20"/>
      <c r="N601" s="19">
        <f t="shared" si="31"/>
        <v>0</v>
      </c>
      <c r="O601" s="20">
        <v>1</v>
      </c>
      <c r="P601" s="21">
        <v>16.899999999999999</v>
      </c>
      <c r="Q601" s="21">
        <v>49</v>
      </c>
      <c r="R601" s="22">
        <v>1</v>
      </c>
      <c r="S601" s="23">
        <f t="shared" si="30"/>
        <v>16.899999999999999</v>
      </c>
      <c r="T601" s="20"/>
      <c r="U601" s="21">
        <v>17.05</v>
      </c>
      <c r="V601" s="21">
        <v>48</v>
      </c>
      <c r="W601" s="9"/>
      <c r="X601" s="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</row>
    <row r="602" spans="1:77" s="25" customFormat="1" x14ac:dyDescent="0.3">
      <c r="A602" s="17" t="s">
        <v>1274</v>
      </c>
      <c r="B602" s="17" t="s">
        <v>1257</v>
      </c>
      <c r="C602" s="17"/>
      <c r="D602" s="17" t="s">
        <v>89</v>
      </c>
      <c r="E602" s="17" t="s">
        <v>1275</v>
      </c>
      <c r="F602" s="17"/>
      <c r="G602" s="17"/>
      <c r="H602" s="17"/>
      <c r="I602" s="17"/>
      <c r="J602" s="17"/>
      <c r="K602" s="17"/>
      <c r="L602" s="18"/>
      <c r="M602" s="20"/>
      <c r="N602" s="19">
        <f t="shared" si="31"/>
        <v>0</v>
      </c>
      <c r="O602" s="20">
        <v>9</v>
      </c>
      <c r="P602" s="21">
        <v>15.8</v>
      </c>
      <c r="Q602" s="21">
        <v>45</v>
      </c>
      <c r="R602" s="22">
        <v>2</v>
      </c>
      <c r="S602" s="23">
        <f t="shared" si="30"/>
        <v>31.6</v>
      </c>
      <c r="T602" s="20"/>
      <c r="U602" s="21"/>
      <c r="V602" s="21"/>
      <c r="W602" s="9"/>
      <c r="X602" s="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</row>
    <row r="603" spans="1:77" s="78" customFormat="1" x14ac:dyDescent="0.3">
      <c r="A603" s="17" t="s">
        <v>1276</v>
      </c>
      <c r="B603" s="17" t="s">
        <v>1257</v>
      </c>
      <c r="C603" s="17"/>
      <c r="D603" s="17" t="s">
        <v>89</v>
      </c>
      <c r="E603" s="17" t="s">
        <v>1277</v>
      </c>
      <c r="F603" s="17"/>
      <c r="G603" s="17"/>
      <c r="H603" s="17"/>
      <c r="I603" s="17"/>
      <c r="J603" s="17"/>
      <c r="K603" s="17"/>
      <c r="L603" s="18"/>
      <c r="M603" s="20"/>
      <c r="N603" s="19">
        <f t="shared" si="31"/>
        <v>0</v>
      </c>
      <c r="O603" s="20">
        <v>1</v>
      </c>
      <c r="P603" s="21">
        <v>19.25</v>
      </c>
      <c r="Q603" s="21">
        <v>52</v>
      </c>
      <c r="R603" s="20">
        <v>1</v>
      </c>
      <c r="S603" s="21">
        <f t="shared" si="30"/>
        <v>19.25</v>
      </c>
      <c r="T603" s="20"/>
      <c r="U603" s="21"/>
      <c r="V603" s="21"/>
      <c r="W603" s="9"/>
      <c r="X603" s="9"/>
      <c r="Y603" s="39"/>
      <c r="Z603" s="39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77" s="78" customFormat="1" x14ac:dyDescent="0.3">
      <c r="A604" s="17" t="s">
        <v>1278</v>
      </c>
      <c r="B604" s="17" t="s">
        <v>1257</v>
      </c>
      <c r="C604" s="17"/>
      <c r="D604" s="17" t="s">
        <v>89</v>
      </c>
      <c r="E604" s="17" t="s">
        <v>1279</v>
      </c>
      <c r="F604" s="17"/>
      <c r="G604" s="17"/>
      <c r="H604" s="17"/>
      <c r="I604" s="17"/>
      <c r="J604" s="17"/>
      <c r="K604" s="17"/>
      <c r="L604" s="18"/>
      <c r="M604" s="20"/>
      <c r="N604" s="19">
        <f t="shared" si="31"/>
        <v>0</v>
      </c>
      <c r="O604" s="20">
        <v>2</v>
      </c>
      <c r="P604" s="21">
        <v>15.25</v>
      </c>
      <c r="Q604" s="21">
        <v>45</v>
      </c>
      <c r="R604" s="20">
        <v>1</v>
      </c>
      <c r="S604" s="21">
        <f t="shared" si="30"/>
        <v>15.25</v>
      </c>
      <c r="T604" s="20"/>
      <c r="U604" s="21"/>
      <c r="V604" s="21"/>
      <c r="W604" s="9"/>
      <c r="X604" s="9"/>
      <c r="Y604" s="39"/>
      <c r="Z604" s="39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77" s="78" customFormat="1" x14ac:dyDescent="0.3">
      <c r="A605" s="186" t="s">
        <v>1280</v>
      </c>
      <c r="B605" s="17" t="s">
        <v>1257</v>
      </c>
      <c r="C605" s="17"/>
      <c r="D605" s="17" t="s">
        <v>89</v>
      </c>
      <c r="E605" s="17" t="s">
        <v>1281</v>
      </c>
      <c r="F605" s="17"/>
      <c r="G605" s="39"/>
      <c r="H605" s="39"/>
      <c r="I605" s="39"/>
      <c r="J605" s="39"/>
      <c r="K605" s="39"/>
      <c r="L605" s="52"/>
      <c r="M605" s="7"/>
      <c r="N605" s="19">
        <f t="shared" si="31"/>
        <v>0</v>
      </c>
      <c r="O605" s="7">
        <v>1</v>
      </c>
      <c r="P605" s="8">
        <v>20.9</v>
      </c>
      <c r="Q605" s="8">
        <v>55</v>
      </c>
      <c r="R605" s="7">
        <v>0</v>
      </c>
      <c r="S605" s="8">
        <f t="shared" si="30"/>
        <v>0</v>
      </c>
      <c r="T605" s="7"/>
      <c r="U605" s="8"/>
      <c r="V605" s="8"/>
      <c r="W605" s="9"/>
      <c r="X605" s="9"/>
      <c r="Y605" s="39"/>
      <c r="Z605" s="39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77" s="78" customFormat="1" x14ac:dyDescent="0.3">
      <c r="A606" s="186" t="s">
        <v>1282</v>
      </c>
      <c r="B606" s="186" t="s">
        <v>1257</v>
      </c>
      <c r="C606" s="186" t="s">
        <v>1283</v>
      </c>
      <c r="D606" s="186" t="s">
        <v>136</v>
      </c>
      <c r="E606" s="186" t="s">
        <v>1284</v>
      </c>
      <c r="F606" s="186"/>
      <c r="G606" s="186" t="s">
        <v>1285</v>
      </c>
      <c r="H606" s="186" t="s">
        <v>1286</v>
      </c>
      <c r="I606" s="186"/>
      <c r="J606" s="186"/>
      <c r="K606" s="186"/>
      <c r="L606" s="186"/>
      <c r="M606" s="186"/>
      <c r="N606" s="19">
        <f t="shared" si="31"/>
        <v>0</v>
      </c>
      <c r="O606" s="186"/>
      <c r="P606" s="187"/>
      <c r="Q606" s="187"/>
      <c r="R606" s="186"/>
      <c r="S606" s="187"/>
      <c r="T606" s="186">
        <v>1</v>
      </c>
      <c r="U606" s="187">
        <v>15.85</v>
      </c>
      <c r="V606" s="187">
        <v>45</v>
      </c>
      <c r="W606" s="76"/>
      <c r="X606" s="76"/>
      <c r="Y606" s="39"/>
      <c r="Z606" s="39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77" s="78" customFormat="1" x14ac:dyDescent="0.3">
      <c r="A607" s="186" t="s">
        <v>1287</v>
      </c>
      <c r="B607" s="17" t="s">
        <v>1257</v>
      </c>
      <c r="C607" s="17"/>
      <c r="D607" s="17" t="s">
        <v>89</v>
      </c>
      <c r="E607" s="17" t="s">
        <v>1288</v>
      </c>
      <c r="F607" s="17"/>
      <c r="G607" s="39"/>
      <c r="H607" s="39"/>
      <c r="I607" s="39"/>
      <c r="J607" s="39"/>
      <c r="K607" s="39"/>
      <c r="L607" s="52"/>
      <c r="M607" s="7"/>
      <c r="N607" s="19">
        <f t="shared" si="31"/>
        <v>0</v>
      </c>
      <c r="O607" s="7">
        <v>2</v>
      </c>
      <c r="P607" s="8">
        <v>16.899999999999999</v>
      </c>
      <c r="Q607" s="8">
        <v>49</v>
      </c>
      <c r="R607" s="7">
        <v>0</v>
      </c>
      <c r="S607" s="8">
        <f>(P607*R607)</f>
        <v>0</v>
      </c>
      <c r="T607" s="7"/>
      <c r="U607" s="8"/>
      <c r="V607" s="8"/>
      <c r="W607" s="9"/>
      <c r="X607" s="9"/>
      <c r="Y607" s="39"/>
      <c r="Z607" s="166"/>
      <c r="AA607" s="88"/>
      <c r="AB607" s="88"/>
      <c r="AC607" s="88"/>
      <c r="AD607" s="88"/>
      <c r="AE607" s="88"/>
      <c r="AF607" s="88"/>
      <c r="AG607" s="88"/>
      <c r="AH607" s="88"/>
      <c r="AI607" s="88"/>
      <c r="AJ607" s="88"/>
      <c r="AK607" s="88"/>
      <c r="AL607" s="88"/>
      <c r="AM607" s="88"/>
      <c r="AN607" s="88"/>
      <c r="AO607" s="88"/>
      <c r="AP607" s="88"/>
      <c r="AQ607" s="88"/>
    </row>
    <row r="608" spans="1:77" s="78" customFormat="1" x14ac:dyDescent="0.3">
      <c r="A608" s="186" t="s">
        <v>1272</v>
      </c>
      <c r="B608" s="17" t="s">
        <v>1257</v>
      </c>
      <c r="C608" s="17"/>
      <c r="D608" s="17" t="s">
        <v>89</v>
      </c>
      <c r="E608" s="17" t="s">
        <v>1289</v>
      </c>
      <c r="F608" s="17"/>
      <c r="G608" s="53"/>
      <c r="H608" s="53"/>
      <c r="I608" s="53"/>
      <c r="J608" s="53"/>
      <c r="K608" s="53">
        <v>14.5</v>
      </c>
      <c r="L608" s="52">
        <v>45</v>
      </c>
      <c r="M608" s="12">
        <v>2</v>
      </c>
      <c r="N608" s="19">
        <f t="shared" si="31"/>
        <v>29</v>
      </c>
      <c r="O608" s="12">
        <v>2</v>
      </c>
      <c r="P608" s="54">
        <v>14.5</v>
      </c>
      <c r="Q608" s="54">
        <v>45</v>
      </c>
      <c r="R608" s="12"/>
      <c r="S608" s="8">
        <f>(P608*R608)</f>
        <v>0</v>
      </c>
      <c r="T608" s="12"/>
      <c r="U608" s="54"/>
      <c r="V608" s="54"/>
      <c r="W608" s="9"/>
      <c r="X608" s="9"/>
      <c r="Y608" s="39"/>
      <c r="Z608" s="39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77" s="25" customFormat="1" x14ac:dyDescent="0.3">
      <c r="A609" s="17" t="s">
        <v>1290</v>
      </c>
      <c r="B609" s="17" t="s">
        <v>1291</v>
      </c>
      <c r="C609" s="17"/>
      <c r="D609" s="17" t="s">
        <v>4433</v>
      </c>
      <c r="E609" s="18" t="s">
        <v>1292</v>
      </c>
      <c r="F609" s="18"/>
      <c r="G609" s="17"/>
      <c r="H609" s="17"/>
      <c r="I609" s="17"/>
      <c r="J609" s="17"/>
      <c r="K609" s="17"/>
      <c r="L609" s="17"/>
      <c r="M609" s="17"/>
      <c r="N609" s="19">
        <f t="shared" si="31"/>
        <v>0</v>
      </c>
      <c r="O609" s="20"/>
      <c r="P609" s="21"/>
      <c r="Q609" s="21"/>
      <c r="R609" s="22"/>
      <c r="S609" s="23"/>
      <c r="T609" s="20">
        <v>2</v>
      </c>
      <c r="U609" s="21"/>
      <c r="V609" s="21">
        <v>5</v>
      </c>
      <c r="W609" s="9"/>
      <c r="X609" s="9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</row>
    <row r="610" spans="1:77" x14ac:dyDescent="0.3">
      <c r="A610" s="17" t="s">
        <v>1290</v>
      </c>
      <c r="B610" s="17" t="s">
        <v>1291</v>
      </c>
      <c r="C610" s="17"/>
      <c r="D610" s="17" t="s">
        <v>4433</v>
      </c>
      <c r="E610" s="18" t="s">
        <v>1293</v>
      </c>
      <c r="F610" s="18"/>
      <c r="G610" s="17"/>
      <c r="H610" s="17"/>
      <c r="I610" s="17"/>
      <c r="J610" s="17"/>
      <c r="K610" s="17"/>
      <c r="L610" s="17"/>
      <c r="M610" s="17"/>
      <c r="N610" s="19">
        <f t="shared" si="31"/>
        <v>0</v>
      </c>
      <c r="O610" s="20"/>
      <c r="P610" s="21"/>
      <c r="Q610" s="21"/>
      <c r="R610" s="22"/>
      <c r="S610" s="23"/>
      <c r="T610" s="20">
        <v>3</v>
      </c>
      <c r="U610" s="21"/>
      <c r="V610" s="21">
        <v>12</v>
      </c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</row>
    <row r="611" spans="1:77" x14ac:dyDescent="0.3">
      <c r="A611" s="17" t="s">
        <v>1290</v>
      </c>
      <c r="B611" s="17" t="s">
        <v>1291</v>
      </c>
      <c r="C611" s="17"/>
      <c r="D611" s="17" t="s">
        <v>4433</v>
      </c>
      <c r="E611" s="18" t="s">
        <v>1294</v>
      </c>
      <c r="F611" s="18"/>
      <c r="G611" s="17"/>
      <c r="H611" s="17"/>
      <c r="I611" s="17"/>
      <c r="J611" s="17"/>
      <c r="K611" s="17"/>
      <c r="L611" s="17"/>
      <c r="M611" s="17"/>
      <c r="N611" s="19">
        <f t="shared" si="31"/>
        <v>0</v>
      </c>
      <c r="O611" s="20"/>
      <c r="P611" s="21"/>
      <c r="Q611" s="21"/>
      <c r="R611" s="22"/>
      <c r="S611" s="23"/>
      <c r="T611" s="20">
        <v>5</v>
      </c>
      <c r="U611" s="21"/>
      <c r="V611" s="21">
        <v>5</v>
      </c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</row>
    <row r="612" spans="1:77" s="118" customFormat="1" x14ac:dyDescent="0.3">
      <c r="A612" s="17" t="s">
        <v>1290</v>
      </c>
      <c r="B612" s="17" t="s">
        <v>1291</v>
      </c>
      <c r="C612" s="17"/>
      <c r="D612" s="17" t="s">
        <v>4433</v>
      </c>
      <c r="E612" s="18" t="s">
        <v>1295</v>
      </c>
      <c r="F612" s="18"/>
      <c r="G612" s="17"/>
      <c r="H612" s="17"/>
      <c r="I612" s="17"/>
      <c r="J612" s="17"/>
      <c r="K612" s="17"/>
      <c r="L612" s="17"/>
      <c r="M612" s="17"/>
      <c r="N612" s="19">
        <f t="shared" si="31"/>
        <v>0</v>
      </c>
      <c r="O612" s="20"/>
      <c r="P612" s="21"/>
      <c r="Q612" s="21"/>
      <c r="R612" s="22"/>
      <c r="S612" s="23"/>
      <c r="T612" s="20">
        <v>15</v>
      </c>
      <c r="U612" s="21"/>
      <c r="V612" s="21">
        <v>5</v>
      </c>
      <c r="W612" s="9"/>
      <c r="X612" s="9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110"/>
      <c r="AS612" s="110"/>
      <c r="AT612" s="110"/>
      <c r="AU612" s="110"/>
      <c r="AV612" s="110"/>
      <c r="AW612" s="110"/>
      <c r="AX612" s="110"/>
      <c r="AY612" s="110"/>
      <c r="AZ612" s="110"/>
      <c r="BA612" s="110"/>
      <c r="BB612" s="110"/>
      <c r="BC612" s="110"/>
      <c r="BD612" s="110"/>
      <c r="BE612" s="110"/>
      <c r="BF612" s="110"/>
      <c r="BG612" s="110"/>
      <c r="BH612" s="110"/>
      <c r="BI612" s="110"/>
      <c r="BJ612" s="110"/>
      <c r="BK612" s="110"/>
      <c r="BL612" s="110"/>
      <c r="BM612" s="110"/>
      <c r="BN612" s="110"/>
      <c r="BO612" s="110"/>
      <c r="BP612" s="110"/>
      <c r="BQ612" s="110"/>
      <c r="BR612" s="110"/>
      <c r="BS612" s="110"/>
      <c r="BT612" s="110"/>
      <c r="BU612" s="110"/>
      <c r="BV612" s="110"/>
      <c r="BW612" s="110"/>
      <c r="BX612" s="110"/>
      <c r="BY612" s="110"/>
    </row>
    <row r="613" spans="1:77" s="37" customFormat="1" x14ac:dyDescent="0.3">
      <c r="A613" s="17" t="s">
        <v>1290</v>
      </c>
      <c r="B613" s="17" t="s">
        <v>1291</v>
      </c>
      <c r="C613" s="17"/>
      <c r="D613" s="17" t="s">
        <v>4433</v>
      </c>
      <c r="E613" s="18" t="s">
        <v>1296</v>
      </c>
      <c r="F613" s="18"/>
      <c r="G613" s="17"/>
      <c r="H613" s="17"/>
      <c r="I613" s="17"/>
      <c r="J613" s="17"/>
      <c r="K613" s="17"/>
      <c r="L613" s="17"/>
      <c r="M613" s="17"/>
      <c r="N613" s="19">
        <f t="shared" si="31"/>
        <v>0</v>
      </c>
      <c r="O613" s="20"/>
      <c r="P613" s="21"/>
      <c r="Q613" s="21"/>
      <c r="R613" s="22"/>
      <c r="S613" s="23"/>
      <c r="T613" s="20">
        <v>5</v>
      </c>
      <c r="U613" s="21"/>
      <c r="V613" s="21">
        <v>5</v>
      </c>
      <c r="W613" s="9"/>
      <c r="X613" s="9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</row>
    <row r="614" spans="1:77" x14ac:dyDescent="0.3">
      <c r="A614" s="17" t="s">
        <v>1290</v>
      </c>
      <c r="B614" s="17" t="s">
        <v>1291</v>
      </c>
      <c r="C614" s="17"/>
      <c r="D614" s="17" t="s">
        <v>4433</v>
      </c>
      <c r="E614" s="18" t="s">
        <v>1297</v>
      </c>
      <c r="F614" s="18"/>
      <c r="G614" s="17"/>
      <c r="H614" s="17"/>
      <c r="I614" s="17"/>
      <c r="J614" s="17"/>
      <c r="K614" s="17"/>
      <c r="L614" s="17"/>
      <c r="M614" s="17"/>
      <c r="N614" s="19">
        <f t="shared" si="31"/>
        <v>0</v>
      </c>
      <c r="O614" s="20"/>
      <c r="P614" s="21"/>
      <c r="Q614" s="21"/>
      <c r="R614" s="22"/>
      <c r="S614" s="23"/>
      <c r="T614" s="20">
        <v>3</v>
      </c>
      <c r="U614" s="21"/>
      <c r="V614" s="21">
        <v>5</v>
      </c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5" spans="1:77" x14ac:dyDescent="0.3">
      <c r="A615" s="17" t="s">
        <v>1290</v>
      </c>
      <c r="B615" s="17" t="s">
        <v>1291</v>
      </c>
      <c r="C615" s="17"/>
      <c r="D615" s="17" t="s">
        <v>4433</v>
      </c>
      <c r="E615" s="18" t="s">
        <v>1298</v>
      </c>
      <c r="F615" s="18"/>
      <c r="G615" s="17"/>
      <c r="H615" s="17"/>
      <c r="I615" s="17"/>
      <c r="J615" s="17"/>
      <c r="K615" s="17"/>
      <c r="L615" s="17"/>
      <c r="M615" s="17"/>
      <c r="N615" s="19">
        <f t="shared" si="31"/>
        <v>0</v>
      </c>
      <c r="O615" s="20"/>
      <c r="P615" s="21"/>
      <c r="Q615" s="21"/>
      <c r="R615" s="22"/>
      <c r="S615" s="23"/>
      <c r="T615" s="20">
        <v>3</v>
      </c>
      <c r="U615" s="21"/>
      <c r="V615" s="21">
        <v>5</v>
      </c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</row>
    <row r="616" spans="1:77" x14ac:dyDescent="0.3">
      <c r="A616" s="17" t="s">
        <v>1290</v>
      </c>
      <c r="B616" s="17" t="s">
        <v>1291</v>
      </c>
      <c r="C616" s="17"/>
      <c r="D616" s="17" t="s">
        <v>4433</v>
      </c>
      <c r="E616" s="18" t="s">
        <v>1299</v>
      </c>
      <c r="F616" s="18"/>
      <c r="G616" s="17"/>
      <c r="H616" s="17"/>
      <c r="I616" s="17"/>
      <c r="J616" s="17"/>
      <c r="K616" s="17"/>
      <c r="L616" s="17"/>
      <c r="M616" s="17"/>
      <c r="N616" s="19">
        <f t="shared" si="31"/>
        <v>0</v>
      </c>
      <c r="O616" s="20"/>
      <c r="P616" s="21"/>
      <c r="Q616" s="21"/>
      <c r="R616" s="22"/>
      <c r="S616" s="23"/>
      <c r="T616" s="20">
        <v>4</v>
      </c>
      <c r="U616" s="21"/>
      <c r="V616" s="21">
        <v>5</v>
      </c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</row>
    <row r="617" spans="1:77" x14ac:dyDescent="0.3">
      <c r="A617" s="17" t="s">
        <v>1290</v>
      </c>
      <c r="B617" s="17" t="s">
        <v>1291</v>
      </c>
      <c r="C617" s="17"/>
      <c r="D617" s="17" t="s">
        <v>4433</v>
      </c>
      <c r="E617" s="18" t="s">
        <v>1300</v>
      </c>
      <c r="F617" s="18"/>
      <c r="G617" s="17"/>
      <c r="H617" s="17"/>
      <c r="I617" s="17"/>
      <c r="J617" s="17"/>
      <c r="K617" s="17"/>
      <c r="L617" s="17"/>
      <c r="M617" s="17"/>
      <c r="N617" s="19">
        <f t="shared" si="31"/>
        <v>0</v>
      </c>
      <c r="O617" s="20"/>
      <c r="P617" s="21"/>
      <c r="Q617" s="21"/>
      <c r="R617" s="22"/>
      <c r="S617" s="23"/>
      <c r="T617" s="20">
        <v>3</v>
      </c>
      <c r="U617" s="21"/>
      <c r="V617" s="21">
        <v>5</v>
      </c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</row>
    <row r="618" spans="1:77" s="25" customFormat="1" x14ac:dyDescent="0.3">
      <c r="A618" s="17" t="s">
        <v>1290</v>
      </c>
      <c r="B618" s="17" t="s">
        <v>1291</v>
      </c>
      <c r="C618" s="17"/>
      <c r="D618" s="17" t="s">
        <v>4433</v>
      </c>
      <c r="E618" s="18" t="s">
        <v>1301</v>
      </c>
      <c r="F618" s="18"/>
      <c r="G618" s="17"/>
      <c r="H618" s="17"/>
      <c r="I618" s="17"/>
      <c r="J618" s="17"/>
      <c r="K618" s="17"/>
      <c r="L618" s="17"/>
      <c r="M618" s="17"/>
      <c r="N618" s="19">
        <f t="shared" si="31"/>
        <v>0</v>
      </c>
      <c r="O618" s="20"/>
      <c r="P618" s="21"/>
      <c r="Q618" s="21"/>
      <c r="R618" s="22"/>
      <c r="S618" s="23"/>
      <c r="T618" s="20">
        <v>7</v>
      </c>
      <c r="U618" s="21"/>
      <c r="V618" s="21">
        <v>12</v>
      </c>
      <c r="W618" s="9"/>
      <c r="X618" s="9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 spans="1:77" x14ac:dyDescent="0.3">
      <c r="A619" s="17" t="s">
        <v>1302</v>
      </c>
      <c r="B619" s="17" t="s">
        <v>1291</v>
      </c>
      <c r="C619" s="17"/>
      <c r="D619" s="17" t="s">
        <v>4432</v>
      </c>
      <c r="E619" s="18" t="s">
        <v>1303</v>
      </c>
      <c r="F619" s="18"/>
      <c r="G619" s="17"/>
      <c r="H619" s="17"/>
      <c r="I619" s="17"/>
      <c r="J619" s="17"/>
      <c r="K619" s="17">
        <v>2</v>
      </c>
      <c r="L619" s="17">
        <v>6</v>
      </c>
      <c r="M619" s="17">
        <v>2575</v>
      </c>
      <c r="N619" s="19">
        <f t="shared" si="31"/>
        <v>5150</v>
      </c>
      <c r="O619" s="20"/>
      <c r="P619" s="21">
        <v>2</v>
      </c>
      <c r="Q619" s="21">
        <v>6</v>
      </c>
      <c r="R619" s="22">
        <f>SUM(R615,R616,R617,R618)</f>
        <v>0</v>
      </c>
      <c r="S619" s="23">
        <f>(P619*R619)</f>
        <v>0</v>
      </c>
      <c r="T619" s="20"/>
      <c r="U619" s="21"/>
      <c r="V619" s="21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0" spans="1:77" x14ac:dyDescent="0.3">
      <c r="A620" s="17" t="s">
        <v>1302</v>
      </c>
      <c r="B620" s="17" t="s">
        <v>1291</v>
      </c>
      <c r="C620" s="17"/>
      <c r="D620" s="17" t="s">
        <v>4432</v>
      </c>
      <c r="E620" s="395" t="s">
        <v>1304</v>
      </c>
      <c r="F620" s="395"/>
      <c r="G620" s="396"/>
      <c r="H620" s="396"/>
      <c r="I620" s="396"/>
      <c r="J620" s="396"/>
      <c r="K620" s="396"/>
      <c r="L620" s="396"/>
      <c r="M620" s="396"/>
      <c r="N620" s="19">
        <f t="shared" si="31"/>
        <v>0</v>
      </c>
      <c r="O620" s="397"/>
      <c r="P620" s="398"/>
      <c r="Q620" s="398"/>
      <c r="R620" s="399">
        <v>595</v>
      </c>
      <c r="S620" s="400">
        <f>(P620*R620)</f>
        <v>0</v>
      </c>
      <c r="T620" s="401"/>
      <c r="U620" s="402"/>
      <c r="V620" s="402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</row>
    <row r="621" spans="1:77" x14ac:dyDescent="0.3">
      <c r="A621" s="17" t="s">
        <v>1302</v>
      </c>
      <c r="B621" s="17" t="s">
        <v>1291</v>
      </c>
      <c r="C621" s="17"/>
      <c r="D621" s="17" t="s">
        <v>4432</v>
      </c>
      <c r="E621" s="395" t="s">
        <v>1305</v>
      </c>
      <c r="F621" s="395"/>
      <c r="G621" s="396"/>
      <c r="H621" s="396"/>
      <c r="I621" s="396"/>
      <c r="J621" s="396"/>
      <c r="K621" s="396"/>
      <c r="L621" s="396"/>
      <c r="M621" s="396"/>
      <c r="N621" s="19">
        <f t="shared" si="31"/>
        <v>0</v>
      </c>
      <c r="O621" s="397"/>
      <c r="P621" s="398"/>
      <c r="Q621" s="398"/>
      <c r="R621" s="399">
        <v>501</v>
      </c>
      <c r="S621" s="400">
        <f>(P621*R621)</f>
        <v>0</v>
      </c>
      <c r="T621" s="401"/>
      <c r="U621" s="402"/>
      <c r="V621" s="402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</row>
    <row r="622" spans="1:77" s="25" customFormat="1" x14ac:dyDescent="0.3">
      <c r="A622" s="17" t="s">
        <v>1302</v>
      </c>
      <c r="B622" s="17" t="s">
        <v>1291</v>
      </c>
      <c r="C622" s="17"/>
      <c r="D622" s="17" t="s">
        <v>4432</v>
      </c>
      <c r="E622" s="395" t="s">
        <v>1306</v>
      </c>
      <c r="F622" s="395"/>
      <c r="G622" s="396"/>
      <c r="H622" s="396"/>
      <c r="I622" s="396"/>
      <c r="J622" s="396"/>
      <c r="K622" s="396"/>
      <c r="L622" s="396"/>
      <c r="M622" s="396"/>
      <c r="N622" s="19">
        <f t="shared" si="31"/>
        <v>0</v>
      </c>
      <c r="O622" s="397"/>
      <c r="P622" s="398"/>
      <c r="Q622" s="398"/>
      <c r="R622" s="399">
        <v>557</v>
      </c>
      <c r="S622" s="400">
        <f>(P622*R622)</f>
        <v>0</v>
      </c>
      <c r="T622" s="401"/>
      <c r="U622" s="402"/>
      <c r="V622" s="402"/>
      <c r="W622" s="9"/>
      <c r="X622" s="9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</row>
    <row r="623" spans="1:77" x14ac:dyDescent="0.3">
      <c r="A623" s="17" t="s">
        <v>1302</v>
      </c>
      <c r="B623" s="17" t="s">
        <v>1291</v>
      </c>
      <c r="C623" s="17"/>
      <c r="D623" s="17" t="s">
        <v>4432</v>
      </c>
      <c r="E623" s="395" t="s">
        <v>1307</v>
      </c>
      <c r="F623" s="395"/>
      <c r="G623" s="396"/>
      <c r="H623" s="396"/>
      <c r="I623" s="396"/>
      <c r="J623" s="396"/>
      <c r="K623" s="396"/>
      <c r="L623" s="396"/>
      <c r="M623" s="396"/>
      <c r="N623" s="19">
        <f t="shared" si="31"/>
        <v>0</v>
      </c>
      <c r="O623" s="397"/>
      <c r="P623" s="398"/>
      <c r="Q623" s="398"/>
      <c r="R623" s="399">
        <v>918</v>
      </c>
      <c r="S623" s="400">
        <f>(P623*R623)</f>
        <v>0</v>
      </c>
      <c r="T623" s="401"/>
      <c r="U623" s="402"/>
      <c r="V623" s="402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4" spans="1:77" s="403" customFormat="1" x14ac:dyDescent="0.3">
      <c r="A624" s="17" t="s">
        <v>1290</v>
      </c>
      <c r="B624" s="17" t="s">
        <v>1291</v>
      </c>
      <c r="C624" s="17"/>
      <c r="D624" s="17" t="s">
        <v>4452</v>
      </c>
      <c r="E624" s="18" t="s">
        <v>1308</v>
      </c>
      <c r="F624" s="18"/>
      <c r="G624" s="17"/>
      <c r="H624" s="17"/>
      <c r="I624" s="17"/>
      <c r="J624" s="17"/>
      <c r="K624" s="17"/>
      <c r="L624" s="17"/>
      <c r="M624" s="17"/>
      <c r="N624" s="19">
        <f t="shared" si="31"/>
        <v>0</v>
      </c>
      <c r="O624" s="20"/>
      <c r="P624" s="21"/>
      <c r="Q624" s="21"/>
      <c r="R624" s="22">
        <v>5</v>
      </c>
      <c r="S624" s="23"/>
      <c r="T624" s="20">
        <v>5</v>
      </c>
      <c r="U624" s="21">
        <v>5</v>
      </c>
      <c r="V624" s="21">
        <v>12</v>
      </c>
      <c r="W624" s="9"/>
      <c r="X624" s="9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</row>
    <row r="625" spans="1:77" s="25" customFormat="1" x14ac:dyDescent="0.3">
      <c r="A625" s="17" t="s">
        <v>1290</v>
      </c>
      <c r="B625" s="17" t="s">
        <v>1291</v>
      </c>
      <c r="C625" s="17"/>
      <c r="D625" s="17" t="s">
        <v>4452</v>
      </c>
      <c r="E625" s="18" t="s">
        <v>1309</v>
      </c>
      <c r="F625" s="18"/>
      <c r="G625" s="17"/>
      <c r="H625" s="17"/>
      <c r="I625" s="17"/>
      <c r="J625" s="17"/>
      <c r="K625" s="17"/>
      <c r="L625" s="17"/>
      <c r="M625" s="17"/>
      <c r="N625" s="19">
        <f t="shared" si="31"/>
        <v>0</v>
      </c>
      <c r="O625" s="20"/>
      <c r="P625" s="21"/>
      <c r="Q625" s="21"/>
      <c r="R625" s="22">
        <v>5</v>
      </c>
      <c r="S625" s="23"/>
      <c r="T625" s="20">
        <v>5</v>
      </c>
      <c r="U625" s="21">
        <v>5</v>
      </c>
      <c r="V625" s="21">
        <v>12</v>
      </c>
      <c r="W625" s="9"/>
      <c r="X625" s="9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</row>
    <row r="626" spans="1:77" s="25" customFormat="1" x14ac:dyDescent="0.3">
      <c r="A626" s="17" t="s">
        <v>1290</v>
      </c>
      <c r="B626" s="17" t="s">
        <v>1291</v>
      </c>
      <c r="C626" s="17"/>
      <c r="D626" s="17" t="s">
        <v>4452</v>
      </c>
      <c r="E626" s="18" t="s">
        <v>1310</v>
      </c>
      <c r="F626" s="18"/>
      <c r="G626" s="17"/>
      <c r="H626" s="17"/>
      <c r="I626" s="17"/>
      <c r="J626" s="17"/>
      <c r="K626" s="17"/>
      <c r="L626" s="17"/>
      <c r="M626" s="17"/>
      <c r="N626" s="19">
        <f t="shared" si="31"/>
        <v>0</v>
      </c>
      <c r="O626" s="20"/>
      <c r="P626" s="21"/>
      <c r="Q626" s="21"/>
      <c r="R626" s="22">
        <v>2</v>
      </c>
      <c r="S626" s="23"/>
      <c r="T626" s="20">
        <v>5</v>
      </c>
      <c r="U626" s="21">
        <v>5</v>
      </c>
      <c r="V626" s="21">
        <v>12</v>
      </c>
      <c r="W626" s="9"/>
      <c r="X626" s="9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27" spans="1:77" s="403" customFormat="1" x14ac:dyDescent="0.3">
      <c r="A627" s="17" t="s">
        <v>1290</v>
      </c>
      <c r="B627" s="17" t="s">
        <v>1291</v>
      </c>
      <c r="C627" s="17"/>
      <c r="D627" s="17" t="s">
        <v>4452</v>
      </c>
      <c r="E627" s="18" t="s">
        <v>1311</v>
      </c>
      <c r="F627" s="18"/>
      <c r="G627" s="17"/>
      <c r="H627" s="17"/>
      <c r="I627" s="17"/>
      <c r="J627" s="17"/>
      <c r="K627" s="17"/>
      <c r="L627" s="17"/>
      <c r="M627" s="17"/>
      <c r="N627" s="19">
        <f t="shared" si="31"/>
        <v>0</v>
      </c>
      <c r="O627" s="20"/>
      <c r="P627" s="21"/>
      <c r="Q627" s="21"/>
      <c r="R627" s="22">
        <v>3</v>
      </c>
      <c r="S627" s="23"/>
      <c r="T627" s="20">
        <v>5</v>
      </c>
      <c r="U627" s="21">
        <v>5</v>
      </c>
      <c r="V627" s="21">
        <v>12</v>
      </c>
      <c r="W627" s="9"/>
      <c r="X627" s="9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</row>
    <row r="628" spans="1:77" s="403" customFormat="1" x14ac:dyDescent="0.3">
      <c r="A628" s="17" t="s">
        <v>1290</v>
      </c>
      <c r="B628" s="17" t="s">
        <v>1291</v>
      </c>
      <c r="C628" s="17"/>
      <c r="D628" s="17" t="s">
        <v>4452</v>
      </c>
      <c r="E628" s="18" t="s">
        <v>1312</v>
      </c>
      <c r="F628" s="18"/>
      <c r="G628" s="17"/>
      <c r="H628" s="17"/>
      <c r="I628" s="17"/>
      <c r="J628" s="17"/>
      <c r="K628" s="17"/>
      <c r="L628" s="17"/>
      <c r="M628" s="17"/>
      <c r="N628" s="19">
        <f t="shared" si="31"/>
        <v>0</v>
      </c>
      <c r="O628" s="20"/>
      <c r="P628" s="21"/>
      <c r="Q628" s="21"/>
      <c r="R628" s="22">
        <v>4</v>
      </c>
      <c r="S628" s="23"/>
      <c r="T628" s="20">
        <v>5</v>
      </c>
      <c r="U628" s="21">
        <v>5</v>
      </c>
      <c r="V628" s="21">
        <v>12</v>
      </c>
      <c r="W628" s="9"/>
      <c r="X628" s="9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</row>
    <row r="629" spans="1:77" x14ac:dyDescent="0.3">
      <c r="A629" s="17" t="s">
        <v>1290</v>
      </c>
      <c r="B629" s="17" t="s">
        <v>1291</v>
      </c>
      <c r="C629" s="17"/>
      <c r="D629" s="17" t="s">
        <v>4452</v>
      </c>
      <c r="E629" s="18" t="s">
        <v>1313</v>
      </c>
      <c r="F629" s="18"/>
      <c r="G629" s="17"/>
      <c r="H629" s="17"/>
      <c r="I629" s="17"/>
      <c r="J629" s="17"/>
      <c r="K629" s="17"/>
      <c r="L629" s="17"/>
      <c r="M629" s="17"/>
      <c r="N629" s="19">
        <f t="shared" si="31"/>
        <v>0</v>
      </c>
      <c r="O629" s="20"/>
      <c r="P629" s="21"/>
      <c r="Q629" s="21"/>
      <c r="R629" s="22">
        <v>5</v>
      </c>
      <c r="S629" s="23"/>
      <c r="T629" s="20">
        <v>5</v>
      </c>
      <c r="U629" s="21">
        <v>5</v>
      </c>
      <c r="V629" s="21">
        <v>12</v>
      </c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</row>
    <row r="630" spans="1:77" s="403" customFormat="1" x14ac:dyDescent="0.3">
      <c r="A630" s="17" t="s">
        <v>1290</v>
      </c>
      <c r="B630" s="17" t="s">
        <v>1291</v>
      </c>
      <c r="C630" s="17"/>
      <c r="D630" s="17" t="s">
        <v>4452</v>
      </c>
      <c r="E630" s="18" t="s">
        <v>1314</v>
      </c>
      <c r="F630" s="18"/>
      <c r="G630" s="17"/>
      <c r="H630" s="17"/>
      <c r="I630" s="17"/>
      <c r="J630" s="17"/>
      <c r="K630" s="17"/>
      <c r="L630" s="17"/>
      <c r="M630" s="17"/>
      <c r="N630" s="19">
        <f t="shared" si="31"/>
        <v>0</v>
      </c>
      <c r="O630" s="20"/>
      <c r="P630" s="21"/>
      <c r="Q630" s="21"/>
      <c r="R630" s="22">
        <v>3</v>
      </c>
      <c r="S630" s="23"/>
      <c r="T630" s="20">
        <v>5</v>
      </c>
      <c r="U630" s="21">
        <v>5</v>
      </c>
      <c r="V630" s="21">
        <v>12</v>
      </c>
      <c r="W630" s="9"/>
      <c r="X630" s="9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</row>
    <row r="631" spans="1:77" s="403" customFormat="1" x14ac:dyDescent="0.3">
      <c r="A631" s="17" t="s">
        <v>1290</v>
      </c>
      <c r="B631" s="17" t="s">
        <v>1291</v>
      </c>
      <c r="C631" s="17"/>
      <c r="D631" s="17" t="s">
        <v>4452</v>
      </c>
      <c r="E631" s="18" t="s">
        <v>1315</v>
      </c>
      <c r="F631" s="18"/>
      <c r="G631" s="39"/>
      <c r="H631" s="39"/>
      <c r="I631" s="39"/>
      <c r="J631" s="39"/>
      <c r="K631" s="39"/>
      <c r="L631" s="39"/>
      <c r="M631" s="39"/>
      <c r="N631" s="19">
        <f t="shared" si="31"/>
        <v>0</v>
      </c>
      <c r="O631" s="7"/>
      <c r="P631" s="8"/>
      <c r="Q631" s="8"/>
      <c r="R631" s="14">
        <v>0</v>
      </c>
      <c r="S631" s="15"/>
      <c r="T631" s="7">
        <v>0</v>
      </c>
      <c r="U631" s="8">
        <v>5</v>
      </c>
      <c r="V631" s="8">
        <v>12</v>
      </c>
      <c r="W631" s="9"/>
      <c r="X631" s="9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</row>
    <row r="632" spans="1:77" x14ac:dyDescent="0.3">
      <c r="A632" s="17" t="s">
        <v>1290</v>
      </c>
      <c r="B632" s="17" t="s">
        <v>1291</v>
      </c>
      <c r="C632" s="17"/>
      <c r="D632" s="17" t="s">
        <v>4452</v>
      </c>
      <c r="E632" s="18" t="s">
        <v>1316</v>
      </c>
      <c r="F632" s="18"/>
      <c r="G632" s="17"/>
      <c r="H632" s="17"/>
      <c r="I632" s="17"/>
      <c r="J632" s="17"/>
      <c r="K632" s="17"/>
      <c r="L632" s="17"/>
      <c r="M632" s="17"/>
      <c r="N632" s="19">
        <f t="shared" si="31"/>
        <v>0</v>
      </c>
      <c r="O632" s="20"/>
      <c r="P632" s="21"/>
      <c r="Q632" s="21"/>
      <c r="R632" s="22">
        <v>3</v>
      </c>
      <c r="S632" s="23"/>
      <c r="T632" s="20">
        <v>5</v>
      </c>
      <c r="U632" s="21">
        <v>5</v>
      </c>
      <c r="V632" s="21">
        <v>12</v>
      </c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</row>
    <row r="633" spans="1:77" s="403" customFormat="1" x14ac:dyDescent="0.3">
      <c r="A633" s="17" t="s">
        <v>1290</v>
      </c>
      <c r="B633" s="17" t="s">
        <v>1291</v>
      </c>
      <c r="C633" s="17"/>
      <c r="D633" s="17" t="s">
        <v>4452</v>
      </c>
      <c r="E633" s="18" t="s">
        <v>1317</v>
      </c>
      <c r="F633" s="18"/>
      <c r="G633" s="17"/>
      <c r="H633" s="17"/>
      <c r="I633" s="17"/>
      <c r="J633" s="17"/>
      <c r="K633" s="17"/>
      <c r="L633" s="17"/>
      <c r="M633" s="17"/>
      <c r="N633" s="19">
        <f t="shared" si="31"/>
        <v>0</v>
      </c>
      <c r="O633" s="20"/>
      <c r="P633" s="21"/>
      <c r="Q633" s="21"/>
      <c r="R633" s="22">
        <v>4</v>
      </c>
      <c r="S633" s="23"/>
      <c r="T633" s="20">
        <v>5</v>
      </c>
      <c r="U633" s="21">
        <v>5</v>
      </c>
      <c r="V633" s="21">
        <v>12</v>
      </c>
      <c r="W633" s="9"/>
      <c r="X633" s="9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34" spans="1:77" s="25" customFormat="1" x14ac:dyDescent="0.3">
      <c r="A634" s="17" t="s">
        <v>1290</v>
      </c>
      <c r="B634" s="17" t="s">
        <v>1291</v>
      </c>
      <c r="C634" s="17"/>
      <c r="D634" s="17" t="s">
        <v>4452</v>
      </c>
      <c r="E634" s="18" t="s">
        <v>1318</v>
      </c>
      <c r="F634" s="18"/>
      <c r="G634" s="17"/>
      <c r="H634" s="17"/>
      <c r="I634" s="17"/>
      <c r="J634" s="17"/>
      <c r="K634" s="17"/>
      <c r="L634" s="17"/>
      <c r="M634" s="17"/>
      <c r="N634" s="19">
        <f t="shared" si="31"/>
        <v>0</v>
      </c>
      <c r="O634" s="20"/>
      <c r="P634" s="21"/>
      <c r="Q634" s="21"/>
      <c r="R634" s="22">
        <v>3</v>
      </c>
      <c r="S634" s="23"/>
      <c r="T634" s="20">
        <v>5</v>
      </c>
      <c r="U634" s="21">
        <v>5</v>
      </c>
      <c r="V634" s="21">
        <v>12</v>
      </c>
      <c r="W634" s="9"/>
      <c r="X634" s="9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</row>
    <row r="635" spans="1:77" s="25" customFormat="1" x14ac:dyDescent="0.3">
      <c r="A635" s="17" t="s">
        <v>1290</v>
      </c>
      <c r="B635" s="17" t="s">
        <v>1291</v>
      </c>
      <c r="C635" s="17"/>
      <c r="D635" s="17" t="s">
        <v>4452</v>
      </c>
      <c r="E635" s="18" t="s">
        <v>1319</v>
      </c>
      <c r="F635" s="18"/>
      <c r="G635" s="17"/>
      <c r="H635" s="17"/>
      <c r="I635" s="17"/>
      <c r="J635" s="17"/>
      <c r="K635" s="17"/>
      <c r="L635" s="17"/>
      <c r="M635" s="17"/>
      <c r="N635" s="19">
        <f t="shared" si="31"/>
        <v>0</v>
      </c>
      <c r="O635" s="20"/>
      <c r="P635" s="21"/>
      <c r="Q635" s="21"/>
      <c r="R635" s="22">
        <v>3</v>
      </c>
      <c r="S635" s="23"/>
      <c r="T635" s="20">
        <v>5</v>
      </c>
      <c r="U635" s="21">
        <v>5</v>
      </c>
      <c r="V635" s="21">
        <v>12</v>
      </c>
      <c r="W635" s="9"/>
      <c r="X635" s="9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</row>
    <row r="636" spans="1:77" s="25" customFormat="1" x14ac:dyDescent="0.3">
      <c r="A636" s="17" t="s">
        <v>1290</v>
      </c>
      <c r="B636" s="17" t="s">
        <v>1291</v>
      </c>
      <c r="C636" s="17"/>
      <c r="D636" s="17" t="s">
        <v>4452</v>
      </c>
      <c r="E636" s="18" t="s">
        <v>1320</v>
      </c>
      <c r="F636" s="18"/>
      <c r="G636" s="17"/>
      <c r="H636" s="17"/>
      <c r="I636" s="17"/>
      <c r="J636" s="17"/>
      <c r="K636" s="17"/>
      <c r="L636" s="17"/>
      <c r="M636" s="17"/>
      <c r="N636" s="19">
        <f t="shared" si="31"/>
        <v>0</v>
      </c>
      <c r="O636" s="20"/>
      <c r="P636" s="21"/>
      <c r="Q636" s="21"/>
      <c r="R636" s="22"/>
      <c r="S636" s="23"/>
      <c r="T636" s="20">
        <v>5</v>
      </c>
      <c r="U636" s="21"/>
      <c r="V636" s="21">
        <v>5</v>
      </c>
      <c r="W636" s="9"/>
      <c r="X636" s="9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</row>
    <row r="637" spans="1:77" s="25" customFormat="1" x14ac:dyDescent="0.3">
      <c r="A637" s="17" t="s">
        <v>1290</v>
      </c>
      <c r="B637" s="17" t="s">
        <v>1291</v>
      </c>
      <c r="C637" s="17"/>
      <c r="D637" s="17" t="s">
        <v>4452</v>
      </c>
      <c r="E637" s="18" t="s">
        <v>1321</v>
      </c>
      <c r="F637" s="18"/>
      <c r="G637" s="17"/>
      <c r="H637" s="17"/>
      <c r="I637" s="17"/>
      <c r="J637" s="17"/>
      <c r="K637" s="17"/>
      <c r="L637" s="17"/>
      <c r="M637" s="17"/>
      <c r="N637" s="19">
        <f t="shared" si="31"/>
        <v>0</v>
      </c>
      <c r="O637" s="20"/>
      <c r="P637" s="21"/>
      <c r="Q637" s="21"/>
      <c r="R637" s="22"/>
      <c r="S637" s="23"/>
      <c r="T637" s="20">
        <v>5</v>
      </c>
      <c r="U637" s="21"/>
      <c r="V637" s="21">
        <v>5</v>
      </c>
      <c r="W637" s="9"/>
      <c r="X637" s="9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</row>
    <row r="638" spans="1:77" s="25" customFormat="1" x14ac:dyDescent="0.3">
      <c r="A638" s="17" t="s">
        <v>1290</v>
      </c>
      <c r="B638" s="17" t="s">
        <v>1291</v>
      </c>
      <c r="C638" s="17"/>
      <c r="D638" s="17" t="s">
        <v>4452</v>
      </c>
      <c r="E638" s="18" t="s">
        <v>1322</v>
      </c>
      <c r="F638" s="18"/>
      <c r="G638" s="17"/>
      <c r="H638" s="17"/>
      <c r="I638" s="17"/>
      <c r="J638" s="17"/>
      <c r="K638" s="17"/>
      <c r="L638" s="17"/>
      <c r="M638" s="17"/>
      <c r="N638" s="19">
        <f t="shared" si="31"/>
        <v>0</v>
      </c>
      <c r="O638" s="20"/>
      <c r="P638" s="21"/>
      <c r="Q638" s="21"/>
      <c r="R638" s="22"/>
      <c r="S638" s="23"/>
      <c r="T638" s="20">
        <v>15</v>
      </c>
      <c r="U638" s="21"/>
      <c r="V638" s="21">
        <v>5</v>
      </c>
      <c r="W638" s="9"/>
      <c r="X638" s="9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</row>
    <row r="639" spans="1:77" s="25" customFormat="1" x14ac:dyDescent="0.3">
      <c r="A639" s="17" t="s">
        <v>1323</v>
      </c>
      <c r="B639" s="17" t="s">
        <v>1291</v>
      </c>
      <c r="C639" s="17"/>
      <c r="D639" s="17" t="s">
        <v>4434</v>
      </c>
      <c r="E639" s="18" t="s">
        <v>1324</v>
      </c>
      <c r="F639" s="18"/>
      <c r="G639" s="17"/>
      <c r="H639" s="17"/>
      <c r="I639" s="17"/>
      <c r="J639" s="17"/>
      <c r="K639" s="17">
        <v>2</v>
      </c>
      <c r="L639" s="17">
        <v>6</v>
      </c>
      <c r="M639" s="17">
        <v>310</v>
      </c>
      <c r="N639" s="19">
        <f t="shared" si="31"/>
        <v>620</v>
      </c>
      <c r="O639" s="20"/>
      <c r="P639" s="21">
        <v>2</v>
      </c>
      <c r="Q639" s="21">
        <v>6</v>
      </c>
      <c r="R639" s="22">
        <f>SUM(R637,R638)</f>
        <v>0</v>
      </c>
      <c r="S639" s="23">
        <f>(P639*R639)</f>
        <v>0</v>
      </c>
      <c r="T639" s="20"/>
      <c r="U639" s="21"/>
      <c r="V639" s="21"/>
      <c r="W639" s="9"/>
      <c r="X639" s="9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</row>
    <row r="640" spans="1:77" s="25" customFormat="1" x14ac:dyDescent="0.3">
      <c r="A640" s="17" t="s">
        <v>1325</v>
      </c>
      <c r="B640" s="17" t="s">
        <v>1291</v>
      </c>
      <c r="C640" s="17"/>
      <c r="D640" s="17" t="s">
        <v>4434</v>
      </c>
      <c r="E640" s="395" t="s">
        <v>1326</v>
      </c>
      <c r="F640" s="395"/>
      <c r="G640" s="396"/>
      <c r="H640" s="396"/>
      <c r="I640" s="396"/>
      <c r="J640" s="396"/>
      <c r="K640" s="396"/>
      <c r="L640" s="396"/>
      <c r="M640" s="396"/>
      <c r="N640" s="19">
        <f t="shared" si="31"/>
        <v>0</v>
      </c>
      <c r="O640" s="397"/>
      <c r="P640" s="398"/>
      <c r="Q640" s="398"/>
      <c r="R640" s="399">
        <v>137</v>
      </c>
      <c r="S640" s="400">
        <f>(P640*R640)</f>
        <v>0</v>
      </c>
      <c r="T640" s="401"/>
      <c r="U640" s="402"/>
      <c r="V640" s="402"/>
      <c r="W640" s="9"/>
      <c r="X640" s="9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</row>
    <row r="641" spans="1:77" s="25" customFormat="1" x14ac:dyDescent="0.3">
      <c r="A641" s="17" t="s">
        <v>1325</v>
      </c>
      <c r="B641" s="17" t="s">
        <v>1291</v>
      </c>
      <c r="C641" s="17"/>
      <c r="D641" s="17" t="s">
        <v>4434</v>
      </c>
      <c r="E641" s="395" t="s">
        <v>1327</v>
      </c>
      <c r="F641" s="395"/>
      <c r="G641" s="396"/>
      <c r="H641" s="396"/>
      <c r="I641" s="396"/>
      <c r="J641" s="396"/>
      <c r="K641" s="396"/>
      <c r="L641" s="396"/>
      <c r="M641" s="396"/>
      <c r="N641" s="19">
        <f t="shared" si="31"/>
        <v>0</v>
      </c>
      <c r="O641" s="397"/>
      <c r="P641" s="398"/>
      <c r="Q641" s="398"/>
      <c r="R641" s="399">
        <v>150</v>
      </c>
      <c r="S641" s="400">
        <f>(P641*R641)</f>
        <v>0</v>
      </c>
      <c r="T641" s="401"/>
      <c r="U641" s="402"/>
      <c r="V641" s="402"/>
      <c r="W641" s="9"/>
      <c r="X641" s="9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 spans="1:77" s="25" customFormat="1" x14ac:dyDescent="0.3">
      <c r="A642" s="382" t="s">
        <v>1328</v>
      </c>
      <c r="B642" s="18" t="s">
        <v>1329</v>
      </c>
      <c r="C642" s="17"/>
      <c r="D642" s="17" t="s">
        <v>4450</v>
      </c>
      <c r="E642" s="17" t="s">
        <v>4444</v>
      </c>
      <c r="F642" s="17"/>
      <c r="G642" s="53"/>
      <c r="H642" s="53"/>
      <c r="I642" s="53"/>
      <c r="J642" s="53"/>
      <c r="K642" s="53"/>
      <c r="L642" s="53"/>
      <c r="M642" s="53"/>
      <c r="N642" s="19">
        <f t="shared" si="31"/>
        <v>0</v>
      </c>
      <c r="O642" s="12">
        <v>10</v>
      </c>
      <c r="P642" s="54">
        <v>30</v>
      </c>
      <c r="Q642" s="54">
        <v>42</v>
      </c>
      <c r="R642" s="55">
        <v>0</v>
      </c>
      <c r="S642" s="15">
        <f>(P642*R642)</f>
        <v>0</v>
      </c>
      <c r="T642" s="404"/>
      <c r="U642" s="54"/>
      <c r="V642" s="54"/>
      <c r="W642" s="9"/>
      <c r="X642" s="9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43" spans="1:77" s="25" customFormat="1" x14ac:dyDescent="0.3">
      <c r="A643" s="17" t="s">
        <v>1330</v>
      </c>
      <c r="B643" s="17" t="s">
        <v>1329</v>
      </c>
      <c r="C643" s="17"/>
      <c r="D643" s="17" t="s">
        <v>22</v>
      </c>
      <c r="E643" s="17" t="s">
        <v>1331</v>
      </c>
      <c r="F643" s="17"/>
      <c r="G643" s="17" t="s">
        <v>1332</v>
      </c>
      <c r="H643" s="17"/>
      <c r="I643" s="17" t="s">
        <v>1333</v>
      </c>
      <c r="J643" s="17"/>
      <c r="K643" s="17"/>
      <c r="L643" s="17"/>
      <c r="M643" s="17"/>
      <c r="N643" s="19">
        <f t="shared" si="31"/>
        <v>0</v>
      </c>
      <c r="O643" s="20">
        <v>48</v>
      </c>
      <c r="P643" s="21">
        <v>3.4</v>
      </c>
      <c r="Q643" s="21">
        <v>18</v>
      </c>
      <c r="R643" s="22">
        <v>37</v>
      </c>
      <c r="S643" s="23">
        <f>(P643*R643)</f>
        <v>125.8</v>
      </c>
      <c r="T643" s="20"/>
      <c r="U643" s="21">
        <v>3.4</v>
      </c>
      <c r="V643" s="21">
        <v>18</v>
      </c>
      <c r="W643" s="9"/>
      <c r="X643" s="9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</row>
    <row r="644" spans="1:77" s="25" customFormat="1" x14ac:dyDescent="0.3">
      <c r="A644" s="28" t="s">
        <v>1334</v>
      </c>
      <c r="B644" s="28" t="s">
        <v>1329</v>
      </c>
      <c r="C644" s="28"/>
      <c r="D644" s="28" t="s">
        <v>22</v>
      </c>
      <c r="E644" s="28" t="s">
        <v>1331</v>
      </c>
      <c r="F644" s="28"/>
      <c r="G644" s="28" t="s">
        <v>1335</v>
      </c>
      <c r="H644" s="28" t="s">
        <v>1336</v>
      </c>
      <c r="I644" s="28" t="s">
        <v>1337</v>
      </c>
      <c r="J644" s="28"/>
      <c r="K644" s="28"/>
      <c r="L644" s="28"/>
      <c r="M644" s="28"/>
      <c r="N644" s="19">
        <f t="shared" si="31"/>
        <v>0</v>
      </c>
      <c r="O644" s="30"/>
      <c r="P644" s="31"/>
      <c r="Q644" s="31"/>
      <c r="R644" s="32"/>
      <c r="S644" s="33"/>
      <c r="T644" s="30">
        <v>20</v>
      </c>
      <c r="U644" s="31">
        <v>5.3</v>
      </c>
      <c r="V644" s="31">
        <v>22</v>
      </c>
      <c r="W644" s="9"/>
      <c r="X644" s="9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</row>
    <row r="645" spans="1:77" s="25" customFormat="1" x14ac:dyDescent="0.3">
      <c r="A645" s="28" t="s">
        <v>1338</v>
      </c>
      <c r="B645" s="28" t="s">
        <v>1329</v>
      </c>
      <c r="C645" s="28"/>
      <c r="D645" s="28" t="s">
        <v>4431</v>
      </c>
      <c r="E645" s="28" t="s">
        <v>1339</v>
      </c>
      <c r="F645" s="28"/>
      <c r="G645" s="28" t="s">
        <v>1340</v>
      </c>
      <c r="H645" s="28" t="s">
        <v>1341</v>
      </c>
      <c r="I645" s="28"/>
      <c r="J645" s="28"/>
      <c r="K645" s="28"/>
      <c r="L645" s="28"/>
      <c r="M645" s="28"/>
      <c r="N645" s="19">
        <f t="shared" si="31"/>
        <v>0</v>
      </c>
      <c r="O645" s="30"/>
      <c r="P645" s="31"/>
      <c r="Q645" s="31"/>
      <c r="R645" s="32"/>
      <c r="S645" s="33"/>
      <c r="T645" s="30">
        <v>50</v>
      </c>
      <c r="U645" s="31"/>
      <c r="V645" s="31">
        <v>20</v>
      </c>
      <c r="W645" s="9"/>
      <c r="X645" s="9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</row>
    <row r="646" spans="1:77" s="25" customFormat="1" x14ac:dyDescent="0.3">
      <c r="A646" s="17" t="s">
        <v>1342</v>
      </c>
      <c r="B646" s="17" t="s">
        <v>1329</v>
      </c>
      <c r="C646" s="17"/>
      <c r="D646" s="17" t="s">
        <v>22</v>
      </c>
      <c r="E646" s="17" t="s">
        <v>1343</v>
      </c>
      <c r="F646" s="17"/>
      <c r="G646" s="17"/>
      <c r="H646" s="17" t="s">
        <v>1344</v>
      </c>
      <c r="I646" s="17" t="s">
        <v>1345</v>
      </c>
      <c r="J646" s="17"/>
      <c r="K646" s="17">
        <v>1.9</v>
      </c>
      <c r="L646" s="17">
        <v>5</v>
      </c>
      <c r="M646" s="17">
        <v>29</v>
      </c>
      <c r="N646" s="19">
        <f t="shared" si="31"/>
        <v>55.099999999999994</v>
      </c>
      <c r="O646" s="20">
        <v>40</v>
      </c>
      <c r="P646" s="21">
        <v>0.6</v>
      </c>
      <c r="Q646" s="21">
        <v>4</v>
      </c>
      <c r="R646" s="22">
        <v>51</v>
      </c>
      <c r="S646" s="23">
        <f>(P646*R646)</f>
        <v>30.599999999999998</v>
      </c>
      <c r="T646" s="20"/>
      <c r="U646" s="21"/>
      <c r="V646" s="21"/>
      <c r="W646" s="9"/>
      <c r="X646" s="9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</row>
    <row r="647" spans="1:77" s="25" customFormat="1" x14ac:dyDescent="0.3">
      <c r="A647" s="17" t="s">
        <v>1346</v>
      </c>
      <c r="B647" s="17" t="s">
        <v>1329</v>
      </c>
      <c r="C647" s="17"/>
      <c r="D647" s="17" t="s">
        <v>22</v>
      </c>
      <c r="E647" s="17" t="s">
        <v>1347</v>
      </c>
      <c r="F647" s="17"/>
      <c r="G647" s="17" t="s">
        <v>706</v>
      </c>
      <c r="H647" s="17" t="s">
        <v>1348</v>
      </c>
      <c r="I647" s="17"/>
      <c r="J647" s="17"/>
      <c r="K647" s="17"/>
      <c r="L647" s="17"/>
      <c r="M647" s="17"/>
      <c r="N647" s="19">
        <f t="shared" si="31"/>
        <v>0</v>
      </c>
      <c r="O647" s="20">
        <v>35</v>
      </c>
      <c r="P647" s="21">
        <v>25</v>
      </c>
      <c r="Q647" s="21">
        <v>42</v>
      </c>
      <c r="R647" s="22">
        <v>29</v>
      </c>
      <c r="S647" s="23">
        <f>(P647*R647)</f>
        <v>725</v>
      </c>
      <c r="T647" s="20"/>
      <c r="U647" s="21"/>
      <c r="V647" s="21"/>
      <c r="W647" s="9"/>
      <c r="X647" s="9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</row>
    <row r="648" spans="1:77" s="25" customFormat="1" x14ac:dyDescent="0.3">
      <c r="A648" s="28" t="s">
        <v>1349</v>
      </c>
      <c r="B648" s="28" t="s">
        <v>1329</v>
      </c>
      <c r="C648" s="28"/>
      <c r="D648" s="28" t="s">
        <v>22</v>
      </c>
      <c r="E648" s="28" t="s">
        <v>1350</v>
      </c>
      <c r="F648" s="28"/>
      <c r="G648" s="28" t="s">
        <v>1351</v>
      </c>
      <c r="H648" s="28"/>
      <c r="I648" s="28" t="s">
        <v>1352</v>
      </c>
      <c r="J648" s="28"/>
      <c r="K648" s="28"/>
      <c r="L648" s="28"/>
      <c r="M648" s="28"/>
      <c r="N648" s="19">
        <f t="shared" si="31"/>
        <v>0</v>
      </c>
      <c r="O648" s="30">
        <v>30</v>
      </c>
      <c r="P648" s="31">
        <v>2.85</v>
      </c>
      <c r="Q648" s="31">
        <v>20</v>
      </c>
      <c r="R648" s="32">
        <v>13</v>
      </c>
      <c r="S648" s="33">
        <f>(P648*R648)</f>
        <v>37.050000000000004</v>
      </c>
      <c r="T648" s="30">
        <v>30</v>
      </c>
      <c r="U648" s="31">
        <v>3.06</v>
      </c>
      <c r="V648" s="31">
        <v>20</v>
      </c>
      <c r="W648" s="9"/>
      <c r="X648" s="9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</row>
    <row r="649" spans="1:77" s="25" customFormat="1" x14ac:dyDescent="0.3">
      <c r="A649" s="68" t="s">
        <v>1353</v>
      </c>
      <c r="B649" s="68" t="s">
        <v>1288</v>
      </c>
      <c r="C649" s="68">
        <v>8049</v>
      </c>
      <c r="D649" s="68" t="s">
        <v>89</v>
      </c>
      <c r="E649" s="68" t="s">
        <v>1354</v>
      </c>
      <c r="F649" s="68"/>
      <c r="G649" s="68" t="s">
        <v>1355</v>
      </c>
      <c r="H649" s="68"/>
      <c r="I649" s="68"/>
      <c r="J649" s="68"/>
      <c r="K649" s="68"/>
      <c r="L649" s="69"/>
      <c r="M649" s="68">
        <f t="shared" ref="M649:M654" si="32">K649*L649</f>
        <v>0</v>
      </c>
      <c r="N649" s="19">
        <f t="shared" si="31"/>
        <v>0</v>
      </c>
      <c r="O649" s="70"/>
      <c r="P649" s="71"/>
      <c r="Q649" s="72"/>
      <c r="R649" s="73"/>
      <c r="S649" s="74"/>
      <c r="T649" s="68">
        <v>1</v>
      </c>
      <c r="U649" s="75">
        <v>14.72</v>
      </c>
      <c r="V649" s="124">
        <v>45</v>
      </c>
      <c r="W649" s="76"/>
      <c r="X649" s="76"/>
      <c r="Y649" s="77"/>
      <c r="Z649" s="77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</row>
    <row r="650" spans="1:77" s="25" customFormat="1" x14ac:dyDescent="0.3">
      <c r="A650" s="68" t="s">
        <v>1356</v>
      </c>
      <c r="B650" s="68" t="s">
        <v>1288</v>
      </c>
      <c r="C650" s="68">
        <v>8016</v>
      </c>
      <c r="D650" s="68" t="s">
        <v>89</v>
      </c>
      <c r="E650" s="68" t="s">
        <v>1357</v>
      </c>
      <c r="F650" s="68"/>
      <c r="G650" s="68" t="s">
        <v>1355</v>
      </c>
      <c r="H650" s="68"/>
      <c r="I650" s="68"/>
      <c r="J650" s="68"/>
      <c r="K650" s="68"/>
      <c r="L650" s="69"/>
      <c r="M650" s="68">
        <f t="shared" si="32"/>
        <v>0</v>
      </c>
      <c r="N650" s="19">
        <f t="shared" si="31"/>
        <v>0</v>
      </c>
      <c r="O650" s="70"/>
      <c r="P650" s="71"/>
      <c r="Q650" s="72"/>
      <c r="R650" s="73"/>
      <c r="S650" s="74"/>
      <c r="T650" s="68">
        <v>1</v>
      </c>
      <c r="U650" s="75">
        <v>15.81</v>
      </c>
      <c r="V650" s="124">
        <v>45</v>
      </c>
      <c r="W650" s="76"/>
      <c r="X650" s="76"/>
      <c r="Y650" s="77"/>
      <c r="Z650" s="77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</row>
    <row r="651" spans="1:77" s="25" customFormat="1" x14ac:dyDescent="0.3">
      <c r="A651" s="68" t="s">
        <v>1358</v>
      </c>
      <c r="B651" s="68" t="s">
        <v>1288</v>
      </c>
      <c r="C651" s="68">
        <v>8039</v>
      </c>
      <c r="D651" s="68" t="s">
        <v>89</v>
      </c>
      <c r="E651" s="68" t="s">
        <v>1359</v>
      </c>
      <c r="F651" s="68"/>
      <c r="G651" s="68" t="s">
        <v>1355</v>
      </c>
      <c r="H651" s="68"/>
      <c r="I651" s="68"/>
      <c r="J651" s="68"/>
      <c r="K651" s="68"/>
      <c r="L651" s="69"/>
      <c r="M651" s="68">
        <f t="shared" si="32"/>
        <v>0</v>
      </c>
      <c r="N651" s="19">
        <f t="shared" si="31"/>
        <v>0</v>
      </c>
      <c r="O651" s="70"/>
      <c r="P651" s="71"/>
      <c r="Q651" s="72"/>
      <c r="R651" s="73"/>
      <c r="S651" s="74"/>
      <c r="T651" s="68">
        <v>1</v>
      </c>
      <c r="U651" s="75">
        <v>15.81</v>
      </c>
      <c r="V651" s="124">
        <v>45</v>
      </c>
      <c r="W651" s="76"/>
      <c r="X651" s="76"/>
      <c r="Y651" s="77"/>
      <c r="Z651" s="77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</row>
    <row r="652" spans="1:77" s="25" customFormat="1" x14ac:dyDescent="0.3">
      <c r="A652" s="68" t="s">
        <v>1360</v>
      </c>
      <c r="B652" s="68" t="s">
        <v>1288</v>
      </c>
      <c r="C652" s="68">
        <v>8014</v>
      </c>
      <c r="D652" s="68" t="s">
        <v>89</v>
      </c>
      <c r="E652" s="68" t="s">
        <v>1361</v>
      </c>
      <c r="F652" s="68"/>
      <c r="G652" s="68" t="s">
        <v>1362</v>
      </c>
      <c r="H652" s="68"/>
      <c r="I652" s="39"/>
      <c r="J652" s="39"/>
      <c r="K652" s="39"/>
      <c r="L652" s="365"/>
      <c r="M652" s="39">
        <f t="shared" si="32"/>
        <v>0</v>
      </c>
      <c r="N652" s="19">
        <f t="shared" si="31"/>
        <v>0</v>
      </c>
      <c r="O652" s="366"/>
      <c r="P652" s="171"/>
      <c r="Q652" s="167"/>
      <c r="R652" s="169"/>
      <c r="S652" s="170"/>
      <c r="T652" s="68">
        <v>1</v>
      </c>
      <c r="U652" s="75">
        <v>15.81</v>
      </c>
      <c r="V652" s="124">
        <v>45</v>
      </c>
      <c r="W652" s="76"/>
      <c r="X652" s="76"/>
      <c r="Y652" s="77"/>
      <c r="Z652" s="77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</row>
    <row r="653" spans="1:77" s="25" customFormat="1" x14ac:dyDescent="0.3">
      <c r="A653" s="68" t="s">
        <v>1280</v>
      </c>
      <c r="B653" s="68" t="s">
        <v>1288</v>
      </c>
      <c r="C653" s="68">
        <v>8015</v>
      </c>
      <c r="D653" s="68" t="s">
        <v>89</v>
      </c>
      <c r="E653" s="68" t="s">
        <v>1363</v>
      </c>
      <c r="F653" s="68"/>
      <c r="G653" s="68" t="s">
        <v>1362</v>
      </c>
      <c r="H653" s="68"/>
      <c r="I653" s="39"/>
      <c r="J653" s="39"/>
      <c r="K653" s="39"/>
      <c r="L653" s="365"/>
      <c r="M653" s="39">
        <f t="shared" si="32"/>
        <v>0</v>
      </c>
      <c r="N653" s="19">
        <f t="shared" si="31"/>
        <v>0</v>
      </c>
      <c r="O653" s="366"/>
      <c r="P653" s="171"/>
      <c r="Q653" s="167"/>
      <c r="R653" s="169"/>
      <c r="S653" s="170"/>
      <c r="T653" s="68">
        <v>1</v>
      </c>
      <c r="U653" s="75">
        <v>15.81</v>
      </c>
      <c r="V653" s="124">
        <v>45</v>
      </c>
      <c r="W653" s="76"/>
      <c r="X653" s="76"/>
      <c r="Y653" s="77"/>
      <c r="Z653" s="77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 spans="1:77" s="25" customFormat="1" x14ac:dyDescent="0.3">
      <c r="A654" s="68" t="s">
        <v>1364</v>
      </c>
      <c r="B654" s="68" t="s">
        <v>1288</v>
      </c>
      <c r="C654" s="68">
        <v>8026</v>
      </c>
      <c r="D654" s="68" t="s">
        <v>89</v>
      </c>
      <c r="E654" s="68" t="s">
        <v>1365</v>
      </c>
      <c r="F654" s="68"/>
      <c r="G654" s="68" t="s">
        <v>1366</v>
      </c>
      <c r="H654" s="68"/>
      <c r="I654" s="68"/>
      <c r="J654" s="68"/>
      <c r="K654" s="68"/>
      <c r="L654" s="69"/>
      <c r="M654" s="68">
        <f t="shared" si="32"/>
        <v>0</v>
      </c>
      <c r="N654" s="19">
        <f t="shared" si="31"/>
        <v>0</v>
      </c>
      <c r="O654" s="70"/>
      <c r="P654" s="71"/>
      <c r="Q654" s="72"/>
      <c r="R654" s="73"/>
      <c r="S654" s="74"/>
      <c r="T654" s="68">
        <v>1</v>
      </c>
      <c r="U654" s="75">
        <v>20.6</v>
      </c>
      <c r="V654" s="124">
        <v>55</v>
      </c>
      <c r="W654" s="76"/>
      <c r="X654" s="76"/>
      <c r="Y654" s="77"/>
      <c r="Z654" s="77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5" spans="1:77" s="25" customFormat="1" x14ac:dyDescent="0.3">
      <c r="A655" s="17" t="s">
        <v>1367</v>
      </c>
      <c r="B655" s="17" t="s">
        <v>1368</v>
      </c>
      <c r="C655" s="17"/>
      <c r="D655" s="17" t="s">
        <v>402</v>
      </c>
      <c r="E655" s="17" t="s">
        <v>1369</v>
      </c>
      <c r="F655" s="17"/>
      <c r="G655" s="17"/>
      <c r="H655" s="17"/>
      <c r="I655" s="17"/>
      <c r="J655" s="17"/>
      <c r="K655" s="17">
        <v>0.8</v>
      </c>
      <c r="L655" s="17">
        <v>1</v>
      </c>
      <c r="M655" s="17">
        <v>12</v>
      </c>
      <c r="N655" s="19">
        <f t="shared" si="31"/>
        <v>9.6000000000000014</v>
      </c>
      <c r="O655" s="20">
        <v>12</v>
      </c>
      <c r="P655" s="21">
        <v>0.8</v>
      </c>
      <c r="Q655" s="21">
        <v>2</v>
      </c>
      <c r="R655" s="22">
        <v>12</v>
      </c>
      <c r="S655" s="23">
        <f>(P655*R655)</f>
        <v>9.6000000000000014</v>
      </c>
      <c r="T655" s="20"/>
      <c r="U655" s="21"/>
      <c r="V655" s="21"/>
      <c r="W655" s="9"/>
      <c r="X655" s="9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</row>
    <row r="656" spans="1:77" s="25" customFormat="1" x14ac:dyDescent="0.3">
      <c r="A656" s="382" t="s">
        <v>1370</v>
      </c>
      <c r="B656" s="17" t="s">
        <v>1368</v>
      </c>
      <c r="C656" s="17"/>
      <c r="D656" s="17" t="s">
        <v>1371</v>
      </c>
      <c r="E656" s="17" t="s">
        <v>1372</v>
      </c>
      <c r="F656" s="17"/>
      <c r="G656" s="39" t="s">
        <v>676</v>
      </c>
      <c r="H656" s="39"/>
      <c r="I656" s="39"/>
      <c r="J656" s="39"/>
      <c r="K656" s="53">
        <v>2.1</v>
      </c>
      <c r="L656" s="53">
        <v>3</v>
      </c>
      <c r="M656" s="39">
        <v>7</v>
      </c>
      <c r="N656" s="19">
        <f t="shared" si="31"/>
        <v>14.700000000000001</v>
      </c>
      <c r="O656" s="7">
        <v>25</v>
      </c>
      <c r="P656" s="8"/>
      <c r="Q656" s="8"/>
      <c r="R656" s="14">
        <v>0</v>
      </c>
      <c r="S656" s="15">
        <f>(P656*R656)</f>
        <v>0</v>
      </c>
      <c r="T656" s="7"/>
      <c r="U656" s="8"/>
      <c r="V656" s="8"/>
      <c r="W656" s="9"/>
      <c r="X656" s="9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</row>
    <row r="657" spans="1:77" s="25" customFormat="1" x14ac:dyDescent="0.3">
      <c r="A657" s="68" t="s">
        <v>1373</v>
      </c>
      <c r="B657" s="68" t="s">
        <v>1368</v>
      </c>
      <c r="C657" s="68"/>
      <c r="D657" s="68" t="s">
        <v>1371</v>
      </c>
      <c r="E657" s="68" t="s">
        <v>1374</v>
      </c>
      <c r="F657" s="68"/>
      <c r="G657" s="68"/>
      <c r="H657" s="68"/>
      <c r="I657" s="68"/>
      <c r="J657" s="68"/>
      <c r="K657" s="68">
        <v>5</v>
      </c>
      <c r="L657" s="68">
        <v>12</v>
      </c>
      <c r="M657" s="68">
        <v>14</v>
      </c>
      <c r="N657" s="19">
        <f t="shared" si="31"/>
        <v>70</v>
      </c>
      <c r="O657" s="105">
        <v>22</v>
      </c>
      <c r="P657" s="106">
        <v>5</v>
      </c>
      <c r="Q657" s="106">
        <v>12</v>
      </c>
      <c r="R657" s="107">
        <v>2</v>
      </c>
      <c r="S657" s="108">
        <f>(P657*R657)</f>
        <v>10</v>
      </c>
      <c r="T657" s="105">
        <v>12</v>
      </c>
      <c r="U657" s="106">
        <v>5</v>
      </c>
      <c r="V657" s="106">
        <v>12</v>
      </c>
      <c r="W657" s="9"/>
      <c r="X657" s="9"/>
      <c r="Y657" s="110"/>
      <c r="Z657" s="110"/>
      <c r="AA657" s="110"/>
      <c r="AB657" s="110"/>
      <c r="AC657" s="110"/>
      <c r="AD657" s="110"/>
      <c r="AE657" s="110"/>
      <c r="AF657" s="110"/>
      <c r="AG657" s="110"/>
      <c r="AH657" s="110"/>
      <c r="AI657" s="110"/>
      <c r="AJ657" s="110"/>
      <c r="AK657" s="110"/>
      <c r="AL657" s="110"/>
      <c r="AM657" s="110"/>
      <c r="AN657" s="110"/>
      <c r="AO657" s="110"/>
      <c r="AP657" s="110"/>
      <c r="AQ657" s="110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</row>
    <row r="658" spans="1:77" s="68" customFormat="1" x14ac:dyDescent="0.3">
      <c r="A658" s="68" t="s">
        <v>1375</v>
      </c>
      <c r="B658" s="68" t="s">
        <v>1368</v>
      </c>
      <c r="C658" s="68" t="s">
        <v>1376</v>
      </c>
      <c r="D658" s="68" t="s">
        <v>89</v>
      </c>
      <c r="E658" s="68" t="s">
        <v>1377</v>
      </c>
      <c r="G658" s="68" t="s">
        <v>1378</v>
      </c>
      <c r="I658" s="68" t="s">
        <v>467</v>
      </c>
      <c r="N658" s="19">
        <f t="shared" si="31"/>
        <v>0</v>
      </c>
      <c r="Q658" s="75"/>
      <c r="S658" s="75"/>
      <c r="T658" s="68">
        <v>2</v>
      </c>
      <c r="U658" s="75">
        <v>4.67</v>
      </c>
      <c r="V658" s="75">
        <v>12</v>
      </c>
      <c r="W658" s="76"/>
      <c r="X658" s="76"/>
      <c r="AA658" s="405">
        <v>4.0999999999999996</v>
      </c>
      <c r="AB658" s="405"/>
      <c r="AC658" s="68">
        <v>1.1399999999999999</v>
      </c>
      <c r="AD658" s="75">
        <f>AA658*AC658</f>
        <v>4.6739999999999995</v>
      </c>
      <c r="AE658" s="75"/>
    </row>
    <row r="659" spans="1:77" s="25" customFormat="1" x14ac:dyDescent="0.3">
      <c r="A659" s="28" t="s">
        <v>1379</v>
      </c>
      <c r="B659" s="28" t="s">
        <v>1368</v>
      </c>
      <c r="C659" s="28"/>
      <c r="D659" s="28" t="s">
        <v>1380</v>
      </c>
      <c r="E659" s="28" t="s">
        <v>1381</v>
      </c>
      <c r="F659" s="28"/>
      <c r="G659" s="28"/>
      <c r="H659" s="28" t="s">
        <v>1382</v>
      </c>
      <c r="I659" s="28"/>
      <c r="J659" s="28"/>
      <c r="K659" s="28"/>
      <c r="L659" s="28"/>
      <c r="M659" s="28"/>
      <c r="N659" s="19">
        <f t="shared" si="31"/>
        <v>0</v>
      </c>
      <c r="O659" s="30"/>
      <c r="P659" s="31"/>
      <c r="Q659" s="31"/>
      <c r="R659" s="32"/>
      <c r="S659" s="33"/>
      <c r="T659" s="30">
        <v>4</v>
      </c>
      <c r="U659" s="31">
        <v>1.1000000000000001</v>
      </c>
      <c r="V659" s="31">
        <v>3</v>
      </c>
      <c r="W659" s="9"/>
      <c r="X659" s="9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 spans="1:77" s="25" customFormat="1" x14ac:dyDescent="0.3">
      <c r="A660" s="382"/>
      <c r="B660" s="17" t="s">
        <v>1368</v>
      </c>
      <c r="C660" s="17"/>
      <c r="D660" s="17" t="s">
        <v>1380</v>
      </c>
      <c r="E660" s="17" t="s">
        <v>1383</v>
      </c>
      <c r="F660" s="17"/>
      <c r="G660" s="39" t="s">
        <v>676</v>
      </c>
      <c r="H660" s="39" t="s">
        <v>1384</v>
      </c>
      <c r="I660" s="39"/>
      <c r="J660" s="39"/>
      <c r="K660" s="39">
        <v>1.4</v>
      </c>
      <c r="L660" s="53">
        <v>3</v>
      </c>
      <c r="M660" s="39">
        <v>9</v>
      </c>
      <c r="N660" s="19">
        <f t="shared" ref="N660:N723" si="33">SUM(M660*K660)</f>
        <v>12.6</v>
      </c>
      <c r="O660" s="7"/>
      <c r="P660" s="406"/>
      <c r="Q660" s="406"/>
      <c r="R660" s="14">
        <v>0</v>
      </c>
      <c r="S660" s="15">
        <f t="shared" ref="S660:S672" si="34">(P660*R660)</f>
        <v>0</v>
      </c>
      <c r="T660" s="7"/>
      <c r="U660" s="8"/>
      <c r="V660" s="8"/>
      <c r="W660" s="9"/>
      <c r="X660" s="9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61" spans="1:77" s="25" customFormat="1" x14ac:dyDescent="0.3">
      <c r="A661" s="17" t="s">
        <v>1385</v>
      </c>
      <c r="B661" s="17" t="s">
        <v>1368</v>
      </c>
      <c r="C661" s="17"/>
      <c r="D661" s="17" t="s">
        <v>402</v>
      </c>
      <c r="E661" s="17" t="s">
        <v>1386</v>
      </c>
      <c r="F661" s="17"/>
      <c r="G661" s="17"/>
      <c r="H661" s="17"/>
      <c r="I661" s="17"/>
      <c r="J661" s="17"/>
      <c r="K661" s="17">
        <v>7</v>
      </c>
      <c r="L661" s="17">
        <v>15</v>
      </c>
      <c r="M661" s="17">
        <v>2</v>
      </c>
      <c r="N661" s="19">
        <f t="shared" si="33"/>
        <v>14</v>
      </c>
      <c r="O661" s="20">
        <v>5</v>
      </c>
      <c r="P661" s="21">
        <v>7</v>
      </c>
      <c r="Q661" s="21">
        <v>15</v>
      </c>
      <c r="R661" s="22">
        <v>2</v>
      </c>
      <c r="S661" s="23">
        <f t="shared" si="34"/>
        <v>14</v>
      </c>
      <c r="T661" s="20"/>
      <c r="U661" s="21"/>
      <c r="V661" s="21"/>
      <c r="W661" s="9"/>
      <c r="X661" s="9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</row>
    <row r="662" spans="1:77" s="27" customFormat="1" x14ac:dyDescent="0.3">
      <c r="A662" s="17" t="s">
        <v>1385</v>
      </c>
      <c r="B662" s="17" t="s">
        <v>1368</v>
      </c>
      <c r="C662" s="17"/>
      <c r="D662" s="17" t="s">
        <v>402</v>
      </c>
      <c r="E662" s="17" t="s">
        <v>1387</v>
      </c>
      <c r="F662" s="17"/>
      <c r="G662" s="17"/>
      <c r="H662" s="17"/>
      <c r="I662" s="17"/>
      <c r="J662" s="17"/>
      <c r="K662" s="17">
        <v>7</v>
      </c>
      <c r="L662" s="17">
        <v>9</v>
      </c>
      <c r="M662" s="203">
        <v>1</v>
      </c>
      <c r="N662" s="19">
        <f t="shared" si="33"/>
        <v>7</v>
      </c>
      <c r="O662" s="20">
        <v>3</v>
      </c>
      <c r="P662" s="21">
        <v>7</v>
      </c>
      <c r="Q662" s="21">
        <v>9</v>
      </c>
      <c r="R662" s="22">
        <v>1</v>
      </c>
      <c r="S662" s="23">
        <f t="shared" si="34"/>
        <v>7</v>
      </c>
      <c r="T662" s="204"/>
      <c r="U662" s="205"/>
      <c r="V662" s="205"/>
      <c r="W662" s="202"/>
      <c r="X662" s="202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</row>
    <row r="663" spans="1:77" s="25" customFormat="1" x14ac:dyDescent="0.3">
      <c r="A663" s="17" t="s">
        <v>1388</v>
      </c>
      <c r="B663" s="17" t="s">
        <v>1368</v>
      </c>
      <c r="C663" s="17"/>
      <c r="D663" s="17" t="s">
        <v>22</v>
      </c>
      <c r="E663" s="17" t="s">
        <v>1389</v>
      </c>
      <c r="F663" s="17"/>
      <c r="G663" s="17"/>
      <c r="H663" s="17"/>
      <c r="I663" s="17"/>
      <c r="J663" s="17"/>
      <c r="K663" s="17"/>
      <c r="L663" s="17"/>
      <c r="M663" s="17"/>
      <c r="N663" s="19">
        <f t="shared" si="33"/>
        <v>0</v>
      </c>
      <c r="O663" s="20">
        <v>7</v>
      </c>
      <c r="P663" s="21">
        <v>3</v>
      </c>
      <c r="Q663" s="21">
        <v>5</v>
      </c>
      <c r="R663" s="22">
        <v>3</v>
      </c>
      <c r="S663" s="23">
        <f t="shared" si="34"/>
        <v>9</v>
      </c>
      <c r="T663" s="20"/>
      <c r="U663" s="407">
        <v>3</v>
      </c>
      <c r="V663" s="21">
        <v>5</v>
      </c>
      <c r="W663" s="9"/>
      <c r="X663" s="9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</row>
    <row r="664" spans="1:77" s="25" customFormat="1" x14ac:dyDescent="0.3">
      <c r="A664" s="17" t="s">
        <v>1388</v>
      </c>
      <c r="B664" s="17" t="s">
        <v>1368</v>
      </c>
      <c r="C664" s="17"/>
      <c r="D664" s="17" t="s">
        <v>22</v>
      </c>
      <c r="E664" s="17" t="s">
        <v>1389</v>
      </c>
      <c r="F664" s="17"/>
      <c r="G664" s="17" t="s">
        <v>1390</v>
      </c>
      <c r="H664" s="17" t="s">
        <v>1391</v>
      </c>
      <c r="I664" s="17"/>
      <c r="J664" s="17"/>
      <c r="K664" s="17"/>
      <c r="L664" s="17"/>
      <c r="M664" s="17"/>
      <c r="N664" s="19">
        <f t="shared" si="33"/>
        <v>0</v>
      </c>
      <c r="O664" s="20">
        <v>10</v>
      </c>
      <c r="P664" s="21">
        <v>3</v>
      </c>
      <c r="Q664" s="21">
        <v>6</v>
      </c>
      <c r="R664" s="22">
        <v>8</v>
      </c>
      <c r="S664" s="23">
        <f t="shared" si="34"/>
        <v>24</v>
      </c>
      <c r="T664" s="20"/>
      <c r="U664" s="407">
        <v>3</v>
      </c>
      <c r="V664" s="21">
        <v>6</v>
      </c>
      <c r="W664" s="9"/>
      <c r="X664" s="9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</row>
    <row r="665" spans="1:77" s="25" customFormat="1" x14ac:dyDescent="0.3">
      <c r="A665" s="17" t="s">
        <v>1388</v>
      </c>
      <c r="B665" s="17" t="s">
        <v>1368</v>
      </c>
      <c r="C665" s="17"/>
      <c r="D665" s="17" t="s">
        <v>22</v>
      </c>
      <c r="E665" s="17" t="s">
        <v>1389</v>
      </c>
      <c r="F665" s="17"/>
      <c r="G665" s="17" t="s">
        <v>20</v>
      </c>
      <c r="H665" s="17" t="s">
        <v>1392</v>
      </c>
      <c r="I665" s="17"/>
      <c r="J665" s="17"/>
      <c r="K665" s="17"/>
      <c r="L665" s="17"/>
      <c r="M665" s="17"/>
      <c r="N665" s="19">
        <f t="shared" si="33"/>
        <v>0</v>
      </c>
      <c r="O665" s="20">
        <v>3</v>
      </c>
      <c r="P665" s="21">
        <v>3</v>
      </c>
      <c r="Q665" s="21">
        <v>7</v>
      </c>
      <c r="R665" s="22">
        <v>2</v>
      </c>
      <c r="S665" s="23">
        <f t="shared" si="34"/>
        <v>6</v>
      </c>
      <c r="T665" s="20"/>
      <c r="U665" s="407">
        <v>3</v>
      </c>
      <c r="V665" s="21">
        <v>7</v>
      </c>
      <c r="W665" s="9"/>
      <c r="X665" s="9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</row>
    <row r="666" spans="1:77" s="27" customFormat="1" x14ac:dyDescent="0.3">
      <c r="A666" s="17" t="s">
        <v>1388</v>
      </c>
      <c r="B666" s="17" t="s">
        <v>1368</v>
      </c>
      <c r="C666" s="17"/>
      <c r="D666" s="17" t="s">
        <v>22</v>
      </c>
      <c r="E666" s="17" t="s">
        <v>1389</v>
      </c>
      <c r="F666" s="17"/>
      <c r="G666" s="17"/>
      <c r="H666" s="17"/>
      <c r="I666" s="17"/>
      <c r="J666" s="17"/>
      <c r="K666" s="17"/>
      <c r="L666" s="17"/>
      <c r="M666" s="17"/>
      <c r="N666" s="19">
        <f t="shared" si="33"/>
        <v>0</v>
      </c>
      <c r="O666" s="20">
        <v>15</v>
      </c>
      <c r="P666" s="21">
        <v>4</v>
      </c>
      <c r="Q666" s="21">
        <v>8</v>
      </c>
      <c r="R666" s="22">
        <v>12</v>
      </c>
      <c r="S666" s="23">
        <f t="shared" si="34"/>
        <v>48</v>
      </c>
      <c r="T666" s="20"/>
      <c r="U666" s="407">
        <v>4</v>
      </c>
      <c r="V666" s="21">
        <v>8</v>
      </c>
      <c r="W666" s="9"/>
      <c r="X666" s="9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</row>
    <row r="667" spans="1:77" s="27" customFormat="1" x14ac:dyDescent="0.3">
      <c r="A667" s="17" t="s">
        <v>1388</v>
      </c>
      <c r="B667" s="17" t="s">
        <v>1368</v>
      </c>
      <c r="C667" s="17"/>
      <c r="D667" s="17" t="s">
        <v>22</v>
      </c>
      <c r="E667" s="17" t="s">
        <v>1389</v>
      </c>
      <c r="F667" s="17"/>
      <c r="G667" s="17" t="s">
        <v>1393</v>
      </c>
      <c r="H667" s="17" t="s">
        <v>1394</v>
      </c>
      <c r="I667" s="17"/>
      <c r="J667" s="17"/>
      <c r="K667" s="17"/>
      <c r="L667" s="17"/>
      <c r="M667" s="17"/>
      <c r="N667" s="19">
        <f t="shared" si="33"/>
        <v>0</v>
      </c>
      <c r="O667" s="20">
        <v>5</v>
      </c>
      <c r="P667" s="21">
        <v>4</v>
      </c>
      <c r="Q667" s="21">
        <v>9</v>
      </c>
      <c r="R667" s="22">
        <v>4</v>
      </c>
      <c r="S667" s="23">
        <f t="shared" si="34"/>
        <v>16</v>
      </c>
      <c r="T667" s="20"/>
      <c r="U667" s="407">
        <v>4</v>
      </c>
      <c r="V667" s="21">
        <v>9</v>
      </c>
      <c r="W667" s="9"/>
      <c r="X667" s="9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</row>
    <row r="668" spans="1:77" s="25" customFormat="1" x14ac:dyDescent="0.3">
      <c r="A668" s="17" t="s">
        <v>1388</v>
      </c>
      <c r="B668" s="17" t="s">
        <v>1368</v>
      </c>
      <c r="C668" s="17"/>
      <c r="D668" s="17" t="s">
        <v>22</v>
      </c>
      <c r="E668" s="17" t="s">
        <v>1389</v>
      </c>
      <c r="F668" s="17"/>
      <c r="G668" s="17" t="s">
        <v>1395</v>
      </c>
      <c r="H668" s="17" t="s">
        <v>1392</v>
      </c>
      <c r="I668" s="17"/>
      <c r="J668" s="17"/>
      <c r="K668" s="17"/>
      <c r="L668" s="17"/>
      <c r="M668" s="17"/>
      <c r="N668" s="19">
        <f t="shared" si="33"/>
        <v>0</v>
      </c>
      <c r="O668" s="20">
        <v>14</v>
      </c>
      <c r="P668" s="21">
        <v>4.5</v>
      </c>
      <c r="Q668" s="21">
        <v>11</v>
      </c>
      <c r="R668" s="22">
        <v>5</v>
      </c>
      <c r="S668" s="23">
        <f t="shared" si="34"/>
        <v>22.5</v>
      </c>
      <c r="T668" s="20"/>
      <c r="U668" s="407">
        <v>4.5</v>
      </c>
      <c r="V668" s="21">
        <v>11</v>
      </c>
      <c r="W668" s="9"/>
      <c r="X668" s="9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</row>
    <row r="669" spans="1:77" s="27" customFormat="1" x14ac:dyDescent="0.3">
      <c r="A669" s="17" t="s">
        <v>1388</v>
      </c>
      <c r="B669" s="17" t="s">
        <v>1368</v>
      </c>
      <c r="C669" s="17"/>
      <c r="D669" s="17" t="s">
        <v>22</v>
      </c>
      <c r="E669" s="17" t="s">
        <v>1389</v>
      </c>
      <c r="F669" s="17"/>
      <c r="G669" s="17" t="s">
        <v>1396</v>
      </c>
      <c r="H669" s="17" t="s">
        <v>1397</v>
      </c>
      <c r="I669" s="17"/>
      <c r="J669" s="17"/>
      <c r="K669" s="17"/>
      <c r="L669" s="17"/>
      <c r="M669" s="17"/>
      <c r="N669" s="19">
        <f t="shared" si="33"/>
        <v>0</v>
      </c>
      <c r="O669" s="20">
        <v>13</v>
      </c>
      <c r="P669" s="21">
        <v>5</v>
      </c>
      <c r="Q669" s="21">
        <v>12</v>
      </c>
      <c r="R669" s="22">
        <v>7</v>
      </c>
      <c r="S669" s="23">
        <f t="shared" si="34"/>
        <v>35</v>
      </c>
      <c r="T669" s="20"/>
      <c r="U669" s="407">
        <v>5</v>
      </c>
      <c r="V669" s="21">
        <v>12</v>
      </c>
      <c r="W669" s="9"/>
      <c r="X669" s="9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</row>
    <row r="670" spans="1:77" s="25" customFormat="1" x14ac:dyDescent="0.3">
      <c r="A670" s="17" t="s">
        <v>1388</v>
      </c>
      <c r="B670" s="17" t="s">
        <v>1368</v>
      </c>
      <c r="C670" s="17"/>
      <c r="D670" s="17" t="s">
        <v>22</v>
      </c>
      <c r="E670" s="17" t="s">
        <v>1389</v>
      </c>
      <c r="F670" s="17"/>
      <c r="G670" s="17" t="s">
        <v>1398</v>
      </c>
      <c r="H670" s="17" t="s">
        <v>1399</v>
      </c>
      <c r="I670" s="17"/>
      <c r="J670" s="17"/>
      <c r="K670" s="17"/>
      <c r="L670" s="17"/>
      <c r="M670" s="17"/>
      <c r="N670" s="19">
        <f t="shared" si="33"/>
        <v>0</v>
      </c>
      <c r="O670" s="20">
        <v>6</v>
      </c>
      <c r="P670" s="21">
        <v>5.5</v>
      </c>
      <c r="Q670" s="21">
        <v>15</v>
      </c>
      <c r="R670" s="22">
        <v>6</v>
      </c>
      <c r="S670" s="23">
        <f t="shared" si="34"/>
        <v>33</v>
      </c>
      <c r="T670" s="20"/>
      <c r="U670" s="407">
        <v>5.5</v>
      </c>
      <c r="V670" s="21">
        <v>15</v>
      </c>
      <c r="W670" s="9"/>
      <c r="X670" s="9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</row>
    <row r="671" spans="1:77" s="2" customFormat="1" x14ac:dyDescent="0.3">
      <c r="A671" s="17" t="s">
        <v>1379</v>
      </c>
      <c r="B671" s="17" t="s">
        <v>1368</v>
      </c>
      <c r="C671" s="17"/>
      <c r="D671" s="17" t="s">
        <v>4435</v>
      </c>
      <c r="E671" s="17" t="s">
        <v>1400</v>
      </c>
      <c r="F671" s="17"/>
      <c r="G671" s="17" t="s">
        <v>706</v>
      </c>
      <c r="H671" s="17" t="s">
        <v>1401</v>
      </c>
      <c r="I671" s="17"/>
      <c r="J671" s="17"/>
      <c r="K671" s="17"/>
      <c r="L671" s="17"/>
      <c r="M671" s="17"/>
      <c r="N671" s="19">
        <f t="shared" si="33"/>
        <v>0</v>
      </c>
      <c r="O671" s="20">
        <v>5</v>
      </c>
      <c r="P671" s="21">
        <v>1.8</v>
      </c>
      <c r="Q671" s="21">
        <v>5</v>
      </c>
      <c r="R671" s="22">
        <v>1</v>
      </c>
      <c r="S671" s="23">
        <f t="shared" si="34"/>
        <v>1.8</v>
      </c>
      <c r="T671" s="20"/>
      <c r="U671" s="21">
        <v>1.8</v>
      </c>
      <c r="V671" s="21">
        <v>5</v>
      </c>
      <c r="W671" s="9"/>
      <c r="X671" s="9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</row>
    <row r="672" spans="1:77" s="27" customFormat="1" x14ac:dyDescent="0.3">
      <c r="A672" s="18" t="s">
        <v>1379</v>
      </c>
      <c r="B672" s="17" t="s">
        <v>1368</v>
      </c>
      <c r="C672" s="18"/>
      <c r="D672" s="18" t="s">
        <v>4435</v>
      </c>
      <c r="E672" s="18" t="s">
        <v>1402</v>
      </c>
      <c r="F672" s="18"/>
      <c r="G672" s="18" t="s">
        <v>706</v>
      </c>
      <c r="H672" s="18" t="s">
        <v>1403</v>
      </c>
      <c r="I672" s="18"/>
      <c r="J672" s="18"/>
      <c r="K672" s="18">
        <v>1.8</v>
      </c>
      <c r="L672" s="18">
        <v>5</v>
      </c>
      <c r="M672" s="18">
        <v>13</v>
      </c>
      <c r="N672" s="19">
        <f t="shared" si="33"/>
        <v>23.400000000000002</v>
      </c>
      <c r="O672" s="82"/>
      <c r="P672" s="83">
        <v>1.8</v>
      </c>
      <c r="Q672" s="83">
        <v>5</v>
      </c>
      <c r="R672" s="84">
        <v>8</v>
      </c>
      <c r="S672" s="23">
        <f t="shared" si="34"/>
        <v>14.4</v>
      </c>
      <c r="T672" s="82"/>
      <c r="U672" s="83">
        <v>1.8</v>
      </c>
      <c r="V672" s="83">
        <v>5</v>
      </c>
      <c r="W672" s="63"/>
      <c r="X672" s="6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</row>
    <row r="673" spans="1:78" s="2" customFormat="1" x14ac:dyDescent="0.3">
      <c r="A673" s="28" t="s">
        <v>1404</v>
      </c>
      <c r="B673" s="91" t="s">
        <v>1368</v>
      </c>
      <c r="C673" s="28"/>
      <c r="D673" s="28" t="s">
        <v>1380</v>
      </c>
      <c r="E673" s="28" t="s">
        <v>1405</v>
      </c>
      <c r="F673" s="28"/>
      <c r="G673" s="28"/>
      <c r="H673" s="28"/>
      <c r="I673" s="28"/>
      <c r="J673" s="28"/>
      <c r="K673" s="28"/>
      <c r="L673" s="28"/>
      <c r="M673" s="28"/>
      <c r="N673" s="19">
        <f t="shared" si="33"/>
        <v>0</v>
      </c>
      <c r="O673" s="30"/>
      <c r="P673" s="31"/>
      <c r="Q673" s="31"/>
      <c r="R673" s="32"/>
      <c r="S673" s="33"/>
      <c r="T673" s="408">
        <v>5</v>
      </c>
      <c r="U673" s="31">
        <v>0.38</v>
      </c>
      <c r="V673" s="31">
        <v>1</v>
      </c>
      <c r="W673" s="9"/>
      <c r="X673" s="9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</row>
    <row r="674" spans="1:78" s="2" customFormat="1" x14ac:dyDescent="0.3">
      <c r="A674" s="28" t="s">
        <v>1406</v>
      </c>
      <c r="B674" s="91" t="s">
        <v>1368</v>
      </c>
      <c r="C674" s="28"/>
      <c r="D674" s="28" t="s">
        <v>1380</v>
      </c>
      <c r="E674" s="28" t="s">
        <v>1407</v>
      </c>
      <c r="F674" s="28"/>
      <c r="G674" s="28" t="s">
        <v>1408</v>
      </c>
      <c r="H674" s="28"/>
      <c r="I674" s="28"/>
      <c r="J674" s="28"/>
      <c r="K674" s="28"/>
      <c r="L674" s="28"/>
      <c r="M674" s="28"/>
      <c r="N674" s="19">
        <f t="shared" si="33"/>
        <v>0</v>
      </c>
      <c r="O674" s="30"/>
      <c r="P674" s="31"/>
      <c r="Q674" s="31"/>
      <c r="R674" s="32"/>
      <c r="S674" s="33"/>
      <c r="T674" s="408">
        <v>400</v>
      </c>
      <c r="U674" s="31">
        <v>0.02</v>
      </c>
      <c r="V674" s="31">
        <v>0.5</v>
      </c>
      <c r="W674" s="9"/>
      <c r="X674" s="9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</row>
    <row r="675" spans="1:78" s="2" customFormat="1" x14ac:dyDescent="0.3">
      <c r="A675" s="28" t="s">
        <v>1406</v>
      </c>
      <c r="B675" s="91" t="s">
        <v>1368</v>
      </c>
      <c r="C675" s="28"/>
      <c r="D675" s="28" t="s">
        <v>1380</v>
      </c>
      <c r="E675" s="28" t="s">
        <v>1409</v>
      </c>
      <c r="F675" s="28"/>
      <c r="G675" s="28"/>
      <c r="H675" s="28"/>
      <c r="I675" s="28"/>
      <c r="J675" s="28"/>
      <c r="K675" s="28"/>
      <c r="L675" s="28"/>
      <c r="M675" s="28"/>
      <c r="N675" s="19">
        <f t="shared" si="33"/>
        <v>0</v>
      </c>
      <c r="O675" s="30"/>
      <c r="P675" s="31"/>
      <c r="Q675" s="31"/>
      <c r="R675" s="32"/>
      <c r="S675" s="33"/>
      <c r="T675" s="408">
        <v>200</v>
      </c>
      <c r="U675" s="31">
        <v>0.06</v>
      </c>
      <c r="V675" s="31">
        <v>0.5</v>
      </c>
      <c r="W675" s="9"/>
      <c r="X675" s="9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</row>
    <row r="676" spans="1:78" s="53" customFormat="1" x14ac:dyDescent="0.3">
      <c r="A676" s="382"/>
      <c r="B676" s="17" t="s">
        <v>1410</v>
      </c>
      <c r="C676" s="17"/>
      <c r="D676" s="17" t="s">
        <v>4410</v>
      </c>
      <c r="E676" s="17" t="s">
        <v>1411</v>
      </c>
      <c r="F676" s="17"/>
      <c r="G676" s="53" t="s">
        <v>54</v>
      </c>
      <c r="H676" s="53" t="s">
        <v>1412</v>
      </c>
      <c r="K676" s="39">
        <v>0.9</v>
      </c>
      <c r="L676" s="53">
        <v>3</v>
      </c>
      <c r="M676" s="39">
        <v>10</v>
      </c>
      <c r="N676" s="19">
        <f t="shared" si="33"/>
        <v>9</v>
      </c>
      <c r="O676" s="7"/>
      <c r="P676" s="8"/>
      <c r="Q676" s="8"/>
      <c r="R676" s="14">
        <v>0</v>
      </c>
      <c r="S676" s="15">
        <f t="shared" ref="S676:S698" si="35">(P676*R676)</f>
        <v>0</v>
      </c>
      <c r="T676" s="7"/>
      <c r="U676" s="8"/>
      <c r="V676" s="8"/>
      <c r="W676" s="9"/>
      <c r="X676" s="9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409"/>
    </row>
    <row r="677" spans="1:78" s="17" customFormat="1" x14ac:dyDescent="0.3">
      <c r="A677" s="17" t="s">
        <v>1413</v>
      </c>
      <c r="B677" s="17" t="s">
        <v>1410</v>
      </c>
      <c r="D677" s="17" t="s">
        <v>4410</v>
      </c>
      <c r="E677" s="17" t="s">
        <v>1414</v>
      </c>
      <c r="G677" s="17" t="s">
        <v>54</v>
      </c>
      <c r="K677" s="17">
        <v>0.45</v>
      </c>
      <c r="L677" s="17">
        <v>1.5</v>
      </c>
      <c r="M677" s="17">
        <v>6785</v>
      </c>
      <c r="N677" s="19">
        <f t="shared" si="33"/>
        <v>3053.25</v>
      </c>
      <c r="O677" s="20"/>
      <c r="P677" s="21">
        <v>0.5</v>
      </c>
      <c r="Q677" s="21">
        <v>1.5</v>
      </c>
      <c r="R677" s="22">
        <v>6075</v>
      </c>
      <c r="S677" s="23">
        <f t="shared" si="35"/>
        <v>3037.5</v>
      </c>
      <c r="T677" s="20"/>
      <c r="U677" s="21">
        <v>50</v>
      </c>
      <c r="V677" s="21">
        <v>1.5</v>
      </c>
      <c r="W677" s="9"/>
      <c r="X677" s="9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96"/>
    </row>
    <row r="678" spans="1:78" s="17" customFormat="1" x14ac:dyDescent="0.3">
      <c r="A678" s="17" t="s">
        <v>1415</v>
      </c>
      <c r="B678" s="17" t="s">
        <v>1410</v>
      </c>
      <c r="D678" s="17" t="s">
        <v>22</v>
      </c>
      <c r="E678" s="17" t="s">
        <v>1416</v>
      </c>
      <c r="G678" s="17" t="s">
        <v>676</v>
      </c>
      <c r="H678" s="17" t="s">
        <v>1417</v>
      </c>
      <c r="N678" s="19">
        <f t="shared" si="33"/>
        <v>0</v>
      </c>
      <c r="O678" s="20">
        <v>146</v>
      </c>
      <c r="P678" s="21">
        <v>0.85</v>
      </c>
      <c r="Q678" s="21">
        <v>3</v>
      </c>
      <c r="R678" s="22">
        <v>150</v>
      </c>
      <c r="S678" s="23">
        <f t="shared" si="35"/>
        <v>127.5</v>
      </c>
      <c r="T678" s="20"/>
      <c r="U678" s="21"/>
      <c r="V678" s="21"/>
      <c r="W678" s="9"/>
      <c r="X678" s="9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96"/>
    </row>
    <row r="679" spans="1:78" s="17" customFormat="1" x14ac:dyDescent="0.3">
      <c r="A679" s="17" t="s">
        <v>1418</v>
      </c>
      <c r="B679" s="17" t="s">
        <v>1410</v>
      </c>
      <c r="D679" s="17" t="s">
        <v>4410</v>
      </c>
      <c r="E679" s="17" t="s">
        <v>1419</v>
      </c>
      <c r="H679" s="17" t="s">
        <v>1420</v>
      </c>
      <c r="K679" s="17">
        <v>0.9</v>
      </c>
      <c r="L679" s="17">
        <v>3</v>
      </c>
      <c r="M679" s="17">
        <v>73</v>
      </c>
      <c r="N679" s="19">
        <f t="shared" si="33"/>
        <v>65.7</v>
      </c>
      <c r="O679" s="20"/>
      <c r="P679" s="21">
        <v>1</v>
      </c>
      <c r="Q679" s="21">
        <v>3</v>
      </c>
      <c r="R679" s="22">
        <v>30</v>
      </c>
      <c r="S679" s="23">
        <f t="shared" si="35"/>
        <v>30</v>
      </c>
      <c r="T679" s="20"/>
      <c r="U679" s="21"/>
      <c r="V679" s="21"/>
      <c r="W679" s="9"/>
      <c r="X679" s="9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96"/>
    </row>
    <row r="680" spans="1:78" s="25" customFormat="1" x14ac:dyDescent="0.3">
      <c r="A680" s="17" t="s">
        <v>1418</v>
      </c>
      <c r="B680" s="17" t="s">
        <v>1410</v>
      </c>
      <c r="C680" s="17"/>
      <c r="D680" s="17" t="s">
        <v>4410</v>
      </c>
      <c r="E680" s="17" t="s">
        <v>1419</v>
      </c>
      <c r="F680" s="17"/>
      <c r="G680" s="17"/>
      <c r="H680" s="17" t="s">
        <v>1421</v>
      </c>
      <c r="I680" s="17"/>
      <c r="J680" s="17"/>
      <c r="K680" s="17">
        <v>0.45</v>
      </c>
      <c r="L680" s="17">
        <v>1.5</v>
      </c>
      <c r="M680" s="17">
        <v>9</v>
      </c>
      <c r="N680" s="19">
        <f t="shared" si="33"/>
        <v>4.05</v>
      </c>
      <c r="O680" s="20"/>
      <c r="P680" s="21">
        <v>0.5</v>
      </c>
      <c r="Q680" s="21">
        <v>1.5</v>
      </c>
      <c r="R680" s="22">
        <v>6</v>
      </c>
      <c r="S680" s="23">
        <f t="shared" si="35"/>
        <v>3</v>
      </c>
      <c r="T680" s="20"/>
      <c r="U680" s="21"/>
      <c r="V680" s="21"/>
      <c r="W680" s="9"/>
      <c r="X680" s="9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</row>
    <row r="681" spans="1:78" s="2" customFormat="1" x14ac:dyDescent="0.3">
      <c r="A681" s="17" t="s">
        <v>1422</v>
      </c>
      <c r="B681" s="17" t="s">
        <v>1410</v>
      </c>
      <c r="C681" s="17"/>
      <c r="D681" s="17" t="s">
        <v>4436</v>
      </c>
      <c r="E681" s="17" t="s">
        <v>1423</v>
      </c>
      <c r="F681" s="17"/>
      <c r="G681" s="17" t="s">
        <v>54</v>
      </c>
      <c r="H681" s="17"/>
      <c r="I681" s="17"/>
      <c r="J681" s="17"/>
      <c r="K681" s="17">
        <v>0.5</v>
      </c>
      <c r="L681" s="17">
        <v>1</v>
      </c>
      <c r="M681" s="17">
        <v>100</v>
      </c>
      <c r="N681" s="19">
        <f t="shared" si="33"/>
        <v>50</v>
      </c>
      <c r="O681" s="20"/>
      <c r="P681" s="21">
        <v>0.5</v>
      </c>
      <c r="Q681" s="21">
        <v>1</v>
      </c>
      <c r="R681" s="22">
        <v>72</v>
      </c>
      <c r="S681" s="23">
        <f t="shared" si="35"/>
        <v>36</v>
      </c>
      <c r="T681" s="20"/>
      <c r="U681" s="21"/>
      <c r="V681" s="21"/>
      <c r="W681" s="9"/>
      <c r="X681" s="9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</row>
    <row r="682" spans="1:78" x14ac:dyDescent="0.3">
      <c r="A682" s="17" t="s">
        <v>1424</v>
      </c>
      <c r="B682" s="17" t="s">
        <v>1410</v>
      </c>
      <c r="C682" s="17"/>
      <c r="D682" s="17" t="s">
        <v>4410</v>
      </c>
      <c r="E682" s="17" t="s">
        <v>1425</v>
      </c>
      <c r="F682" s="17"/>
      <c r="G682" s="17" t="s">
        <v>1426</v>
      </c>
      <c r="H682" s="17"/>
      <c r="I682" s="17" t="s">
        <v>1427</v>
      </c>
      <c r="J682" s="17"/>
      <c r="K682" s="17">
        <v>0.9</v>
      </c>
      <c r="L682" s="17">
        <v>3</v>
      </c>
      <c r="M682" s="17">
        <v>14</v>
      </c>
      <c r="N682" s="19">
        <f t="shared" si="33"/>
        <v>12.6</v>
      </c>
      <c r="O682" s="20"/>
      <c r="P682" s="21">
        <v>1.5</v>
      </c>
      <c r="Q682" s="21">
        <v>3</v>
      </c>
      <c r="R682" s="22">
        <v>12</v>
      </c>
      <c r="S682" s="23">
        <f t="shared" si="35"/>
        <v>18</v>
      </c>
      <c r="T682" s="20"/>
      <c r="U682" s="21"/>
      <c r="V682" s="21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</row>
    <row r="683" spans="1:78" s="25" customFormat="1" x14ac:dyDescent="0.3">
      <c r="A683" s="17" t="s">
        <v>1428</v>
      </c>
      <c r="B683" s="17" t="s">
        <v>1410</v>
      </c>
      <c r="C683" s="17"/>
      <c r="D683" s="17" t="s">
        <v>4410</v>
      </c>
      <c r="E683" s="17" t="s">
        <v>1429</v>
      </c>
      <c r="F683" s="17"/>
      <c r="G683" s="17" t="s">
        <v>676</v>
      </c>
      <c r="H683" s="17"/>
      <c r="I683" s="17"/>
      <c r="J683" s="17"/>
      <c r="K683" s="17">
        <v>1.2</v>
      </c>
      <c r="L683" s="17">
        <v>4</v>
      </c>
      <c r="M683" s="17">
        <v>35</v>
      </c>
      <c r="N683" s="19">
        <f t="shared" si="33"/>
        <v>42</v>
      </c>
      <c r="O683" s="20"/>
      <c r="P683" s="21">
        <v>1.2</v>
      </c>
      <c r="Q683" s="21">
        <v>4</v>
      </c>
      <c r="R683" s="22">
        <v>33</v>
      </c>
      <c r="S683" s="23">
        <f t="shared" si="35"/>
        <v>39.6</v>
      </c>
      <c r="T683" s="20"/>
      <c r="U683" s="21"/>
      <c r="V683" s="21"/>
      <c r="W683" s="9"/>
      <c r="X683" s="9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</row>
    <row r="684" spans="1:78" x14ac:dyDescent="0.3">
      <c r="A684" s="17"/>
      <c r="B684" s="17" t="s">
        <v>1410</v>
      </c>
      <c r="C684" s="17"/>
      <c r="D684" s="17" t="s">
        <v>4410</v>
      </c>
      <c r="E684" s="17" t="s">
        <v>1430</v>
      </c>
      <c r="F684" s="17"/>
      <c r="G684" s="17" t="s">
        <v>1431</v>
      </c>
      <c r="H684" s="17"/>
      <c r="I684" s="17"/>
      <c r="J684" s="17"/>
      <c r="K684" s="17">
        <v>0.9</v>
      </c>
      <c r="L684" s="17">
        <v>3</v>
      </c>
      <c r="M684" s="17">
        <v>32</v>
      </c>
      <c r="N684" s="19">
        <f t="shared" si="33"/>
        <v>28.8</v>
      </c>
      <c r="O684" s="241"/>
      <c r="P684" s="21">
        <v>1</v>
      </c>
      <c r="Q684" s="21">
        <v>3</v>
      </c>
      <c r="R684" s="22">
        <v>47</v>
      </c>
      <c r="S684" s="23">
        <f t="shared" si="35"/>
        <v>47</v>
      </c>
      <c r="T684" s="241"/>
      <c r="U684" s="21"/>
      <c r="V684" s="21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 spans="1:78" x14ac:dyDescent="0.3">
      <c r="A685" s="17"/>
      <c r="B685" s="17" t="s">
        <v>1410</v>
      </c>
      <c r="C685" s="17"/>
      <c r="D685" s="17" t="s">
        <v>4427</v>
      </c>
      <c r="E685" s="18" t="s">
        <v>1432</v>
      </c>
      <c r="F685" s="18"/>
      <c r="G685" s="18" t="s">
        <v>676</v>
      </c>
      <c r="H685" s="18" t="s">
        <v>1433</v>
      </c>
      <c r="I685" s="121"/>
      <c r="J685" s="121"/>
      <c r="K685" s="17">
        <v>1.2</v>
      </c>
      <c r="L685" s="17">
        <v>4</v>
      </c>
      <c r="M685" s="17">
        <v>47</v>
      </c>
      <c r="N685" s="19">
        <f t="shared" si="33"/>
        <v>56.4</v>
      </c>
      <c r="O685" s="20"/>
      <c r="P685" s="21">
        <v>1.2</v>
      </c>
      <c r="Q685" s="21">
        <v>4</v>
      </c>
      <c r="R685" s="22">
        <v>45</v>
      </c>
      <c r="S685" s="23">
        <f t="shared" si="35"/>
        <v>54</v>
      </c>
      <c r="T685" s="20"/>
      <c r="U685" s="21"/>
      <c r="V685" s="21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 spans="1:78" s="25" customFormat="1" x14ac:dyDescent="0.3">
      <c r="A686" s="17" t="s">
        <v>1434</v>
      </c>
      <c r="B686" s="17" t="s">
        <v>1410</v>
      </c>
      <c r="C686" s="17"/>
      <c r="D686" s="17" t="s">
        <v>4410</v>
      </c>
      <c r="E686" s="17" t="s">
        <v>1435</v>
      </c>
      <c r="F686" s="17"/>
      <c r="G686" s="17" t="s">
        <v>676</v>
      </c>
      <c r="H686" s="119" t="s">
        <v>1436</v>
      </c>
      <c r="I686" s="17"/>
      <c r="J686" s="17"/>
      <c r="K686" s="17">
        <v>2.7</v>
      </c>
      <c r="L686" s="17">
        <v>9</v>
      </c>
      <c r="M686" s="17">
        <v>1</v>
      </c>
      <c r="N686" s="19">
        <f t="shared" si="33"/>
        <v>2.7</v>
      </c>
      <c r="O686" s="20"/>
      <c r="P686" s="21">
        <v>2.7</v>
      </c>
      <c r="Q686" s="21">
        <v>9</v>
      </c>
      <c r="R686" s="22">
        <v>1</v>
      </c>
      <c r="S686" s="23">
        <f t="shared" si="35"/>
        <v>2.7</v>
      </c>
      <c r="T686" s="20"/>
      <c r="U686" s="21"/>
      <c r="V686" s="21"/>
      <c r="W686" s="9"/>
      <c r="X686" s="9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 spans="1:78" s="25" customFormat="1" x14ac:dyDescent="0.3">
      <c r="A687" s="68" t="s">
        <v>1437</v>
      </c>
      <c r="B687" s="68" t="s">
        <v>1438</v>
      </c>
      <c r="C687" s="68"/>
      <c r="D687" s="68" t="s">
        <v>1371</v>
      </c>
      <c r="E687" s="68" t="s">
        <v>1439</v>
      </c>
      <c r="F687" s="68"/>
      <c r="G687" s="68" t="s">
        <v>54</v>
      </c>
      <c r="H687" s="110" t="s">
        <v>1440</v>
      </c>
      <c r="I687" s="68"/>
      <c r="J687" s="68"/>
      <c r="K687" s="68">
        <v>0.8</v>
      </c>
      <c r="L687" s="68">
        <v>2</v>
      </c>
      <c r="M687" s="68">
        <v>48</v>
      </c>
      <c r="N687" s="19">
        <f t="shared" si="33"/>
        <v>38.400000000000006</v>
      </c>
      <c r="O687" s="105">
        <v>45</v>
      </c>
      <c r="P687" s="106">
        <v>0.8</v>
      </c>
      <c r="Q687" s="106">
        <v>2</v>
      </c>
      <c r="R687" s="107">
        <v>31</v>
      </c>
      <c r="S687" s="108">
        <f t="shared" si="35"/>
        <v>24.8</v>
      </c>
      <c r="T687" s="105">
        <v>25</v>
      </c>
      <c r="U687" s="106"/>
      <c r="V687" s="106">
        <v>2</v>
      </c>
      <c r="W687" s="9"/>
      <c r="X687" s="9"/>
      <c r="Y687" s="110"/>
      <c r="Z687" s="110"/>
      <c r="AA687" s="110"/>
      <c r="AB687" s="110"/>
      <c r="AC687" s="110"/>
      <c r="AD687" s="110"/>
      <c r="AE687" s="110"/>
      <c r="AF687" s="110"/>
      <c r="AG687" s="110"/>
      <c r="AH687" s="110"/>
      <c r="AI687" s="110"/>
      <c r="AJ687" s="110"/>
      <c r="AK687" s="110"/>
      <c r="AL687" s="110"/>
      <c r="AM687" s="110"/>
      <c r="AN687" s="110"/>
      <c r="AO687" s="110"/>
      <c r="AP687" s="110"/>
      <c r="AQ687" s="110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8" spans="1:78" s="25" customFormat="1" x14ac:dyDescent="0.3">
      <c r="A688" s="68" t="s">
        <v>1441</v>
      </c>
      <c r="B688" s="68" t="s">
        <v>1438</v>
      </c>
      <c r="C688" s="68"/>
      <c r="D688" s="68" t="s">
        <v>1371</v>
      </c>
      <c r="E688" s="68" t="s">
        <v>1442</v>
      </c>
      <c r="F688" s="68"/>
      <c r="G688" s="68" t="s">
        <v>1443</v>
      </c>
      <c r="H688" s="68" t="s">
        <v>1444</v>
      </c>
      <c r="I688" s="68"/>
      <c r="J688" s="68"/>
      <c r="K688" s="68">
        <v>1.5</v>
      </c>
      <c r="L688" s="68">
        <v>4</v>
      </c>
      <c r="M688" s="68">
        <v>18</v>
      </c>
      <c r="N688" s="19">
        <f t="shared" si="33"/>
        <v>27</v>
      </c>
      <c r="O688" s="105">
        <v>14</v>
      </c>
      <c r="P688" s="106"/>
      <c r="Q688" s="106"/>
      <c r="R688" s="107">
        <v>0</v>
      </c>
      <c r="S688" s="108">
        <f t="shared" si="35"/>
        <v>0</v>
      </c>
      <c r="T688" s="105">
        <v>5</v>
      </c>
      <c r="U688" s="106"/>
      <c r="V688" s="106">
        <v>4</v>
      </c>
      <c r="W688" s="9"/>
      <c r="X688" s="9"/>
      <c r="Y688" s="110"/>
      <c r="Z688" s="110"/>
      <c r="AA688" s="110"/>
      <c r="AB688" s="110"/>
      <c r="AC688" s="110"/>
      <c r="AD688" s="110"/>
      <c r="AE688" s="110"/>
      <c r="AF688" s="110"/>
      <c r="AG688" s="110"/>
      <c r="AH688" s="110"/>
      <c r="AI688" s="110"/>
      <c r="AJ688" s="110"/>
      <c r="AK688" s="110"/>
      <c r="AL688" s="110"/>
      <c r="AM688" s="110"/>
      <c r="AN688" s="110"/>
      <c r="AO688" s="110"/>
      <c r="AP688" s="110"/>
      <c r="AQ688" s="110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</row>
    <row r="689" spans="1:78" s="25" customFormat="1" x14ac:dyDescent="0.3">
      <c r="A689" s="17" t="s">
        <v>1445</v>
      </c>
      <c r="B689" s="17" t="s">
        <v>1438</v>
      </c>
      <c r="C689" s="17"/>
      <c r="D689" s="17" t="s">
        <v>402</v>
      </c>
      <c r="E689" s="17" t="s">
        <v>1446</v>
      </c>
      <c r="F689" s="17"/>
      <c r="G689" s="17"/>
      <c r="H689" s="17"/>
      <c r="I689" s="17"/>
      <c r="J689" s="17"/>
      <c r="K689" s="17">
        <v>2.5</v>
      </c>
      <c r="L689" s="17">
        <v>4</v>
      </c>
      <c r="M689" s="17">
        <v>24</v>
      </c>
      <c r="N689" s="19">
        <f t="shared" si="33"/>
        <v>60</v>
      </c>
      <c r="O689" s="20">
        <v>25</v>
      </c>
      <c r="P689" s="21">
        <v>2.5</v>
      </c>
      <c r="Q689" s="21">
        <v>4</v>
      </c>
      <c r="R689" s="22">
        <v>17</v>
      </c>
      <c r="S689" s="23">
        <f t="shared" si="35"/>
        <v>42.5</v>
      </c>
      <c r="T689" s="20"/>
      <c r="U689" s="21"/>
      <c r="V689" s="21"/>
      <c r="W689" s="9"/>
      <c r="X689" s="9"/>
      <c r="Y689" s="3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 spans="1:78" s="37" customFormat="1" x14ac:dyDescent="0.3">
      <c r="A690" s="17" t="s">
        <v>1447</v>
      </c>
      <c r="B690" s="17" t="s">
        <v>1438</v>
      </c>
      <c r="C690" s="17"/>
      <c r="D690" s="17" t="s">
        <v>402</v>
      </c>
      <c r="E690" s="17" t="s">
        <v>1448</v>
      </c>
      <c r="F690" s="17"/>
      <c r="G690" s="17"/>
      <c r="H690" s="17"/>
      <c r="I690" s="17"/>
      <c r="J690" s="17"/>
      <c r="K690" s="17">
        <v>2.5</v>
      </c>
      <c r="L690" s="17">
        <v>4.5</v>
      </c>
      <c r="M690" s="17">
        <v>9</v>
      </c>
      <c r="N690" s="19">
        <f t="shared" si="33"/>
        <v>22.5</v>
      </c>
      <c r="O690" s="20">
        <v>15</v>
      </c>
      <c r="P690" s="21">
        <v>2.5</v>
      </c>
      <c r="Q690" s="21">
        <v>4.5</v>
      </c>
      <c r="R690" s="22">
        <v>3</v>
      </c>
      <c r="S690" s="23">
        <f t="shared" si="35"/>
        <v>7.5</v>
      </c>
      <c r="T690" s="20"/>
      <c r="U690" s="21"/>
      <c r="V690" s="21"/>
      <c r="W690" s="9"/>
      <c r="X690" s="9"/>
      <c r="Y690" s="3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 spans="1:78" x14ac:dyDescent="0.3">
      <c r="A691" s="17" t="s">
        <v>1449</v>
      </c>
      <c r="B691" s="17" t="s">
        <v>1438</v>
      </c>
      <c r="C691" s="17"/>
      <c r="D691" s="17" t="s">
        <v>402</v>
      </c>
      <c r="E691" s="17" t="s">
        <v>1450</v>
      </c>
      <c r="F691" s="17"/>
      <c r="G691" s="17"/>
      <c r="H691" s="17"/>
      <c r="I691" s="17"/>
      <c r="J691" s="17"/>
      <c r="K691" s="17">
        <v>4.5</v>
      </c>
      <c r="L691" s="17">
        <v>8.5</v>
      </c>
      <c r="M691" s="17">
        <v>12</v>
      </c>
      <c r="N691" s="19">
        <f t="shared" si="33"/>
        <v>54</v>
      </c>
      <c r="O691" s="20">
        <v>16</v>
      </c>
      <c r="P691" s="21">
        <v>4.5</v>
      </c>
      <c r="Q691" s="21">
        <v>8.5</v>
      </c>
      <c r="R691" s="22">
        <v>8</v>
      </c>
      <c r="S691" s="23">
        <f t="shared" si="35"/>
        <v>36</v>
      </c>
      <c r="T691" s="20"/>
      <c r="U691" s="21"/>
      <c r="V691" s="21"/>
      <c r="Y691" s="3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2" spans="1:78" s="25" customFormat="1" x14ac:dyDescent="0.3">
      <c r="A692" s="382"/>
      <c r="B692" s="18" t="s">
        <v>1451</v>
      </c>
      <c r="C692" s="17"/>
      <c r="D692" s="17" t="s">
        <v>4437</v>
      </c>
      <c r="E692" s="17" t="s">
        <v>1452</v>
      </c>
      <c r="F692" s="17"/>
      <c r="G692" s="39"/>
      <c r="H692" s="39"/>
      <c r="I692" s="39"/>
      <c r="J692" s="39"/>
      <c r="K692" s="39">
        <v>9.9499999999999993</v>
      </c>
      <c r="L692" s="53">
        <v>12</v>
      </c>
      <c r="M692" s="39">
        <v>2</v>
      </c>
      <c r="N692" s="19">
        <f t="shared" si="33"/>
        <v>19.899999999999999</v>
      </c>
      <c r="O692" s="16">
        <v>2</v>
      </c>
      <c r="P692" s="8"/>
      <c r="Q692" s="8"/>
      <c r="R692" s="14">
        <v>0</v>
      </c>
      <c r="S692" s="15">
        <f t="shared" si="35"/>
        <v>0</v>
      </c>
      <c r="T692" s="7"/>
      <c r="U692" s="8"/>
      <c r="V692" s="8"/>
      <c r="W692" s="9"/>
      <c r="X692" s="9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</row>
    <row r="693" spans="1:78" s="123" customFormat="1" x14ac:dyDescent="0.3">
      <c r="A693" s="151" t="s">
        <v>1453</v>
      </c>
      <c r="B693" s="152" t="s">
        <v>1451</v>
      </c>
      <c r="C693" s="151"/>
      <c r="D693" s="151" t="s">
        <v>4438</v>
      </c>
      <c r="E693" s="151" t="s">
        <v>1454</v>
      </c>
      <c r="F693" s="151"/>
      <c r="G693" s="151"/>
      <c r="H693" s="151"/>
      <c r="I693" s="151"/>
      <c r="J693" s="151"/>
      <c r="K693" s="151"/>
      <c r="L693" s="151"/>
      <c r="M693" s="151"/>
      <c r="N693" s="19">
        <f t="shared" si="33"/>
        <v>0</v>
      </c>
      <c r="O693" s="410">
        <v>5</v>
      </c>
      <c r="P693" s="154">
        <v>5</v>
      </c>
      <c r="Q693" s="154">
        <v>7</v>
      </c>
      <c r="R693" s="155">
        <v>3</v>
      </c>
      <c r="S693" s="156">
        <f t="shared" si="35"/>
        <v>15</v>
      </c>
      <c r="T693" s="153">
        <v>3</v>
      </c>
      <c r="U693" s="154">
        <v>5.95</v>
      </c>
      <c r="V693" s="154">
        <v>8</v>
      </c>
      <c r="W693" s="9"/>
      <c r="X693" s="9"/>
      <c r="Y693" s="122"/>
      <c r="Z693" s="122"/>
      <c r="AA693" s="122"/>
      <c r="AB693" s="122"/>
      <c r="AC693" s="122"/>
      <c r="AD693" s="122"/>
      <c r="AE693" s="122"/>
      <c r="AF693" s="122"/>
      <c r="AG693" s="122"/>
      <c r="AH693" s="122"/>
      <c r="AI693" s="122"/>
      <c r="AJ693" s="122"/>
      <c r="AK693" s="122"/>
      <c r="AL693" s="122"/>
      <c r="AM693" s="122"/>
      <c r="AN693" s="122"/>
      <c r="AO693" s="122"/>
      <c r="AP693" s="122"/>
      <c r="AQ693" s="122"/>
      <c r="AR693" s="122"/>
      <c r="AS693" s="122"/>
      <c r="AT693" s="122"/>
      <c r="AU693" s="122"/>
      <c r="AV693" s="122"/>
      <c r="AW693" s="122"/>
      <c r="AX693" s="122"/>
      <c r="AY693" s="122"/>
      <c r="AZ693" s="122"/>
      <c r="BA693" s="122"/>
      <c r="BB693" s="122"/>
      <c r="BC693" s="122"/>
      <c r="BD693" s="122"/>
      <c r="BE693" s="122"/>
      <c r="BF693" s="122"/>
      <c r="BG693" s="122"/>
      <c r="BH693" s="122"/>
      <c r="BI693" s="122"/>
      <c r="BJ693" s="122"/>
      <c r="BK693" s="122"/>
      <c r="BL693" s="122"/>
      <c r="BM693" s="122"/>
      <c r="BN693" s="122"/>
      <c r="BO693" s="122"/>
      <c r="BP693" s="122"/>
      <c r="BQ693" s="122"/>
      <c r="BR693" s="122"/>
      <c r="BS693" s="122"/>
      <c r="BT693" s="122"/>
      <c r="BU693" s="122"/>
      <c r="BV693" s="122"/>
      <c r="BW693" s="122"/>
      <c r="BX693" s="122"/>
      <c r="BY693" s="122"/>
    </row>
    <row r="694" spans="1:78" s="25" customFormat="1" x14ac:dyDescent="0.3">
      <c r="A694" s="17"/>
      <c r="B694" s="18" t="s">
        <v>1451</v>
      </c>
      <c r="C694" s="17"/>
      <c r="D694" s="17" t="s">
        <v>1521</v>
      </c>
      <c r="E694" s="17" t="s">
        <v>1455</v>
      </c>
      <c r="F694" s="17"/>
      <c r="G694" s="17"/>
      <c r="H694" s="17"/>
      <c r="I694" s="17"/>
      <c r="J694" s="17"/>
      <c r="K694" s="17">
        <v>0.2</v>
      </c>
      <c r="L694" s="17">
        <v>0.5</v>
      </c>
      <c r="M694" s="17">
        <v>11</v>
      </c>
      <c r="N694" s="19">
        <f t="shared" si="33"/>
        <v>2.2000000000000002</v>
      </c>
      <c r="O694" s="20">
        <v>15</v>
      </c>
      <c r="P694" s="21">
        <v>0.2</v>
      </c>
      <c r="Q694" s="21">
        <v>0.5</v>
      </c>
      <c r="R694" s="22">
        <v>5</v>
      </c>
      <c r="S694" s="23">
        <f t="shared" si="35"/>
        <v>1</v>
      </c>
      <c r="T694" s="20"/>
      <c r="U694" s="21"/>
      <c r="V694" s="21"/>
      <c r="W694" s="9"/>
      <c r="X694" s="9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</row>
    <row r="695" spans="1:78" s="17" customFormat="1" x14ac:dyDescent="0.3">
      <c r="A695" s="17" t="s">
        <v>1456</v>
      </c>
      <c r="B695" s="17" t="s">
        <v>1451</v>
      </c>
      <c r="D695" s="17" t="s">
        <v>1457</v>
      </c>
      <c r="E695" s="17" t="s">
        <v>1458</v>
      </c>
      <c r="N695" s="19">
        <f t="shared" si="33"/>
        <v>0</v>
      </c>
      <c r="O695" s="20">
        <v>5</v>
      </c>
      <c r="P695" s="21">
        <v>0.65</v>
      </c>
      <c r="Q695" s="21">
        <v>4</v>
      </c>
      <c r="R695" s="22">
        <v>5</v>
      </c>
      <c r="S695" s="23">
        <f t="shared" si="35"/>
        <v>3.25</v>
      </c>
      <c r="T695" s="20"/>
      <c r="U695" s="21"/>
      <c r="V695" s="21"/>
      <c r="W695" s="9"/>
      <c r="X695" s="9"/>
      <c r="Y695" s="3"/>
      <c r="Z695" s="88"/>
      <c r="AA695" s="88"/>
      <c r="AB695" s="88"/>
      <c r="AC695" s="88"/>
      <c r="AD695" s="88"/>
      <c r="AE695" s="88"/>
      <c r="AF695" s="88"/>
      <c r="AG695" s="88"/>
      <c r="AH695" s="88"/>
      <c r="AI695" s="88"/>
      <c r="AJ695" s="88"/>
      <c r="AK695" s="88"/>
      <c r="AL695" s="88"/>
      <c r="AM695" s="88"/>
      <c r="AN695" s="88"/>
      <c r="AO695" s="88"/>
      <c r="AP695" s="88"/>
      <c r="AQ695" s="88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96"/>
    </row>
    <row r="696" spans="1:78" s="25" customFormat="1" x14ac:dyDescent="0.3">
      <c r="A696" s="17"/>
      <c r="B696" s="17" t="s">
        <v>1451</v>
      </c>
      <c r="C696" s="17"/>
      <c r="D696" s="17" t="s">
        <v>1521</v>
      </c>
      <c r="E696" s="17" t="s">
        <v>1459</v>
      </c>
      <c r="F696" s="17"/>
      <c r="G696" s="39"/>
      <c r="H696" s="39" t="s">
        <v>1460</v>
      </c>
      <c r="I696" s="39"/>
      <c r="J696" s="39"/>
      <c r="K696" s="17">
        <v>2.95</v>
      </c>
      <c r="L696" s="17">
        <v>4</v>
      </c>
      <c r="M696" s="17">
        <v>1</v>
      </c>
      <c r="N696" s="19">
        <f t="shared" si="33"/>
        <v>2.95</v>
      </c>
      <c r="O696" s="20"/>
      <c r="P696" s="21">
        <v>3</v>
      </c>
      <c r="Q696" s="21">
        <v>4</v>
      </c>
      <c r="R696" s="22">
        <v>1</v>
      </c>
      <c r="S696" s="23">
        <f t="shared" si="35"/>
        <v>3</v>
      </c>
      <c r="T696" s="20"/>
      <c r="U696" s="21"/>
      <c r="V696" s="21"/>
      <c r="W696" s="9"/>
      <c r="X696" s="9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</row>
    <row r="697" spans="1:78" s="25" customFormat="1" x14ac:dyDescent="0.3">
      <c r="A697" s="17"/>
      <c r="B697" s="18" t="s">
        <v>1451</v>
      </c>
      <c r="C697" s="17"/>
      <c r="D697" s="17" t="s">
        <v>1380</v>
      </c>
      <c r="E697" s="18" t="s">
        <v>1461</v>
      </c>
      <c r="F697" s="18"/>
      <c r="G697" s="17"/>
      <c r="H697" s="17"/>
      <c r="I697" s="17"/>
      <c r="J697" s="17"/>
      <c r="K697" s="17"/>
      <c r="L697" s="17"/>
      <c r="M697" s="17"/>
      <c r="N697" s="19">
        <f t="shared" si="33"/>
        <v>0</v>
      </c>
      <c r="O697" s="82">
        <v>6</v>
      </c>
      <c r="P697" s="21">
        <v>11</v>
      </c>
      <c r="Q697" s="411">
        <v>8.1999999999999993</v>
      </c>
      <c r="R697" s="22">
        <v>5</v>
      </c>
      <c r="S697" s="23">
        <f t="shared" si="35"/>
        <v>55</v>
      </c>
      <c r="T697" s="20"/>
      <c r="U697" s="21"/>
      <c r="V697" s="21"/>
      <c r="W697" s="9"/>
      <c r="X697" s="9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 spans="1:78" s="2" customFormat="1" x14ac:dyDescent="0.3">
      <c r="A698" s="17"/>
      <c r="B698" s="17" t="s">
        <v>1451</v>
      </c>
      <c r="C698" s="17"/>
      <c r="D698" s="17" t="s">
        <v>1521</v>
      </c>
      <c r="E698" s="17" t="s">
        <v>1462</v>
      </c>
      <c r="F698" s="17"/>
      <c r="G698" s="17" t="s">
        <v>1463</v>
      </c>
      <c r="H698" s="17"/>
      <c r="I698" s="17"/>
      <c r="J698" s="17"/>
      <c r="K698" s="39">
        <v>1.5</v>
      </c>
      <c r="L698" s="53">
        <v>3</v>
      </c>
      <c r="M698" s="39">
        <v>1</v>
      </c>
      <c r="N698" s="19">
        <f t="shared" si="33"/>
        <v>1.5</v>
      </c>
      <c r="O698" s="7"/>
      <c r="P698" s="8"/>
      <c r="Q698" s="8"/>
      <c r="R698" s="14">
        <v>0</v>
      </c>
      <c r="S698" s="15">
        <f t="shared" si="35"/>
        <v>0</v>
      </c>
      <c r="T698" s="7"/>
      <c r="U698" s="8"/>
      <c r="V698" s="8"/>
      <c r="W698" s="9"/>
      <c r="X698" s="9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 spans="1:78" s="118" customFormat="1" x14ac:dyDescent="0.3">
      <c r="A699" s="28" t="s">
        <v>1464</v>
      </c>
      <c r="B699" s="91" t="s">
        <v>1451</v>
      </c>
      <c r="C699" s="28"/>
      <c r="D699" s="28" t="s">
        <v>1380</v>
      </c>
      <c r="E699" s="28" t="s">
        <v>1465</v>
      </c>
      <c r="F699" s="28"/>
      <c r="G699" s="28"/>
      <c r="H699" s="28"/>
      <c r="I699" s="28"/>
      <c r="J699" s="28"/>
      <c r="K699" s="28"/>
      <c r="L699" s="28"/>
      <c r="M699" s="28"/>
      <c r="N699" s="19">
        <f t="shared" si="33"/>
        <v>0</v>
      </c>
      <c r="O699" s="30"/>
      <c r="P699" s="31"/>
      <c r="Q699" s="31"/>
      <c r="R699" s="32"/>
      <c r="S699" s="33"/>
      <c r="T699" s="30">
        <v>1</v>
      </c>
      <c r="U699" s="31">
        <v>2.6</v>
      </c>
      <c r="V699" s="31"/>
      <c r="W699" s="9"/>
      <c r="X699" s="9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110"/>
      <c r="AS699" s="110"/>
      <c r="AT699" s="110"/>
      <c r="AU699" s="110"/>
      <c r="AV699" s="110"/>
      <c r="AW699" s="110"/>
      <c r="AX699" s="110"/>
      <c r="AY699" s="110"/>
      <c r="AZ699" s="110"/>
      <c r="BA699" s="110"/>
      <c r="BB699" s="110"/>
      <c r="BC699" s="110"/>
      <c r="BD699" s="110"/>
      <c r="BE699" s="110"/>
      <c r="BF699" s="110"/>
      <c r="BG699" s="110"/>
      <c r="BH699" s="110"/>
      <c r="BI699" s="110"/>
      <c r="BJ699" s="110"/>
      <c r="BK699" s="110"/>
      <c r="BL699" s="110"/>
      <c r="BM699" s="110"/>
      <c r="BN699" s="110"/>
      <c r="BO699" s="110"/>
      <c r="BP699" s="110"/>
      <c r="BQ699" s="110"/>
      <c r="BR699" s="110"/>
      <c r="BS699" s="110"/>
      <c r="BT699" s="110"/>
      <c r="BU699" s="110"/>
      <c r="BV699" s="110"/>
      <c r="BW699" s="110"/>
      <c r="BX699" s="110"/>
      <c r="BY699" s="110"/>
    </row>
    <row r="700" spans="1:78" s="25" customFormat="1" x14ac:dyDescent="0.3">
      <c r="A700" s="17"/>
      <c r="B700" s="17" t="s">
        <v>1451</v>
      </c>
      <c r="C700" s="17"/>
      <c r="D700" s="17" t="s">
        <v>1521</v>
      </c>
      <c r="E700" s="17" t="s">
        <v>1466</v>
      </c>
      <c r="F700" s="17"/>
      <c r="G700" s="17"/>
      <c r="H700" s="17"/>
      <c r="I700" s="17"/>
      <c r="J700" s="17"/>
      <c r="K700" s="17">
        <v>3.36</v>
      </c>
      <c r="L700" s="17">
        <v>5</v>
      </c>
      <c r="M700" s="17">
        <v>2</v>
      </c>
      <c r="N700" s="19">
        <f t="shared" si="33"/>
        <v>6.72</v>
      </c>
      <c r="O700" s="20"/>
      <c r="P700" s="21">
        <v>2.5</v>
      </c>
      <c r="Q700" s="21">
        <v>5</v>
      </c>
      <c r="R700" s="22">
        <v>2</v>
      </c>
      <c r="S700" s="23">
        <f t="shared" ref="S700:S707" si="36">(P700*R700)</f>
        <v>5</v>
      </c>
      <c r="T700" s="20"/>
      <c r="U700" s="21"/>
      <c r="V700" s="21"/>
      <c r="W700" s="9"/>
      <c r="X700" s="9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</row>
    <row r="701" spans="1:78" s="118" customFormat="1" x14ac:dyDescent="0.3">
      <c r="A701" s="382"/>
      <c r="B701" s="17" t="s">
        <v>1451</v>
      </c>
      <c r="C701" s="17"/>
      <c r="D701" s="17" t="s">
        <v>1521</v>
      </c>
      <c r="E701" s="17" t="s">
        <v>1467</v>
      </c>
      <c r="F701" s="17"/>
      <c r="G701" s="39"/>
      <c r="H701" s="39"/>
      <c r="I701" s="39"/>
      <c r="J701" s="39"/>
      <c r="K701" s="39">
        <v>0.5</v>
      </c>
      <c r="L701" s="53">
        <v>1</v>
      </c>
      <c r="M701" s="39">
        <v>1</v>
      </c>
      <c r="N701" s="19">
        <f t="shared" si="33"/>
        <v>0.5</v>
      </c>
      <c r="O701" s="7"/>
      <c r="P701" s="8"/>
      <c r="Q701" s="8"/>
      <c r="R701" s="14">
        <v>0</v>
      </c>
      <c r="S701" s="15">
        <f t="shared" si="36"/>
        <v>0</v>
      </c>
      <c r="T701" s="7"/>
      <c r="U701" s="8"/>
      <c r="V701" s="8"/>
      <c r="W701" s="9"/>
      <c r="X701" s="9"/>
      <c r="Y701" s="3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110"/>
      <c r="AS701" s="110"/>
      <c r="AT701" s="110"/>
      <c r="AU701" s="110"/>
      <c r="AV701" s="110"/>
      <c r="AW701" s="110"/>
      <c r="AX701" s="110"/>
      <c r="AY701" s="110"/>
      <c r="AZ701" s="110"/>
      <c r="BA701" s="110"/>
      <c r="BB701" s="110"/>
      <c r="BC701" s="110"/>
      <c r="BD701" s="110"/>
      <c r="BE701" s="110"/>
      <c r="BF701" s="110"/>
      <c r="BG701" s="110"/>
      <c r="BH701" s="110"/>
      <c r="BI701" s="110"/>
      <c r="BJ701" s="110"/>
      <c r="BK701" s="110"/>
      <c r="BL701" s="110"/>
      <c r="BM701" s="110"/>
      <c r="BN701" s="110"/>
      <c r="BO701" s="110"/>
      <c r="BP701" s="110"/>
      <c r="BQ701" s="110"/>
      <c r="BR701" s="110"/>
      <c r="BS701" s="110"/>
      <c r="BT701" s="110"/>
      <c r="BU701" s="110"/>
      <c r="BV701" s="110"/>
      <c r="BW701" s="110"/>
      <c r="BX701" s="110"/>
      <c r="BY701" s="110"/>
    </row>
    <row r="702" spans="1:78" s="118" customFormat="1" x14ac:dyDescent="0.3">
      <c r="A702" s="17" t="s">
        <v>1468</v>
      </c>
      <c r="B702" s="17" t="s">
        <v>1451</v>
      </c>
      <c r="C702" s="17"/>
      <c r="D702" s="17" t="s">
        <v>1457</v>
      </c>
      <c r="E702" s="17" t="s">
        <v>1469</v>
      </c>
      <c r="F702" s="17"/>
      <c r="G702" s="17"/>
      <c r="H702" s="17"/>
      <c r="I702" s="17"/>
      <c r="J702" s="17"/>
      <c r="K702" s="17"/>
      <c r="L702" s="17"/>
      <c r="M702" s="17"/>
      <c r="N702" s="19">
        <f t="shared" si="33"/>
        <v>0</v>
      </c>
      <c r="O702" s="20">
        <v>10</v>
      </c>
      <c r="P702" s="21">
        <v>1.7</v>
      </c>
      <c r="Q702" s="21">
        <v>6</v>
      </c>
      <c r="R702" s="22">
        <v>6</v>
      </c>
      <c r="S702" s="23">
        <f t="shared" si="36"/>
        <v>10.199999999999999</v>
      </c>
      <c r="T702" s="20"/>
      <c r="U702" s="21">
        <v>1.7</v>
      </c>
      <c r="V702" s="21">
        <v>6</v>
      </c>
      <c r="W702" s="9"/>
      <c r="X702" s="9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110"/>
      <c r="AS702" s="110"/>
      <c r="AT702" s="110"/>
      <c r="AU702" s="110"/>
      <c r="AV702" s="110"/>
      <c r="AW702" s="110"/>
      <c r="AX702" s="110"/>
      <c r="AY702" s="110"/>
      <c r="AZ702" s="110"/>
      <c r="BA702" s="110"/>
      <c r="BB702" s="110"/>
      <c r="BC702" s="110"/>
      <c r="BD702" s="110"/>
      <c r="BE702" s="110"/>
      <c r="BF702" s="110"/>
      <c r="BG702" s="110"/>
      <c r="BH702" s="110"/>
      <c r="BI702" s="110"/>
      <c r="BJ702" s="110"/>
      <c r="BK702" s="110"/>
      <c r="BL702" s="110"/>
      <c r="BM702" s="110"/>
      <c r="BN702" s="110"/>
      <c r="BO702" s="110"/>
      <c r="BP702" s="110"/>
      <c r="BQ702" s="110"/>
      <c r="BR702" s="110"/>
      <c r="BS702" s="110"/>
      <c r="BT702" s="110"/>
      <c r="BU702" s="110"/>
      <c r="BV702" s="110"/>
      <c r="BW702" s="110"/>
      <c r="BX702" s="110"/>
      <c r="BY702" s="110"/>
    </row>
    <row r="703" spans="1:78" x14ac:dyDescent="0.3">
      <c r="A703" s="17"/>
      <c r="B703" s="18" t="s">
        <v>1451</v>
      </c>
      <c r="C703" s="17"/>
      <c r="D703" s="17" t="s">
        <v>1521</v>
      </c>
      <c r="E703" s="17" t="s">
        <v>1470</v>
      </c>
      <c r="F703" s="17"/>
      <c r="G703" s="17"/>
      <c r="H703" s="17"/>
      <c r="I703" s="17"/>
      <c r="J703" s="17"/>
      <c r="K703" s="17">
        <v>1.8</v>
      </c>
      <c r="L703" s="17">
        <v>2.5</v>
      </c>
      <c r="M703" s="17">
        <v>2</v>
      </c>
      <c r="N703" s="19">
        <f t="shared" si="33"/>
        <v>3.6</v>
      </c>
      <c r="O703" s="20">
        <v>3</v>
      </c>
      <c r="P703" s="21">
        <v>1.8</v>
      </c>
      <c r="Q703" s="21">
        <v>2.5</v>
      </c>
      <c r="R703" s="22">
        <v>2</v>
      </c>
      <c r="S703" s="23">
        <f t="shared" si="36"/>
        <v>3.6</v>
      </c>
      <c r="T703" s="20"/>
      <c r="U703" s="21"/>
      <c r="V703" s="21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04" spans="1:78" s="27" customFormat="1" x14ac:dyDescent="0.3">
      <c r="A704" s="17"/>
      <c r="B704" s="18" t="s">
        <v>1451</v>
      </c>
      <c r="C704" s="17"/>
      <c r="D704" s="17" t="s">
        <v>1521</v>
      </c>
      <c r="E704" s="17" t="s">
        <v>1471</v>
      </c>
      <c r="F704" s="17"/>
      <c r="G704" s="17"/>
      <c r="H704" s="17"/>
      <c r="I704" s="17"/>
      <c r="J704" s="17"/>
      <c r="K704" s="17">
        <v>1.8</v>
      </c>
      <c r="L704" s="17">
        <v>2.5</v>
      </c>
      <c r="M704" s="17">
        <v>4</v>
      </c>
      <c r="N704" s="19">
        <f t="shared" si="33"/>
        <v>7.2</v>
      </c>
      <c r="O704" s="20">
        <v>6</v>
      </c>
      <c r="P704" s="21">
        <v>1.8</v>
      </c>
      <c r="Q704" s="21">
        <v>2.5</v>
      </c>
      <c r="R704" s="22">
        <v>3</v>
      </c>
      <c r="S704" s="23">
        <f t="shared" si="36"/>
        <v>5.4</v>
      </c>
      <c r="T704" s="20"/>
      <c r="U704" s="21"/>
      <c r="V704" s="21"/>
      <c r="W704" s="9"/>
      <c r="X704" s="9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</row>
    <row r="705" spans="1:77" s="25" customFormat="1" x14ac:dyDescent="0.3">
      <c r="A705" s="17"/>
      <c r="B705" s="18" t="s">
        <v>1451</v>
      </c>
      <c r="C705" s="17"/>
      <c r="D705" s="17" t="s">
        <v>4435</v>
      </c>
      <c r="E705" s="17" t="s">
        <v>1472</v>
      </c>
      <c r="F705" s="17"/>
      <c r="G705" s="17"/>
      <c r="H705" s="17"/>
      <c r="I705" s="17"/>
      <c r="J705" s="17"/>
      <c r="K705" s="17">
        <v>4.5</v>
      </c>
      <c r="L705" s="17">
        <v>6</v>
      </c>
      <c r="M705" s="17">
        <v>2</v>
      </c>
      <c r="N705" s="19">
        <f t="shared" si="33"/>
        <v>9</v>
      </c>
      <c r="O705" s="17">
        <v>2</v>
      </c>
      <c r="P705" s="21">
        <v>4.5</v>
      </c>
      <c r="Q705" s="21">
        <v>6</v>
      </c>
      <c r="R705" s="22">
        <v>2</v>
      </c>
      <c r="S705" s="23">
        <f t="shared" si="36"/>
        <v>9</v>
      </c>
      <c r="T705" s="20"/>
      <c r="U705" s="21"/>
      <c r="V705" s="21"/>
      <c r="W705" s="9"/>
      <c r="X705" s="9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</row>
    <row r="706" spans="1:77" s="25" customFormat="1" x14ac:dyDescent="0.3">
      <c r="A706" s="17"/>
      <c r="B706" s="17" t="s">
        <v>1451</v>
      </c>
      <c r="C706" s="17"/>
      <c r="D706" s="17" t="s">
        <v>1521</v>
      </c>
      <c r="E706" s="17" t="s">
        <v>1473</v>
      </c>
      <c r="F706" s="17"/>
      <c r="G706" s="17"/>
      <c r="H706" s="17" t="s">
        <v>1474</v>
      </c>
      <c r="I706" s="17"/>
      <c r="J706" s="17"/>
      <c r="K706" s="17">
        <v>3.97</v>
      </c>
      <c r="L706" s="17">
        <v>6</v>
      </c>
      <c r="M706" s="17">
        <v>2</v>
      </c>
      <c r="N706" s="19">
        <f t="shared" si="33"/>
        <v>7.94</v>
      </c>
      <c r="O706" s="20"/>
      <c r="P706" s="21">
        <v>4</v>
      </c>
      <c r="Q706" s="21">
        <v>6</v>
      </c>
      <c r="R706" s="22">
        <v>1</v>
      </c>
      <c r="S706" s="23">
        <f t="shared" si="36"/>
        <v>4</v>
      </c>
      <c r="T706" s="20"/>
      <c r="U706" s="21"/>
      <c r="V706" s="21"/>
      <c r="W706" s="9"/>
      <c r="X706" s="9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</row>
    <row r="707" spans="1:77" s="25" customFormat="1" x14ac:dyDescent="0.3">
      <c r="A707" s="17"/>
      <c r="B707" s="18" t="s">
        <v>1451</v>
      </c>
      <c r="C707" s="17"/>
      <c r="D707" s="17" t="s">
        <v>1521</v>
      </c>
      <c r="E707" s="17" t="s">
        <v>1475</v>
      </c>
      <c r="F707" s="17"/>
      <c r="G707" s="17"/>
      <c r="H707" s="17"/>
      <c r="I707" s="17"/>
      <c r="J707" s="17"/>
      <c r="K707" s="17">
        <v>7.9</v>
      </c>
      <c r="L707" s="17">
        <v>10</v>
      </c>
      <c r="M707" s="17">
        <v>3</v>
      </c>
      <c r="N707" s="19">
        <f t="shared" si="33"/>
        <v>23.700000000000003</v>
      </c>
      <c r="O707" s="20">
        <v>3</v>
      </c>
      <c r="P707" s="21">
        <v>8</v>
      </c>
      <c r="Q707" s="21">
        <v>10</v>
      </c>
      <c r="R707" s="22">
        <v>2</v>
      </c>
      <c r="S707" s="23">
        <f t="shared" si="36"/>
        <v>16</v>
      </c>
      <c r="T707" s="20"/>
      <c r="U707" s="21"/>
      <c r="V707" s="21"/>
      <c r="W707" s="9"/>
      <c r="X707" s="9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</row>
    <row r="708" spans="1:77" s="300" customFormat="1" x14ac:dyDescent="0.3">
      <c r="A708" s="247" t="s">
        <v>1464</v>
      </c>
      <c r="B708" s="296" t="s">
        <v>1451</v>
      </c>
      <c r="C708" s="247"/>
      <c r="D708" s="247" t="s">
        <v>1380</v>
      </c>
      <c r="E708" s="247" t="s">
        <v>1476</v>
      </c>
      <c r="F708" s="247"/>
      <c r="G708" s="247"/>
      <c r="H708" s="247"/>
      <c r="I708" s="247"/>
      <c r="J708" s="247"/>
      <c r="K708" s="247"/>
      <c r="L708" s="247"/>
      <c r="M708" s="247"/>
      <c r="N708" s="19">
        <f t="shared" si="33"/>
        <v>0</v>
      </c>
      <c r="O708" s="412"/>
      <c r="P708" s="413"/>
      <c r="Q708" s="413"/>
      <c r="R708" s="414"/>
      <c r="S708" s="415"/>
      <c r="T708" s="412">
        <v>7</v>
      </c>
      <c r="U708" s="413">
        <v>1</v>
      </c>
      <c r="V708" s="413">
        <v>2</v>
      </c>
      <c r="W708" s="9"/>
      <c r="X708" s="9"/>
      <c r="Y708" s="250"/>
      <c r="Z708" s="250"/>
      <c r="AA708" s="250"/>
      <c r="AB708" s="250"/>
      <c r="AC708" s="250"/>
      <c r="AD708" s="250"/>
      <c r="AE708" s="250"/>
      <c r="AF708" s="250"/>
      <c r="AG708" s="250"/>
      <c r="AH708" s="250"/>
      <c r="AI708" s="250"/>
      <c r="AJ708" s="250"/>
      <c r="AK708" s="250"/>
      <c r="AL708" s="250"/>
      <c r="AM708" s="250"/>
      <c r="AN708" s="250"/>
      <c r="AO708" s="250"/>
      <c r="AP708" s="250"/>
      <c r="AQ708" s="250"/>
      <c r="AR708" s="250"/>
      <c r="AS708" s="250"/>
      <c r="AT708" s="250"/>
      <c r="AU708" s="250"/>
      <c r="AV708" s="250"/>
      <c r="AW708" s="250"/>
      <c r="AX708" s="250"/>
      <c r="AY708" s="250"/>
      <c r="AZ708" s="250"/>
      <c r="BA708" s="250"/>
      <c r="BB708" s="250"/>
      <c r="BC708" s="250"/>
      <c r="BD708" s="250"/>
      <c r="BE708" s="250"/>
      <c r="BF708" s="250"/>
      <c r="BG708" s="250"/>
      <c r="BH708" s="250"/>
      <c r="BI708" s="250"/>
      <c r="BJ708" s="250"/>
      <c r="BK708" s="250"/>
      <c r="BL708" s="250"/>
      <c r="BM708" s="250"/>
      <c r="BN708" s="250"/>
      <c r="BO708" s="250"/>
      <c r="BP708" s="250"/>
      <c r="BQ708" s="250"/>
      <c r="BR708" s="250"/>
      <c r="BS708" s="250"/>
      <c r="BT708" s="250"/>
      <c r="BU708" s="250"/>
      <c r="BV708" s="250"/>
      <c r="BW708" s="250"/>
      <c r="BX708" s="250"/>
      <c r="BY708" s="250"/>
    </row>
    <row r="709" spans="1:77" s="300" customFormat="1" x14ac:dyDescent="0.3">
      <c r="A709" s="247" t="s">
        <v>1464</v>
      </c>
      <c r="B709" s="296" t="s">
        <v>1451</v>
      </c>
      <c r="C709" s="247"/>
      <c r="D709" s="247" t="s">
        <v>1380</v>
      </c>
      <c r="E709" s="247" t="s">
        <v>1477</v>
      </c>
      <c r="F709" s="247"/>
      <c r="G709" s="247"/>
      <c r="H709" s="247"/>
      <c r="I709" s="247"/>
      <c r="J709" s="247"/>
      <c r="K709" s="247"/>
      <c r="L709" s="247"/>
      <c r="M709" s="247"/>
      <c r="N709" s="19">
        <f t="shared" si="33"/>
        <v>0</v>
      </c>
      <c r="O709" s="412"/>
      <c r="P709" s="413"/>
      <c r="Q709" s="413"/>
      <c r="R709" s="414"/>
      <c r="S709" s="415"/>
      <c r="T709" s="412">
        <v>7</v>
      </c>
      <c r="U709" s="413">
        <v>0.8</v>
      </c>
      <c r="V709" s="413">
        <v>2</v>
      </c>
      <c r="W709" s="9"/>
      <c r="X709" s="9"/>
      <c r="Y709" s="250"/>
      <c r="Z709" s="250"/>
      <c r="AA709" s="250"/>
      <c r="AB709" s="250"/>
      <c r="AC709" s="250"/>
      <c r="AD709" s="250"/>
      <c r="AE709" s="250"/>
      <c r="AF709" s="250"/>
      <c r="AG709" s="250"/>
      <c r="AH709" s="250"/>
      <c r="AI709" s="250"/>
      <c r="AJ709" s="250"/>
      <c r="AK709" s="250"/>
      <c r="AL709" s="250"/>
      <c r="AM709" s="250"/>
      <c r="AN709" s="250"/>
      <c r="AO709" s="250"/>
      <c r="AP709" s="250"/>
      <c r="AQ709" s="250"/>
      <c r="AR709" s="250"/>
      <c r="AS709" s="250"/>
      <c r="AT709" s="250"/>
      <c r="AU709" s="250"/>
      <c r="AV709" s="250"/>
      <c r="AW709" s="250"/>
      <c r="AX709" s="250"/>
      <c r="AY709" s="250"/>
      <c r="AZ709" s="250"/>
      <c r="BA709" s="250"/>
      <c r="BB709" s="250"/>
      <c r="BC709" s="250"/>
      <c r="BD709" s="250"/>
      <c r="BE709" s="250"/>
      <c r="BF709" s="250"/>
      <c r="BG709" s="250"/>
      <c r="BH709" s="250"/>
      <c r="BI709" s="250"/>
      <c r="BJ709" s="250"/>
      <c r="BK709" s="250"/>
      <c r="BL709" s="250"/>
      <c r="BM709" s="250"/>
      <c r="BN709" s="250"/>
      <c r="BO709" s="250"/>
      <c r="BP709" s="250"/>
      <c r="BQ709" s="250"/>
      <c r="BR709" s="250"/>
      <c r="BS709" s="250"/>
      <c r="BT709" s="250"/>
      <c r="BU709" s="250"/>
      <c r="BV709" s="250"/>
      <c r="BW709" s="250"/>
      <c r="BX709" s="250"/>
      <c r="BY709" s="250"/>
    </row>
    <row r="710" spans="1:77" s="123" customFormat="1" x14ac:dyDescent="0.3">
      <c r="A710" s="151" t="s">
        <v>1464</v>
      </c>
      <c r="B710" s="152" t="s">
        <v>1451</v>
      </c>
      <c r="C710" s="151"/>
      <c r="D710" s="151" t="s">
        <v>1380</v>
      </c>
      <c r="E710" s="151" t="s">
        <v>4454</v>
      </c>
      <c r="F710" s="151"/>
      <c r="G710" s="151"/>
      <c r="H710" s="151"/>
      <c r="I710" s="151"/>
      <c r="J710" s="151"/>
      <c r="K710" s="151"/>
      <c r="L710" s="151"/>
      <c r="M710" s="151"/>
      <c r="N710" s="19">
        <f t="shared" si="33"/>
        <v>0</v>
      </c>
      <c r="O710" s="153"/>
      <c r="P710" s="154"/>
      <c r="Q710" s="154"/>
      <c r="R710" s="155"/>
      <c r="S710" s="156"/>
      <c r="T710" s="153">
        <v>3</v>
      </c>
      <c r="U710" s="154">
        <v>1.2</v>
      </c>
      <c r="V710" s="154">
        <v>2.5</v>
      </c>
      <c r="W710" s="9"/>
      <c r="X710" s="9"/>
      <c r="Y710" s="122"/>
      <c r="Z710" s="122"/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  <c r="AO710" s="122"/>
      <c r="AP710" s="122"/>
      <c r="AQ710" s="122"/>
      <c r="AR710" s="122"/>
      <c r="AS710" s="122"/>
      <c r="AT710" s="122"/>
      <c r="AU710" s="122"/>
      <c r="AV710" s="122"/>
      <c r="AW710" s="122"/>
      <c r="AX710" s="122"/>
      <c r="AY710" s="122"/>
      <c r="AZ710" s="122"/>
      <c r="BA710" s="122"/>
      <c r="BB710" s="122"/>
      <c r="BC710" s="122"/>
      <c r="BD710" s="122"/>
      <c r="BE710" s="122"/>
      <c r="BF710" s="122"/>
      <c r="BG710" s="122"/>
      <c r="BH710" s="122"/>
      <c r="BI710" s="122"/>
      <c r="BJ710" s="122"/>
      <c r="BK710" s="122"/>
      <c r="BL710" s="122"/>
      <c r="BM710" s="122"/>
      <c r="BN710" s="122"/>
      <c r="BO710" s="122"/>
      <c r="BP710" s="122"/>
      <c r="BQ710" s="122"/>
      <c r="BR710" s="122"/>
      <c r="BS710" s="122"/>
      <c r="BT710" s="122"/>
      <c r="BU710" s="122"/>
      <c r="BV710" s="122"/>
      <c r="BW710" s="122"/>
      <c r="BX710" s="122"/>
      <c r="BY710" s="122"/>
    </row>
    <row r="711" spans="1:77" s="25" customFormat="1" x14ac:dyDescent="0.3">
      <c r="A711" s="17" t="s">
        <v>1478</v>
      </c>
      <c r="B711" s="17" t="s">
        <v>1451</v>
      </c>
      <c r="C711" s="17"/>
      <c r="D711" s="17" t="s">
        <v>89</v>
      </c>
      <c r="E711" s="17" t="s">
        <v>1479</v>
      </c>
      <c r="F711" s="17"/>
      <c r="G711" s="17"/>
      <c r="H711" s="17"/>
      <c r="I711" s="17"/>
      <c r="J711" s="17"/>
      <c r="K711" s="17"/>
      <c r="L711" s="17"/>
      <c r="M711" s="20"/>
      <c r="N711" s="19">
        <f t="shared" si="33"/>
        <v>0</v>
      </c>
      <c r="O711" s="20">
        <v>4</v>
      </c>
      <c r="P711" s="21">
        <v>5.45</v>
      </c>
      <c r="Q711" s="21">
        <v>15</v>
      </c>
      <c r="R711" s="22">
        <v>1</v>
      </c>
      <c r="S711" s="23">
        <f t="shared" ref="S711:S719" si="37">(P711*R711)</f>
        <v>5.45</v>
      </c>
      <c r="T711" s="20"/>
      <c r="U711" s="21"/>
      <c r="V711" s="21"/>
      <c r="W711" s="9"/>
      <c r="X711" s="9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</row>
    <row r="712" spans="1:77" s="27" customFormat="1" x14ac:dyDescent="0.3">
      <c r="A712" s="68" t="s">
        <v>1480</v>
      </c>
      <c r="B712" s="68" t="s">
        <v>1451</v>
      </c>
      <c r="C712" s="68">
        <v>22226</v>
      </c>
      <c r="D712" s="68" t="s">
        <v>89</v>
      </c>
      <c r="E712" s="68" t="s">
        <v>1481</v>
      </c>
      <c r="F712" s="68"/>
      <c r="G712" s="68"/>
      <c r="H712" s="68"/>
      <c r="I712" s="68"/>
      <c r="J712" s="68"/>
      <c r="K712" s="68"/>
      <c r="L712" s="68"/>
      <c r="M712" s="105"/>
      <c r="N712" s="19">
        <f t="shared" si="33"/>
        <v>0</v>
      </c>
      <c r="O712" s="105">
        <v>2</v>
      </c>
      <c r="P712" s="106">
        <v>4.4000000000000004</v>
      </c>
      <c r="Q712" s="106">
        <v>12</v>
      </c>
      <c r="R712" s="107">
        <v>0</v>
      </c>
      <c r="S712" s="108">
        <f t="shared" si="37"/>
        <v>0</v>
      </c>
      <c r="T712" s="105">
        <v>2</v>
      </c>
      <c r="U712" s="106">
        <v>4.3600000000000003</v>
      </c>
      <c r="V712" s="106">
        <v>12</v>
      </c>
      <c r="W712" s="9"/>
      <c r="X712" s="9"/>
      <c r="Y712" s="110"/>
      <c r="Z712" s="110"/>
      <c r="AA712" s="110"/>
      <c r="AB712" s="110"/>
      <c r="AC712" s="110"/>
      <c r="AD712" s="110"/>
      <c r="AE712" s="110"/>
      <c r="AF712" s="110"/>
      <c r="AG712" s="110"/>
      <c r="AH712" s="110"/>
      <c r="AI712" s="110"/>
      <c r="AJ712" s="110"/>
      <c r="AK712" s="110"/>
      <c r="AL712" s="110"/>
      <c r="AM712" s="110"/>
      <c r="AN712" s="110"/>
      <c r="AO712" s="110"/>
      <c r="AP712" s="110"/>
      <c r="AQ712" s="110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</row>
    <row r="713" spans="1:77" s="27" customFormat="1" x14ac:dyDescent="0.3">
      <c r="A713" s="68" t="s">
        <v>1482</v>
      </c>
      <c r="B713" s="68" t="s">
        <v>1451</v>
      </c>
      <c r="C713" s="68">
        <v>22243</v>
      </c>
      <c r="D713" s="68" t="s">
        <v>89</v>
      </c>
      <c r="E713" s="68" t="s">
        <v>1483</v>
      </c>
      <c r="F713" s="68"/>
      <c r="G713" s="68"/>
      <c r="H713" s="68"/>
      <c r="I713" s="68"/>
      <c r="J713" s="68"/>
      <c r="K713" s="68"/>
      <c r="L713" s="68"/>
      <c r="M713" s="105"/>
      <c r="N713" s="19">
        <f t="shared" si="33"/>
        <v>0</v>
      </c>
      <c r="O713" s="105">
        <v>2</v>
      </c>
      <c r="P713" s="106">
        <v>8.8000000000000007</v>
      </c>
      <c r="Q713" s="106">
        <v>12</v>
      </c>
      <c r="R713" s="107">
        <v>0</v>
      </c>
      <c r="S713" s="108">
        <f t="shared" si="37"/>
        <v>0</v>
      </c>
      <c r="T713" s="105">
        <v>2</v>
      </c>
      <c r="U713" s="106">
        <v>4.3600000000000003</v>
      </c>
      <c r="V713" s="106">
        <v>12</v>
      </c>
      <c r="W713" s="9"/>
      <c r="X713" s="9"/>
      <c r="Y713" s="77"/>
      <c r="Z713" s="110"/>
      <c r="AA713" s="110"/>
      <c r="AB713" s="110"/>
      <c r="AC713" s="110"/>
      <c r="AD713" s="110"/>
      <c r="AE713" s="110"/>
      <c r="AF713" s="110"/>
      <c r="AG713" s="110"/>
      <c r="AH713" s="110"/>
      <c r="AI713" s="110"/>
      <c r="AJ713" s="110"/>
      <c r="AK713" s="110"/>
      <c r="AL713" s="110"/>
      <c r="AM713" s="110"/>
      <c r="AN713" s="110"/>
      <c r="AO713" s="110"/>
      <c r="AP713" s="110"/>
      <c r="AQ713" s="110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</row>
    <row r="714" spans="1:77" s="27" customFormat="1" x14ac:dyDescent="0.3">
      <c r="A714" s="17" t="s">
        <v>1484</v>
      </c>
      <c r="B714" s="17" t="s">
        <v>1451</v>
      </c>
      <c r="C714" s="17"/>
      <c r="D714" s="17" t="s">
        <v>89</v>
      </c>
      <c r="E714" s="17" t="s">
        <v>1485</v>
      </c>
      <c r="F714" s="17"/>
      <c r="G714" s="17"/>
      <c r="H714" s="17"/>
      <c r="I714" s="17"/>
      <c r="J714" s="17"/>
      <c r="K714" s="17"/>
      <c r="L714" s="17"/>
      <c r="M714" s="20"/>
      <c r="N714" s="19">
        <f t="shared" si="33"/>
        <v>0</v>
      </c>
      <c r="O714" s="20">
        <v>4</v>
      </c>
      <c r="P714" s="21">
        <v>4.4000000000000004</v>
      </c>
      <c r="Q714" s="21">
        <v>12</v>
      </c>
      <c r="R714" s="22">
        <v>3</v>
      </c>
      <c r="S714" s="23">
        <f t="shared" si="37"/>
        <v>13.200000000000001</v>
      </c>
      <c r="T714" s="20"/>
      <c r="U714" s="21"/>
      <c r="V714" s="21"/>
      <c r="W714" s="9"/>
      <c r="X714" s="9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</row>
    <row r="715" spans="1:77" s="27" customFormat="1" x14ac:dyDescent="0.3">
      <c r="A715" s="17" t="s">
        <v>1486</v>
      </c>
      <c r="B715" s="17" t="s">
        <v>1451</v>
      </c>
      <c r="C715" s="17"/>
      <c r="D715" s="17" t="s">
        <v>89</v>
      </c>
      <c r="E715" s="17" t="s">
        <v>1487</v>
      </c>
      <c r="F715" s="17"/>
      <c r="G715" s="17"/>
      <c r="H715" s="17"/>
      <c r="I715" s="17"/>
      <c r="J715" s="17"/>
      <c r="K715" s="17"/>
      <c r="L715" s="17"/>
      <c r="M715" s="20"/>
      <c r="N715" s="19">
        <f t="shared" si="33"/>
        <v>0</v>
      </c>
      <c r="O715" s="20">
        <v>6</v>
      </c>
      <c r="P715" s="21">
        <v>4.4000000000000004</v>
      </c>
      <c r="Q715" s="21">
        <v>12</v>
      </c>
      <c r="R715" s="22">
        <v>2</v>
      </c>
      <c r="S715" s="23">
        <f t="shared" si="37"/>
        <v>8.8000000000000007</v>
      </c>
      <c r="T715" s="20"/>
      <c r="U715" s="21"/>
      <c r="V715" s="21"/>
      <c r="W715" s="9"/>
      <c r="X715" s="9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</row>
    <row r="716" spans="1:77" s="27" customFormat="1" x14ac:dyDescent="0.3">
      <c r="A716" s="186" t="s">
        <v>1488</v>
      </c>
      <c r="B716" s="17" t="s">
        <v>1451</v>
      </c>
      <c r="C716" s="17"/>
      <c r="D716" s="17" t="s">
        <v>89</v>
      </c>
      <c r="E716" s="17" t="s">
        <v>1489</v>
      </c>
      <c r="F716" s="17"/>
      <c r="G716" s="39"/>
      <c r="H716" s="39"/>
      <c r="I716" s="39"/>
      <c r="J716" s="39"/>
      <c r="K716" s="39"/>
      <c r="L716" s="53"/>
      <c r="M716" s="7"/>
      <c r="N716" s="19">
        <f t="shared" si="33"/>
        <v>0</v>
      </c>
      <c r="O716" s="7">
        <v>2</v>
      </c>
      <c r="P716" s="8">
        <v>6.05</v>
      </c>
      <c r="Q716" s="8">
        <v>16</v>
      </c>
      <c r="R716" s="14">
        <v>0</v>
      </c>
      <c r="S716" s="15">
        <f t="shared" si="37"/>
        <v>0</v>
      </c>
      <c r="T716" s="7"/>
      <c r="U716" s="8"/>
      <c r="V716" s="8"/>
      <c r="W716" s="9"/>
      <c r="X716" s="9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</row>
    <row r="717" spans="1:77" s="27" customFormat="1" x14ac:dyDescent="0.3">
      <c r="A717" s="17" t="s">
        <v>1490</v>
      </c>
      <c r="B717" s="17" t="s">
        <v>1451</v>
      </c>
      <c r="C717" s="17"/>
      <c r="D717" s="17" t="s">
        <v>89</v>
      </c>
      <c r="E717" s="17" t="s">
        <v>1491</v>
      </c>
      <c r="F717" s="17"/>
      <c r="G717" s="17"/>
      <c r="H717" s="17"/>
      <c r="I717" s="17"/>
      <c r="J717" s="17"/>
      <c r="K717" s="17"/>
      <c r="L717" s="17"/>
      <c r="M717" s="20"/>
      <c r="N717" s="19">
        <f t="shared" si="33"/>
        <v>0</v>
      </c>
      <c r="O717" s="20">
        <v>4</v>
      </c>
      <c r="P717" s="21">
        <v>4.4000000000000004</v>
      </c>
      <c r="Q717" s="21">
        <v>12</v>
      </c>
      <c r="R717" s="22">
        <v>3</v>
      </c>
      <c r="S717" s="23">
        <f t="shared" si="37"/>
        <v>13.200000000000001</v>
      </c>
      <c r="T717" s="20"/>
      <c r="U717" s="21"/>
      <c r="V717" s="21"/>
      <c r="W717" s="9"/>
      <c r="X717" s="9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</row>
    <row r="718" spans="1:77" s="27" customFormat="1" x14ac:dyDescent="0.3">
      <c r="A718" s="17" t="s">
        <v>1492</v>
      </c>
      <c r="B718" s="17" t="s">
        <v>1451</v>
      </c>
      <c r="C718" s="17"/>
      <c r="D718" s="17" t="s">
        <v>89</v>
      </c>
      <c r="E718" s="17" t="s">
        <v>1493</v>
      </c>
      <c r="F718" s="17"/>
      <c r="G718" s="17"/>
      <c r="H718" s="17"/>
      <c r="I718" s="17"/>
      <c r="J718" s="17"/>
      <c r="K718" s="17"/>
      <c r="L718" s="17"/>
      <c r="M718" s="20"/>
      <c r="N718" s="19">
        <f t="shared" si="33"/>
        <v>0</v>
      </c>
      <c r="O718" s="20">
        <v>4</v>
      </c>
      <c r="P718" s="21">
        <v>4.4000000000000004</v>
      </c>
      <c r="Q718" s="21">
        <v>12</v>
      </c>
      <c r="R718" s="22">
        <v>3</v>
      </c>
      <c r="S718" s="23">
        <f t="shared" si="37"/>
        <v>13.200000000000001</v>
      </c>
      <c r="T718" s="20"/>
      <c r="U718" s="21"/>
      <c r="V718" s="21"/>
      <c r="W718" s="9"/>
      <c r="X718" s="9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</row>
    <row r="719" spans="1:77" s="123" customFormat="1" x14ac:dyDescent="0.3">
      <c r="A719" s="151" t="s">
        <v>1494</v>
      </c>
      <c r="B719" s="151" t="s">
        <v>1451</v>
      </c>
      <c r="C719" s="151"/>
      <c r="D719" s="151" t="s">
        <v>89</v>
      </c>
      <c r="E719" s="151" t="s">
        <v>1495</v>
      </c>
      <c r="F719" s="151"/>
      <c r="G719" s="151" t="s">
        <v>1496</v>
      </c>
      <c r="H719" s="151"/>
      <c r="I719" s="151"/>
      <c r="J719" s="151"/>
      <c r="K719" s="151"/>
      <c r="L719" s="151"/>
      <c r="M719" s="153"/>
      <c r="N719" s="19">
        <f t="shared" si="33"/>
        <v>0</v>
      </c>
      <c r="O719" s="153">
        <v>24</v>
      </c>
      <c r="P719" s="154">
        <v>0.8</v>
      </c>
      <c r="Q719" s="154">
        <v>3</v>
      </c>
      <c r="R719" s="155">
        <v>10</v>
      </c>
      <c r="S719" s="156">
        <f t="shared" si="37"/>
        <v>8</v>
      </c>
      <c r="T719" s="153">
        <v>24</v>
      </c>
      <c r="U719" s="154">
        <v>0.85</v>
      </c>
      <c r="V719" s="154">
        <v>3</v>
      </c>
      <c r="W719" s="9"/>
      <c r="X719" s="9"/>
      <c r="Y719" s="122"/>
      <c r="Z719" s="122"/>
      <c r="AA719" s="122"/>
      <c r="AB719" s="122"/>
      <c r="AC719" s="122"/>
      <c r="AD719" s="122"/>
      <c r="AE719" s="122"/>
      <c r="AF719" s="122"/>
      <c r="AG719" s="122"/>
      <c r="AH719" s="122"/>
      <c r="AI719" s="122"/>
      <c r="AJ719" s="122"/>
      <c r="AK719" s="122"/>
      <c r="AL719" s="122"/>
      <c r="AM719" s="122"/>
      <c r="AN719" s="122"/>
      <c r="AO719" s="122"/>
      <c r="AP719" s="122"/>
      <c r="AQ719" s="122"/>
      <c r="AR719" s="122"/>
      <c r="AS719" s="122"/>
      <c r="AT719" s="122"/>
      <c r="AU719" s="122"/>
      <c r="AV719" s="122"/>
      <c r="AW719" s="122"/>
      <c r="AX719" s="122"/>
      <c r="AY719" s="122"/>
      <c r="AZ719" s="122"/>
      <c r="BA719" s="122"/>
      <c r="BB719" s="122"/>
      <c r="BC719" s="122"/>
      <c r="BD719" s="122"/>
      <c r="BE719" s="122"/>
      <c r="BF719" s="122"/>
      <c r="BG719" s="122"/>
      <c r="BH719" s="122"/>
      <c r="BI719" s="122"/>
      <c r="BJ719" s="122"/>
      <c r="BK719" s="122"/>
      <c r="BL719" s="122"/>
      <c r="BM719" s="122"/>
      <c r="BN719" s="122"/>
      <c r="BO719" s="122"/>
      <c r="BP719" s="122"/>
      <c r="BQ719" s="122"/>
      <c r="BR719" s="122"/>
      <c r="BS719" s="122"/>
      <c r="BT719" s="122"/>
      <c r="BU719" s="122"/>
      <c r="BV719" s="122"/>
      <c r="BW719" s="122"/>
      <c r="BX719" s="122"/>
      <c r="BY719" s="122"/>
    </row>
    <row r="720" spans="1:77" s="151" customFormat="1" x14ac:dyDescent="0.3">
      <c r="A720" s="151" t="s">
        <v>1497</v>
      </c>
      <c r="B720" s="151" t="s">
        <v>1451</v>
      </c>
      <c r="C720" s="151">
        <v>22220</v>
      </c>
      <c r="D720" s="151" t="s">
        <v>89</v>
      </c>
      <c r="E720" s="151" t="s">
        <v>1498</v>
      </c>
      <c r="I720" s="151" t="s">
        <v>1499</v>
      </c>
      <c r="N720" s="19">
        <f t="shared" si="33"/>
        <v>0</v>
      </c>
      <c r="Q720" s="273"/>
      <c r="S720" s="273"/>
      <c r="T720" s="151">
        <v>2</v>
      </c>
      <c r="U720" s="273">
        <v>2.25</v>
      </c>
      <c r="V720" s="273">
        <v>7</v>
      </c>
      <c r="W720" s="76"/>
      <c r="X720" s="76"/>
      <c r="AA720" s="275"/>
      <c r="AB720" s="275"/>
      <c r="AD720" s="273">
        <v>2.2374999999999998</v>
      </c>
      <c r="AE720" s="273">
        <v>8.9600000000000009</v>
      </c>
    </row>
    <row r="721" spans="1:77" s="151" customFormat="1" x14ac:dyDescent="0.3">
      <c r="A721" s="151" t="s">
        <v>1500</v>
      </c>
      <c r="B721" s="151" t="s">
        <v>1451</v>
      </c>
      <c r="C721" s="151">
        <v>22223</v>
      </c>
      <c r="D721" s="151" t="s">
        <v>89</v>
      </c>
      <c r="E721" s="151" t="s">
        <v>1501</v>
      </c>
      <c r="I721" s="151" t="s">
        <v>1499</v>
      </c>
      <c r="N721" s="19">
        <f t="shared" si="33"/>
        <v>0</v>
      </c>
      <c r="Q721" s="273"/>
      <c r="S721" s="273"/>
      <c r="T721" s="151">
        <v>2</v>
      </c>
      <c r="U721" s="273">
        <v>2.25</v>
      </c>
      <c r="V721" s="273">
        <v>7</v>
      </c>
      <c r="W721" s="76"/>
      <c r="X721" s="76"/>
      <c r="AA721" s="275"/>
      <c r="AB721" s="275"/>
      <c r="AD721" s="273"/>
      <c r="AE721" s="273"/>
    </row>
    <row r="722" spans="1:77" s="151" customFormat="1" x14ac:dyDescent="0.3">
      <c r="A722" s="151" t="s">
        <v>1502</v>
      </c>
      <c r="B722" s="151" t="s">
        <v>1451</v>
      </c>
      <c r="C722" s="151">
        <v>22221</v>
      </c>
      <c r="D722" s="151" t="s">
        <v>89</v>
      </c>
      <c r="E722" s="151" t="s">
        <v>1503</v>
      </c>
      <c r="I722" s="151" t="s">
        <v>1499</v>
      </c>
      <c r="N722" s="19">
        <f t="shared" si="33"/>
        <v>0</v>
      </c>
      <c r="Q722" s="273"/>
      <c r="S722" s="273"/>
      <c r="T722" s="151">
        <v>2</v>
      </c>
      <c r="U722" s="273">
        <v>2.25</v>
      </c>
      <c r="V722" s="273">
        <v>7</v>
      </c>
      <c r="W722" s="76"/>
      <c r="X722" s="76"/>
      <c r="AA722" s="275"/>
      <c r="AB722" s="275"/>
      <c r="AD722" s="273"/>
      <c r="AE722" s="273"/>
    </row>
    <row r="723" spans="1:77" s="151" customFormat="1" x14ac:dyDescent="0.3">
      <c r="A723" s="151" t="s">
        <v>1504</v>
      </c>
      <c r="B723" s="151" t="s">
        <v>1451</v>
      </c>
      <c r="C723" s="151">
        <v>22222</v>
      </c>
      <c r="D723" s="151" t="s">
        <v>89</v>
      </c>
      <c r="E723" s="151" t="s">
        <v>1505</v>
      </c>
      <c r="I723" s="151" t="s">
        <v>1499</v>
      </c>
      <c r="N723" s="19">
        <f t="shared" si="33"/>
        <v>0</v>
      </c>
      <c r="Q723" s="273"/>
      <c r="S723" s="273"/>
      <c r="T723" s="151">
        <v>2</v>
      </c>
      <c r="U723" s="273">
        <v>2.25</v>
      </c>
      <c r="V723" s="273">
        <v>7</v>
      </c>
      <c r="W723" s="76"/>
      <c r="X723" s="76"/>
      <c r="AA723" s="275"/>
      <c r="AB723" s="275"/>
      <c r="AD723" s="273"/>
      <c r="AE723" s="273"/>
    </row>
    <row r="724" spans="1:77" s="416" customFormat="1" x14ac:dyDescent="0.3">
      <c r="A724" s="416" t="s">
        <v>1506</v>
      </c>
      <c r="B724" s="416" t="s">
        <v>1451</v>
      </c>
      <c r="C724" s="416">
        <v>87020</v>
      </c>
      <c r="D724" s="416" t="s">
        <v>89</v>
      </c>
      <c r="E724" s="416" t="s">
        <v>1507</v>
      </c>
      <c r="I724" s="416" t="s">
        <v>467</v>
      </c>
      <c r="N724" s="19">
        <f t="shared" ref="N724:N787" si="38">SUM(M724*K724)</f>
        <v>0</v>
      </c>
      <c r="Q724" s="417"/>
      <c r="S724" s="417"/>
      <c r="T724" s="416">
        <v>3</v>
      </c>
      <c r="U724" s="417">
        <v>1.81</v>
      </c>
      <c r="V724" s="417">
        <v>6</v>
      </c>
      <c r="W724" s="127"/>
      <c r="X724" s="127"/>
      <c r="AA724" s="418">
        <v>1.61</v>
      </c>
      <c r="AB724" s="418"/>
      <c r="AC724" s="416">
        <v>1.1399999999999999</v>
      </c>
      <c r="AD724" s="417">
        <f>AA724*AC724</f>
        <v>1.8353999999999999</v>
      </c>
      <c r="AE724" s="417"/>
    </row>
    <row r="725" spans="1:77" s="25" customFormat="1" x14ac:dyDescent="0.3">
      <c r="A725" s="17" t="s">
        <v>1508</v>
      </c>
      <c r="B725" s="17" t="s">
        <v>1451</v>
      </c>
      <c r="C725" s="17"/>
      <c r="D725" s="17" t="s">
        <v>1457</v>
      </c>
      <c r="E725" s="17" t="s">
        <v>1509</v>
      </c>
      <c r="F725" s="17"/>
      <c r="G725" s="17"/>
      <c r="H725" s="17"/>
      <c r="I725" s="17"/>
      <c r="J725" s="17"/>
      <c r="K725" s="17"/>
      <c r="L725" s="17"/>
      <c r="M725" s="17"/>
      <c r="N725" s="19">
        <f t="shared" si="38"/>
        <v>0</v>
      </c>
      <c r="O725" s="20">
        <v>10</v>
      </c>
      <c r="P725" s="21">
        <v>2</v>
      </c>
      <c r="Q725" s="21">
        <v>7</v>
      </c>
      <c r="R725" s="22">
        <v>8</v>
      </c>
      <c r="S725" s="23">
        <f>(P725*R725)</f>
        <v>16</v>
      </c>
      <c r="T725" s="20"/>
      <c r="U725" s="21"/>
      <c r="V725" s="21"/>
      <c r="W725" s="9"/>
      <c r="X725" s="9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 spans="1:77" s="357" customFormat="1" x14ac:dyDescent="0.3">
      <c r="A726" s="17"/>
      <c r="B726" s="18" t="s">
        <v>1451</v>
      </c>
      <c r="C726" s="17"/>
      <c r="D726" s="17" t="s">
        <v>1521</v>
      </c>
      <c r="E726" s="17" t="s">
        <v>1510</v>
      </c>
      <c r="F726" s="17"/>
      <c r="G726" s="17"/>
      <c r="H726" s="17"/>
      <c r="I726" s="17"/>
      <c r="J726" s="17"/>
      <c r="K726" s="17">
        <v>9.4</v>
      </c>
      <c r="L726" s="17">
        <v>11</v>
      </c>
      <c r="M726" s="17">
        <v>3</v>
      </c>
      <c r="N726" s="19">
        <f t="shared" si="38"/>
        <v>28.200000000000003</v>
      </c>
      <c r="O726" s="20">
        <v>4</v>
      </c>
      <c r="P726" s="21">
        <v>9.4</v>
      </c>
      <c r="Q726" s="21">
        <v>11</v>
      </c>
      <c r="R726" s="20">
        <v>3</v>
      </c>
      <c r="S726" s="21">
        <f>(P726*R726)</f>
        <v>28.200000000000003</v>
      </c>
      <c r="T726" s="20"/>
      <c r="U726" s="21"/>
      <c r="V726" s="21"/>
      <c r="W726" s="9"/>
      <c r="X726" s="9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90"/>
      <c r="AS726" s="90"/>
      <c r="AT726" s="90"/>
      <c r="AU726" s="90"/>
      <c r="AV726" s="90"/>
      <c r="AW726" s="90"/>
      <c r="AX726" s="90"/>
      <c r="AY726" s="90"/>
      <c r="AZ726" s="90"/>
      <c r="BA726" s="90"/>
      <c r="BB726" s="90"/>
      <c r="BC726" s="90"/>
      <c r="BD726" s="90"/>
      <c r="BE726" s="90"/>
      <c r="BF726" s="90"/>
      <c r="BG726" s="90"/>
      <c r="BH726" s="90"/>
      <c r="BI726" s="90"/>
      <c r="BJ726" s="90"/>
      <c r="BK726" s="90"/>
      <c r="BL726" s="90"/>
      <c r="BM726" s="90"/>
      <c r="BN726" s="90"/>
      <c r="BO726" s="90"/>
      <c r="BP726" s="90"/>
      <c r="BQ726" s="90"/>
      <c r="BR726" s="90"/>
      <c r="BS726" s="90"/>
      <c r="BT726" s="90"/>
      <c r="BU726" s="90"/>
      <c r="BV726" s="90"/>
      <c r="BW726" s="90"/>
      <c r="BX726" s="90"/>
      <c r="BY726" s="90"/>
    </row>
    <row r="727" spans="1:77" s="357" customFormat="1" x14ac:dyDescent="0.3">
      <c r="A727" s="17"/>
      <c r="B727" s="17" t="s">
        <v>1451</v>
      </c>
      <c r="C727" s="17"/>
      <c r="D727" s="17" t="s">
        <v>1380</v>
      </c>
      <c r="E727" s="39" t="s">
        <v>1511</v>
      </c>
      <c r="F727" s="39"/>
      <c r="G727" s="39"/>
      <c r="H727" s="39" t="s">
        <v>1512</v>
      </c>
      <c r="I727" s="39"/>
      <c r="J727" s="39"/>
      <c r="K727" s="39">
        <v>2.5</v>
      </c>
      <c r="L727" s="39">
        <v>5</v>
      </c>
      <c r="M727" s="39">
        <v>2</v>
      </c>
      <c r="N727" s="19">
        <f t="shared" si="38"/>
        <v>5</v>
      </c>
      <c r="O727" s="7"/>
      <c r="P727" s="8">
        <v>2.5</v>
      </c>
      <c r="Q727" s="8">
        <v>5</v>
      </c>
      <c r="R727" s="7">
        <v>2</v>
      </c>
      <c r="S727" s="8">
        <f>(P727*R727)</f>
        <v>5</v>
      </c>
      <c r="T727" s="7"/>
      <c r="U727" s="8"/>
      <c r="V727" s="8"/>
      <c r="W727" s="9"/>
      <c r="X727" s="9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90"/>
      <c r="AS727" s="90"/>
      <c r="AT727" s="90"/>
      <c r="AU727" s="90"/>
      <c r="AV727" s="90"/>
      <c r="AW727" s="90"/>
      <c r="AX727" s="90"/>
      <c r="AY727" s="90"/>
      <c r="AZ727" s="90"/>
      <c r="BA727" s="90"/>
      <c r="BB727" s="90"/>
      <c r="BC727" s="90"/>
      <c r="BD727" s="90"/>
      <c r="BE727" s="90"/>
      <c r="BF727" s="90"/>
      <c r="BG727" s="90"/>
      <c r="BH727" s="90"/>
      <c r="BI727" s="90"/>
      <c r="BJ727" s="90"/>
      <c r="BK727" s="90"/>
      <c r="BL727" s="90"/>
      <c r="BM727" s="90"/>
      <c r="BN727" s="90"/>
      <c r="BO727" s="90"/>
      <c r="BP727" s="90"/>
      <c r="BQ727" s="90"/>
      <c r="BR727" s="90"/>
      <c r="BS727" s="90"/>
      <c r="BT727" s="90"/>
      <c r="BU727" s="90"/>
      <c r="BV727" s="90"/>
      <c r="BW727" s="90"/>
      <c r="BX727" s="90"/>
      <c r="BY727" s="90"/>
    </row>
    <row r="728" spans="1:77" s="357" customFormat="1" x14ac:dyDescent="0.3">
      <c r="A728" s="17"/>
      <c r="B728" s="17" t="s">
        <v>1451</v>
      </c>
      <c r="C728" s="17"/>
      <c r="D728" s="17" t="s">
        <v>1380</v>
      </c>
      <c r="E728" s="39" t="s">
        <v>1513</v>
      </c>
      <c r="F728" s="39"/>
      <c r="G728" s="39"/>
      <c r="H728" s="39" t="s">
        <v>1514</v>
      </c>
      <c r="I728" s="39"/>
      <c r="J728" s="39"/>
      <c r="K728" s="39">
        <v>2.5</v>
      </c>
      <c r="L728" s="39">
        <v>5</v>
      </c>
      <c r="M728" s="39">
        <v>1</v>
      </c>
      <c r="N728" s="19">
        <f t="shared" si="38"/>
        <v>2.5</v>
      </c>
      <c r="O728" s="7"/>
      <c r="P728" s="8">
        <v>2.5</v>
      </c>
      <c r="Q728" s="8">
        <v>5</v>
      </c>
      <c r="R728" s="7">
        <v>1</v>
      </c>
      <c r="S728" s="8">
        <f>(P728*R728)</f>
        <v>2.5</v>
      </c>
      <c r="T728" s="7"/>
      <c r="U728" s="8"/>
      <c r="V728" s="8"/>
      <c r="W728" s="9"/>
      <c r="X728" s="9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90"/>
      <c r="AS728" s="90"/>
      <c r="AT728" s="90"/>
      <c r="AU728" s="90"/>
      <c r="AV728" s="90"/>
      <c r="AW728" s="90"/>
      <c r="AX728" s="90"/>
      <c r="AY728" s="90"/>
      <c r="AZ728" s="90"/>
      <c r="BA728" s="90"/>
      <c r="BB728" s="90"/>
      <c r="BC728" s="90"/>
      <c r="BD728" s="90"/>
      <c r="BE728" s="90"/>
      <c r="BF728" s="90"/>
      <c r="BG728" s="90"/>
      <c r="BH728" s="90"/>
      <c r="BI728" s="90"/>
      <c r="BJ728" s="90"/>
      <c r="BK728" s="90"/>
      <c r="BL728" s="90"/>
      <c r="BM728" s="90"/>
      <c r="BN728" s="90"/>
      <c r="BO728" s="90"/>
      <c r="BP728" s="90"/>
      <c r="BQ728" s="90"/>
      <c r="BR728" s="90"/>
      <c r="BS728" s="90"/>
      <c r="BT728" s="90"/>
      <c r="BU728" s="90"/>
      <c r="BV728" s="90"/>
      <c r="BW728" s="90"/>
      <c r="BX728" s="90"/>
      <c r="BY728" s="90"/>
    </row>
    <row r="729" spans="1:77" s="123" customFormat="1" x14ac:dyDescent="0.3">
      <c r="A729" s="151" t="s">
        <v>1464</v>
      </c>
      <c r="B729" s="151" t="s">
        <v>1451</v>
      </c>
      <c r="C729" s="151"/>
      <c r="D729" s="151" t="s">
        <v>1380</v>
      </c>
      <c r="E729" s="151" t="s">
        <v>1515</v>
      </c>
      <c r="F729" s="151"/>
      <c r="G729" s="151"/>
      <c r="H729" s="151"/>
      <c r="I729" s="151"/>
      <c r="J729" s="151"/>
      <c r="K729" s="151"/>
      <c r="L729" s="151"/>
      <c r="M729" s="151"/>
      <c r="N729" s="19">
        <f t="shared" si="38"/>
        <v>0</v>
      </c>
      <c r="O729" s="153"/>
      <c r="P729" s="154"/>
      <c r="Q729" s="154"/>
      <c r="R729" s="153"/>
      <c r="S729" s="154"/>
      <c r="T729" s="153">
        <v>2</v>
      </c>
      <c r="U729" s="154">
        <v>1.3</v>
      </c>
      <c r="V729" s="154">
        <v>2.5</v>
      </c>
      <c r="W729" s="9"/>
      <c r="X729" s="9"/>
      <c r="Y729" s="122"/>
      <c r="Z729" s="122"/>
      <c r="AA729" s="122"/>
      <c r="AB729" s="122"/>
      <c r="AC729" s="122"/>
      <c r="AD729" s="122"/>
      <c r="AE729" s="122"/>
      <c r="AF729" s="122"/>
      <c r="AG729" s="122"/>
      <c r="AH729" s="122"/>
      <c r="AI729" s="122"/>
      <c r="AJ729" s="122"/>
      <c r="AK729" s="122"/>
      <c r="AL729" s="122"/>
      <c r="AM729" s="122"/>
      <c r="AN729" s="122"/>
      <c r="AO729" s="122"/>
      <c r="AP729" s="122"/>
      <c r="AQ729" s="122"/>
      <c r="AR729" s="122"/>
      <c r="AS729" s="122"/>
      <c r="AT729" s="122"/>
      <c r="AU729" s="122"/>
      <c r="AV729" s="122"/>
      <c r="AW729" s="122"/>
      <c r="AX729" s="122"/>
      <c r="AY729" s="122"/>
      <c r="AZ729" s="122"/>
      <c r="BA729" s="122"/>
      <c r="BB729" s="122"/>
      <c r="BC729" s="122"/>
      <c r="BD729" s="122"/>
      <c r="BE729" s="122"/>
      <c r="BF729" s="122"/>
      <c r="BG729" s="122"/>
      <c r="BH729" s="122"/>
      <c r="BI729" s="122"/>
      <c r="BJ729" s="122"/>
      <c r="BK729" s="122"/>
      <c r="BL729" s="122"/>
      <c r="BM729" s="122"/>
      <c r="BN729" s="122"/>
      <c r="BO729" s="122"/>
      <c r="BP729" s="122"/>
      <c r="BQ729" s="122"/>
      <c r="BR729" s="122"/>
      <c r="BS729" s="122"/>
      <c r="BT729" s="122"/>
      <c r="BU729" s="122"/>
      <c r="BV729" s="122"/>
      <c r="BW729" s="122"/>
      <c r="BX729" s="122"/>
      <c r="BY729" s="122"/>
    </row>
    <row r="730" spans="1:77" s="123" customFormat="1" x14ac:dyDescent="0.3">
      <c r="A730" s="151" t="s">
        <v>1464</v>
      </c>
      <c r="B730" s="151" t="s">
        <v>1451</v>
      </c>
      <c r="C730" s="151"/>
      <c r="D730" s="151" t="s">
        <v>1380</v>
      </c>
      <c r="E730" s="151" t="s">
        <v>1516</v>
      </c>
      <c r="F730" s="151"/>
      <c r="G730" s="151"/>
      <c r="H730" s="151"/>
      <c r="I730" s="151"/>
      <c r="J730" s="151"/>
      <c r="K730" s="151"/>
      <c r="L730" s="151"/>
      <c r="M730" s="151"/>
      <c r="N730" s="19">
        <f t="shared" si="38"/>
        <v>0</v>
      </c>
      <c r="O730" s="153"/>
      <c r="P730" s="154"/>
      <c r="Q730" s="154"/>
      <c r="R730" s="153"/>
      <c r="S730" s="154"/>
      <c r="T730" s="153">
        <v>2</v>
      </c>
      <c r="U730" s="154">
        <v>1.5</v>
      </c>
      <c r="V730" s="154">
        <v>2.5</v>
      </c>
      <c r="W730" s="9"/>
      <c r="X730" s="9"/>
      <c r="Y730" s="122"/>
      <c r="Z730" s="122"/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2"/>
      <c r="AK730" s="122"/>
      <c r="AL730" s="122"/>
      <c r="AM730" s="122"/>
      <c r="AN730" s="122"/>
      <c r="AO730" s="122"/>
      <c r="AP730" s="122"/>
      <c r="AQ730" s="122"/>
      <c r="AR730" s="122"/>
      <c r="AS730" s="122"/>
      <c r="AT730" s="122"/>
      <c r="AU730" s="122"/>
      <c r="AV730" s="122"/>
      <c r="AW730" s="122"/>
      <c r="AX730" s="122"/>
      <c r="AY730" s="122"/>
      <c r="AZ730" s="122"/>
      <c r="BA730" s="122"/>
      <c r="BB730" s="122"/>
      <c r="BC730" s="122"/>
      <c r="BD730" s="122"/>
      <c r="BE730" s="122"/>
      <c r="BF730" s="122"/>
      <c r="BG730" s="122"/>
      <c r="BH730" s="122"/>
      <c r="BI730" s="122"/>
      <c r="BJ730" s="122"/>
      <c r="BK730" s="122"/>
      <c r="BL730" s="122"/>
      <c r="BM730" s="122"/>
      <c r="BN730" s="122"/>
      <c r="BO730" s="122"/>
      <c r="BP730" s="122"/>
      <c r="BQ730" s="122"/>
      <c r="BR730" s="122"/>
      <c r="BS730" s="122"/>
      <c r="BT730" s="122"/>
      <c r="BU730" s="122"/>
      <c r="BV730" s="122"/>
      <c r="BW730" s="122"/>
      <c r="BX730" s="122"/>
      <c r="BY730" s="122"/>
    </row>
    <row r="731" spans="1:77" s="123" customFormat="1" x14ac:dyDescent="0.3">
      <c r="A731" s="151"/>
      <c r="B731" s="151"/>
      <c r="C731" s="151"/>
      <c r="D731" s="151" t="s">
        <v>1380</v>
      </c>
      <c r="E731" s="151" t="s">
        <v>1517</v>
      </c>
      <c r="F731" s="151"/>
      <c r="G731" s="151"/>
      <c r="H731" s="151"/>
      <c r="I731" s="151"/>
      <c r="J731" s="151"/>
      <c r="K731" s="151"/>
      <c r="L731" s="151"/>
      <c r="M731" s="151"/>
      <c r="N731" s="19">
        <f t="shared" si="38"/>
        <v>0</v>
      </c>
      <c r="O731" s="153"/>
      <c r="P731" s="154"/>
      <c r="Q731" s="154"/>
      <c r="R731" s="153"/>
      <c r="S731" s="154"/>
      <c r="T731" s="153">
        <v>2</v>
      </c>
      <c r="U731" s="154">
        <v>1.3</v>
      </c>
      <c r="V731" s="154">
        <v>2.5</v>
      </c>
      <c r="W731" s="9"/>
      <c r="X731" s="9"/>
      <c r="Y731" s="122"/>
      <c r="Z731" s="122"/>
      <c r="AA731" s="122"/>
      <c r="AB731" s="122"/>
      <c r="AC731" s="122"/>
      <c r="AD731" s="122"/>
      <c r="AE731" s="122"/>
      <c r="AF731" s="122"/>
      <c r="AG731" s="122"/>
      <c r="AH731" s="122"/>
      <c r="AI731" s="122"/>
      <c r="AJ731" s="122"/>
      <c r="AK731" s="122"/>
      <c r="AL731" s="122"/>
      <c r="AM731" s="122"/>
      <c r="AN731" s="122"/>
      <c r="AO731" s="122"/>
      <c r="AP731" s="122"/>
      <c r="AQ731" s="122"/>
      <c r="AR731" s="122"/>
      <c r="AS731" s="122"/>
      <c r="AT731" s="122"/>
      <c r="AU731" s="122"/>
      <c r="AV731" s="122"/>
      <c r="AW731" s="122"/>
      <c r="AX731" s="122"/>
      <c r="AY731" s="122"/>
      <c r="AZ731" s="122"/>
      <c r="BA731" s="122"/>
      <c r="BB731" s="122"/>
      <c r="BC731" s="122"/>
      <c r="BD731" s="122"/>
      <c r="BE731" s="122"/>
      <c r="BF731" s="122"/>
      <c r="BG731" s="122"/>
      <c r="BH731" s="122"/>
      <c r="BI731" s="122"/>
      <c r="BJ731" s="122"/>
      <c r="BK731" s="122"/>
      <c r="BL731" s="122"/>
      <c r="BM731" s="122"/>
      <c r="BN731" s="122"/>
      <c r="BO731" s="122"/>
      <c r="BP731" s="122"/>
      <c r="BQ731" s="122"/>
      <c r="BR731" s="122"/>
      <c r="BS731" s="122"/>
      <c r="BT731" s="122"/>
      <c r="BU731" s="122"/>
      <c r="BV731" s="122"/>
      <c r="BW731" s="122"/>
      <c r="BX731" s="122"/>
      <c r="BY731" s="122"/>
    </row>
    <row r="732" spans="1:77" x14ac:dyDescent="0.3">
      <c r="A732" s="186" t="s">
        <v>1464</v>
      </c>
      <c r="B732" s="419" t="s">
        <v>1451</v>
      </c>
      <c r="C732" s="186"/>
      <c r="D732" s="186" t="s">
        <v>1380</v>
      </c>
      <c r="E732" s="186" t="s">
        <v>1518</v>
      </c>
      <c r="F732" s="186"/>
      <c r="G732" s="186"/>
      <c r="H732" s="186"/>
      <c r="I732" s="186"/>
      <c r="J732" s="186"/>
      <c r="K732" s="186"/>
      <c r="L732" s="186"/>
      <c r="M732" s="186"/>
      <c r="N732" s="19">
        <f t="shared" si="38"/>
        <v>0</v>
      </c>
      <c r="O732" s="420"/>
      <c r="P732" s="421"/>
      <c r="Q732" s="421"/>
      <c r="R732" s="420"/>
      <c r="S732" s="421"/>
      <c r="T732" s="420">
        <v>1</v>
      </c>
      <c r="U732" s="421">
        <v>1.6</v>
      </c>
      <c r="V732" s="421">
        <v>3</v>
      </c>
      <c r="Y732" s="90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</row>
    <row r="733" spans="1:77" x14ac:dyDescent="0.3">
      <c r="A733" s="186" t="s">
        <v>1464</v>
      </c>
      <c r="B733" s="419" t="s">
        <v>1451</v>
      </c>
      <c r="C733" s="186"/>
      <c r="D733" s="186" t="s">
        <v>1380</v>
      </c>
      <c r="E733" s="186" t="s">
        <v>1519</v>
      </c>
      <c r="F733" s="186"/>
      <c r="G733" s="186"/>
      <c r="H733" s="186"/>
      <c r="I733" s="186"/>
      <c r="J733" s="186"/>
      <c r="K733" s="186"/>
      <c r="L733" s="186"/>
      <c r="M733" s="186"/>
      <c r="N733" s="19">
        <f t="shared" si="38"/>
        <v>0</v>
      </c>
      <c r="O733" s="420"/>
      <c r="P733" s="421"/>
      <c r="Q733" s="421"/>
      <c r="R733" s="420"/>
      <c r="S733" s="421"/>
      <c r="T733" s="420">
        <v>1</v>
      </c>
      <c r="U733" s="421">
        <v>1.6</v>
      </c>
      <c r="V733" s="421">
        <v>3</v>
      </c>
      <c r="Y733" s="90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</row>
    <row r="734" spans="1:77" x14ac:dyDescent="0.3">
      <c r="A734" s="186" t="s">
        <v>1520</v>
      </c>
      <c r="B734" s="419" t="s">
        <v>1451</v>
      </c>
      <c r="C734" s="186"/>
      <c r="D734" s="186" t="s">
        <v>1521</v>
      </c>
      <c r="E734" s="186" t="s">
        <v>1522</v>
      </c>
      <c r="F734" s="186"/>
      <c r="G734" s="186"/>
      <c r="H734" s="186"/>
      <c r="I734" s="186"/>
      <c r="J734" s="186"/>
      <c r="K734" s="186"/>
      <c r="L734" s="186"/>
      <c r="M734" s="186"/>
      <c r="N734" s="19">
        <f t="shared" si="38"/>
        <v>0</v>
      </c>
      <c r="O734" s="420"/>
      <c r="P734" s="421"/>
      <c r="Q734" s="421"/>
      <c r="R734" s="420"/>
      <c r="S734" s="421"/>
      <c r="T734" s="420">
        <v>2</v>
      </c>
      <c r="U734" s="421">
        <v>3</v>
      </c>
      <c r="V734" s="421">
        <v>5</v>
      </c>
      <c r="Y734" s="90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</row>
    <row r="735" spans="1:77" s="25" customFormat="1" x14ac:dyDescent="0.3">
      <c r="A735" s="186" t="s">
        <v>1520</v>
      </c>
      <c r="B735" s="419" t="s">
        <v>1451</v>
      </c>
      <c r="C735" s="186"/>
      <c r="D735" s="186" t="s">
        <v>1521</v>
      </c>
      <c r="E735" s="186" t="s">
        <v>1523</v>
      </c>
      <c r="F735" s="186"/>
      <c r="G735" s="186"/>
      <c r="H735" s="186"/>
      <c r="I735" s="186"/>
      <c r="J735" s="186"/>
      <c r="K735" s="186"/>
      <c r="L735" s="186"/>
      <c r="M735" s="186"/>
      <c r="N735" s="19">
        <f t="shared" si="38"/>
        <v>0</v>
      </c>
      <c r="O735" s="420"/>
      <c r="P735" s="421"/>
      <c r="Q735" s="421"/>
      <c r="R735" s="422"/>
      <c r="S735" s="423"/>
      <c r="T735" s="420">
        <v>1</v>
      </c>
      <c r="U735" s="421">
        <v>2.2000000000000002</v>
      </c>
      <c r="V735" s="421">
        <v>4.5</v>
      </c>
      <c r="W735" s="9"/>
      <c r="X735" s="9"/>
      <c r="Y735" s="90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</row>
    <row r="736" spans="1:77" s="25" customFormat="1" x14ac:dyDescent="0.3">
      <c r="A736" s="28" t="s">
        <v>1464</v>
      </c>
      <c r="B736" s="91" t="s">
        <v>1451</v>
      </c>
      <c r="C736" s="28"/>
      <c r="D736" s="28" t="s">
        <v>1380</v>
      </c>
      <c r="E736" s="28" t="s">
        <v>1524</v>
      </c>
      <c r="F736" s="28"/>
      <c r="G736" s="28"/>
      <c r="H736" s="28"/>
      <c r="I736" s="28"/>
      <c r="J736" s="28"/>
      <c r="K736" s="28"/>
      <c r="L736" s="28"/>
      <c r="M736" s="28"/>
      <c r="N736" s="19">
        <f t="shared" si="38"/>
        <v>0</v>
      </c>
      <c r="O736" s="30"/>
      <c r="P736" s="31"/>
      <c r="Q736" s="31"/>
      <c r="R736" s="32"/>
      <c r="S736" s="33"/>
      <c r="T736" s="30">
        <v>2</v>
      </c>
      <c r="U736" s="31">
        <v>3.3</v>
      </c>
      <c r="V736" s="31">
        <v>4</v>
      </c>
      <c r="W736" s="9"/>
      <c r="X736" s="9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</row>
    <row r="737" spans="1:77" s="287" customFormat="1" x14ac:dyDescent="0.3">
      <c r="A737" s="276" t="s">
        <v>1464</v>
      </c>
      <c r="B737" s="277" t="s">
        <v>1451</v>
      </c>
      <c r="C737" s="276"/>
      <c r="D737" s="276" t="s">
        <v>1380</v>
      </c>
      <c r="E737" s="276" t="s">
        <v>1525</v>
      </c>
      <c r="F737" s="276"/>
      <c r="G737" s="276"/>
      <c r="H737" s="276"/>
      <c r="I737" s="276"/>
      <c r="J737" s="276"/>
      <c r="K737" s="276"/>
      <c r="L737" s="276"/>
      <c r="M737" s="276"/>
      <c r="N737" s="19">
        <f t="shared" si="38"/>
        <v>0</v>
      </c>
      <c r="O737" s="278"/>
      <c r="P737" s="279"/>
      <c r="Q737" s="279"/>
      <c r="R737" s="424"/>
      <c r="S737" s="425"/>
      <c r="T737" s="278">
        <v>4</v>
      </c>
      <c r="U737" s="279">
        <v>3.3</v>
      </c>
      <c r="V737" s="279">
        <v>4</v>
      </c>
      <c r="W737" s="9"/>
      <c r="X737" s="9"/>
      <c r="Y737" s="286"/>
      <c r="Z737" s="286"/>
      <c r="AA737" s="286"/>
      <c r="AB737" s="286"/>
      <c r="AC737" s="286"/>
      <c r="AD737" s="286"/>
      <c r="AE737" s="286"/>
      <c r="AF737" s="286"/>
      <c r="AG737" s="286"/>
      <c r="AH737" s="286"/>
      <c r="AI737" s="286"/>
      <c r="AJ737" s="286"/>
      <c r="AK737" s="286"/>
      <c r="AL737" s="286"/>
      <c r="AM737" s="286"/>
      <c r="AN737" s="286"/>
      <c r="AO737" s="286"/>
      <c r="AP737" s="286"/>
      <c r="AQ737" s="286"/>
      <c r="AR737" s="286"/>
      <c r="AS737" s="286"/>
      <c r="AT737" s="286"/>
      <c r="AU737" s="286"/>
      <c r="AV737" s="286"/>
      <c r="AW737" s="286"/>
      <c r="AX737" s="286"/>
      <c r="AY737" s="286"/>
      <c r="AZ737" s="286"/>
      <c r="BA737" s="286"/>
      <c r="BB737" s="286"/>
      <c r="BC737" s="286"/>
      <c r="BD737" s="286"/>
      <c r="BE737" s="286"/>
      <c r="BF737" s="286"/>
      <c r="BG737" s="286"/>
      <c r="BH737" s="286"/>
      <c r="BI737" s="286"/>
      <c r="BJ737" s="286"/>
      <c r="BK737" s="286"/>
      <c r="BL737" s="286"/>
      <c r="BM737" s="286"/>
      <c r="BN737" s="286"/>
      <c r="BO737" s="286"/>
      <c r="BP737" s="286"/>
      <c r="BQ737" s="286"/>
      <c r="BR737" s="286"/>
      <c r="BS737" s="286"/>
      <c r="BT737" s="286"/>
      <c r="BU737" s="286"/>
      <c r="BV737" s="286"/>
      <c r="BW737" s="286"/>
      <c r="BX737" s="286"/>
      <c r="BY737" s="286"/>
    </row>
    <row r="738" spans="1:77" s="123" customFormat="1" x14ac:dyDescent="0.3">
      <c r="A738" s="151" t="s">
        <v>1464</v>
      </c>
      <c r="B738" s="152" t="s">
        <v>1451</v>
      </c>
      <c r="C738" s="151"/>
      <c r="D738" s="151" t="s">
        <v>1380</v>
      </c>
      <c r="E738" s="151" t="s">
        <v>1526</v>
      </c>
      <c r="F738" s="151"/>
      <c r="G738" s="151"/>
      <c r="H738" s="151"/>
      <c r="I738" s="151"/>
      <c r="J738" s="151"/>
      <c r="K738" s="151"/>
      <c r="L738" s="151"/>
      <c r="M738" s="151"/>
      <c r="N738" s="19">
        <f t="shared" si="38"/>
        <v>0</v>
      </c>
      <c r="O738" s="153"/>
      <c r="P738" s="154"/>
      <c r="Q738" s="154"/>
      <c r="R738" s="155"/>
      <c r="S738" s="156"/>
      <c r="T738" s="153">
        <v>2</v>
      </c>
      <c r="U738" s="154">
        <v>3.2</v>
      </c>
      <c r="V738" s="154">
        <v>4</v>
      </c>
      <c r="W738" s="9"/>
      <c r="X738" s="9"/>
      <c r="Y738" s="122"/>
      <c r="Z738" s="122"/>
      <c r="AA738" s="122"/>
      <c r="AB738" s="122"/>
      <c r="AC738" s="122"/>
      <c r="AD738" s="122"/>
      <c r="AE738" s="122"/>
      <c r="AF738" s="122"/>
      <c r="AG738" s="122"/>
      <c r="AH738" s="122"/>
      <c r="AI738" s="122"/>
      <c r="AJ738" s="122"/>
      <c r="AK738" s="122"/>
      <c r="AL738" s="122"/>
      <c r="AM738" s="122"/>
      <c r="AN738" s="122"/>
      <c r="AO738" s="122"/>
      <c r="AP738" s="122"/>
      <c r="AQ738" s="122"/>
      <c r="AR738" s="122"/>
      <c r="AS738" s="122"/>
      <c r="AT738" s="122"/>
      <c r="AU738" s="122"/>
      <c r="AV738" s="122"/>
      <c r="AW738" s="122"/>
      <c r="AX738" s="122"/>
      <c r="AY738" s="122"/>
      <c r="AZ738" s="122"/>
      <c r="BA738" s="122"/>
      <c r="BB738" s="122"/>
      <c r="BC738" s="122"/>
      <c r="BD738" s="122"/>
      <c r="BE738" s="122"/>
      <c r="BF738" s="122"/>
      <c r="BG738" s="122"/>
      <c r="BH738" s="122"/>
      <c r="BI738" s="122"/>
      <c r="BJ738" s="122"/>
      <c r="BK738" s="122"/>
      <c r="BL738" s="122"/>
      <c r="BM738" s="122"/>
      <c r="BN738" s="122"/>
      <c r="BO738" s="122"/>
      <c r="BP738" s="122"/>
      <c r="BQ738" s="122"/>
      <c r="BR738" s="122"/>
      <c r="BS738" s="122"/>
      <c r="BT738" s="122"/>
      <c r="BU738" s="122"/>
      <c r="BV738" s="122"/>
      <c r="BW738" s="122"/>
      <c r="BX738" s="122"/>
      <c r="BY738" s="122"/>
    </row>
    <row r="739" spans="1:77" x14ac:dyDescent="0.3">
      <c r="A739" s="28" t="s">
        <v>1464</v>
      </c>
      <c r="B739" s="91" t="s">
        <v>1451</v>
      </c>
      <c r="C739" s="28"/>
      <c r="D739" s="28" t="s">
        <v>1380</v>
      </c>
      <c r="E739" s="39" t="s">
        <v>1527</v>
      </c>
      <c r="F739" s="39"/>
      <c r="G739" s="39"/>
      <c r="H739" s="39"/>
      <c r="I739" s="39"/>
      <c r="J739" s="39"/>
      <c r="K739" s="39"/>
      <c r="L739" s="39"/>
      <c r="M739" s="39"/>
      <c r="N739" s="19">
        <f t="shared" si="38"/>
        <v>0</v>
      </c>
      <c r="O739" s="7"/>
      <c r="P739" s="8"/>
      <c r="Q739" s="8"/>
      <c r="R739" s="14"/>
      <c r="S739" s="15"/>
      <c r="T739" s="7">
        <v>2</v>
      </c>
      <c r="U739" s="8">
        <v>3.3</v>
      </c>
      <c r="V739" s="8">
        <v>4</v>
      </c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</row>
    <row r="740" spans="1:77" s="123" customFormat="1" x14ac:dyDescent="0.3">
      <c r="A740" s="151"/>
      <c r="B740" s="152" t="s">
        <v>1451</v>
      </c>
      <c r="C740" s="151"/>
      <c r="D740" s="151" t="s">
        <v>1380</v>
      </c>
      <c r="E740" s="151" t="s">
        <v>1528</v>
      </c>
      <c r="F740" s="151"/>
      <c r="G740" s="151"/>
      <c r="H740" s="151"/>
      <c r="I740" s="151"/>
      <c r="J740" s="151"/>
      <c r="K740" s="151"/>
      <c r="L740" s="151"/>
      <c r="M740" s="151"/>
      <c r="N740" s="19">
        <f t="shared" si="38"/>
        <v>0</v>
      </c>
      <c r="O740" s="153">
        <v>6</v>
      </c>
      <c r="P740" s="154">
        <v>3.3</v>
      </c>
      <c r="Q740" s="154">
        <v>4</v>
      </c>
      <c r="R740" s="155">
        <v>5</v>
      </c>
      <c r="S740" s="156">
        <f>(P740*R740)</f>
        <v>16.5</v>
      </c>
      <c r="T740" s="153">
        <v>2</v>
      </c>
      <c r="U740" s="154">
        <v>2.9</v>
      </c>
      <c r="V740" s="154">
        <v>4</v>
      </c>
      <c r="W740" s="9"/>
      <c r="X740" s="9"/>
      <c r="Y740" s="122"/>
      <c r="Z740" s="122"/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2"/>
      <c r="AK740" s="122"/>
      <c r="AL740" s="122"/>
      <c r="AM740" s="122"/>
      <c r="AN740" s="122"/>
      <c r="AO740" s="122"/>
      <c r="AP740" s="122"/>
      <c r="AQ740" s="122"/>
      <c r="AR740" s="122"/>
      <c r="AS740" s="122"/>
      <c r="AT740" s="122"/>
      <c r="AU740" s="122"/>
      <c r="AV740" s="122"/>
      <c r="AW740" s="122"/>
      <c r="AX740" s="122"/>
      <c r="AY740" s="122"/>
      <c r="AZ740" s="122"/>
      <c r="BA740" s="122"/>
      <c r="BB740" s="122"/>
      <c r="BC740" s="122"/>
      <c r="BD740" s="122"/>
      <c r="BE740" s="122"/>
      <c r="BF740" s="122"/>
      <c r="BG740" s="122"/>
      <c r="BH740" s="122"/>
      <c r="BI740" s="122"/>
      <c r="BJ740" s="122"/>
      <c r="BK740" s="122"/>
      <c r="BL740" s="122"/>
      <c r="BM740" s="122"/>
      <c r="BN740" s="122"/>
      <c r="BO740" s="122"/>
      <c r="BP740" s="122"/>
      <c r="BQ740" s="122"/>
      <c r="BR740" s="122"/>
      <c r="BS740" s="122"/>
      <c r="BT740" s="122"/>
      <c r="BU740" s="122"/>
      <c r="BV740" s="122"/>
      <c r="BW740" s="122"/>
      <c r="BX740" s="122"/>
      <c r="BY740" s="122"/>
    </row>
    <row r="741" spans="1:77" s="300" customFormat="1" x14ac:dyDescent="0.3">
      <c r="A741" s="247" t="s">
        <v>1464</v>
      </c>
      <c r="B741" s="296" t="s">
        <v>1451</v>
      </c>
      <c r="C741" s="247"/>
      <c r="D741" s="247" t="s">
        <v>1380</v>
      </c>
      <c r="E741" s="247" t="s">
        <v>1529</v>
      </c>
      <c r="F741" s="247"/>
      <c r="G741" s="247"/>
      <c r="H741" s="247"/>
      <c r="I741" s="247"/>
      <c r="J741" s="247"/>
      <c r="K741" s="247"/>
      <c r="L741" s="247"/>
      <c r="M741" s="247"/>
      <c r="N741" s="19">
        <f t="shared" si="38"/>
        <v>0</v>
      </c>
      <c r="O741" s="412"/>
      <c r="P741" s="413"/>
      <c r="Q741" s="413"/>
      <c r="R741" s="414"/>
      <c r="S741" s="415"/>
      <c r="T741" s="412">
        <v>4</v>
      </c>
      <c r="U741" s="413">
        <v>3.3</v>
      </c>
      <c r="V741" s="413">
        <v>4</v>
      </c>
      <c r="W741" s="9"/>
      <c r="X741" s="9"/>
      <c r="Y741" s="250"/>
      <c r="Z741" s="250"/>
      <c r="AA741" s="250"/>
      <c r="AB741" s="250"/>
      <c r="AC741" s="250"/>
      <c r="AD741" s="250"/>
      <c r="AE741" s="250"/>
      <c r="AF741" s="250"/>
      <c r="AG741" s="250"/>
      <c r="AH741" s="250"/>
      <c r="AI741" s="250"/>
      <c r="AJ741" s="250"/>
      <c r="AK741" s="250"/>
      <c r="AL741" s="250"/>
      <c r="AM741" s="250"/>
      <c r="AN741" s="250"/>
      <c r="AO741" s="250"/>
      <c r="AP741" s="250"/>
      <c r="AQ741" s="250"/>
      <c r="AR741" s="250"/>
      <c r="AS741" s="250"/>
      <c r="AT741" s="250"/>
      <c r="AU741" s="250"/>
      <c r="AV741" s="250"/>
      <c r="AW741" s="250"/>
      <c r="AX741" s="250"/>
      <c r="AY741" s="250"/>
      <c r="AZ741" s="250"/>
      <c r="BA741" s="250"/>
      <c r="BB741" s="250"/>
      <c r="BC741" s="250"/>
      <c r="BD741" s="250"/>
      <c r="BE741" s="250"/>
      <c r="BF741" s="250"/>
      <c r="BG741" s="250"/>
      <c r="BH741" s="250"/>
      <c r="BI741" s="250"/>
      <c r="BJ741" s="250"/>
      <c r="BK741" s="250"/>
      <c r="BL741" s="250"/>
      <c r="BM741" s="250"/>
      <c r="BN741" s="250"/>
      <c r="BO741" s="250"/>
      <c r="BP741" s="250"/>
      <c r="BQ741" s="250"/>
      <c r="BR741" s="250"/>
      <c r="BS741" s="250"/>
      <c r="BT741" s="250"/>
      <c r="BU741" s="250"/>
      <c r="BV741" s="250"/>
      <c r="BW741" s="250"/>
      <c r="BX741" s="250"/>
      <c r="BY741" s="250"/>
    </row>
    <row r="742" spans="1:77" s="357" customFormat="1" x14ac:dyDescent="0.3">
      <c r="A742" s="18"/>
      <c r="B742" s="17" t="s">
        <v>1451</v>
      </c>
      <c r="C742" s="18"/>
      <c r="D742" s="18" t="s">
        <v>1521</v>
      </c>
      <c r="E742" s="18" t="s">
        <v>1530</v>
      </c>
      <c r="F742" s="18"/>
      <c r="G742" s="18"/>
      <c r="H742" s="18"/>
      <c r="I742" s="18"/>
      <c r="J742" s="18"/>
      <c r="K742" s="18">
        <v>2.44</v>
      </c>
      <c r="L742" s="18">
        <v>4</v>
      </c>
      <c r="M742" s="18">
        <v>1</v>
      </c>
      <c r="N742" s="19">
        <f t="shared" si="38"/>
        <v>2.44</v>
      </c>
      <c r="O742" s="82">
        <v>3</v>
      </c>
      <c r="P742" s="83">
        <v>2.5</v>
      </c>
      <c r="Q742" s="83">
        <v>4</v>
      </c>
      <c r="R742" s="82">
        <v>3</v>
      </c>
      <c r="S742" s="21">
        <f>(P742*R742)</f>
        <v>7.5</v>
      </c>
      <c r="T742" s="82"/>
      <c r="U742" s="229"/>
      <c r="V742" s="229"/>
      <c r="W742" s="63"/>
      <c r="X742" s="6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90"/>
      <c r="AS742" s="90"/>
      <c r="AT742" s="90"/>
      <c r="AU742" s="90"/>
      <c r="AV742" s="90"/>
      <c r="AW742" s="90"/>
      <c r="AX742" s="90"/>
      <c r="AY742" s="90"/>
      <c r="AZ742" s="90"/>
      <c r="BA742" s="90"/>
      <c r="BB742" s="90"/>
      <c r="BC742" s="90"/>
      <c r="BD742" s="90"/>
      <c r="BE742" s="90"/>
      <c r="BF742" s="90"/>
      <c r="BG742" s="90"/>
      <c r="BH742" s="90"/>
      <c r="BI742" s="90"/>
      <c r="BJ742" s="90"/>
      <c r="BK742" s="90"/>
      <c r="BL742" s="90"/>
      <c r="BM742" s="90"/>
      <c r="BN742" s="90"/>
      <c r="BO742" s="90"/>
      <c r="BP742" s="90"/>
      <c r="BQ742" s="90"/>
      <c r="BR742" s="90"/>
      <c r="BS742" s="90"/>
      <c r="BT742" s="90"/>
      <c r="BU742" s="90"/>
      <c r="BV742" s="90"/>
      <c r="BW742" s="90"/>
      <c r="BX742" s="90"/>
      <c r="BY742" s="90"/>
    </row>
    <row r="743" spans="1:77" x14ac:dyDescent="0.3">
      <c r="A743" s="17"/>
      <c r="B743" s="18" t="s">
        <v>1451</v>
      </c>
      <c r="C743" s="17"/>
      <c r="D743" s="17" t="s">
        <v>1380</v>
      </c>
      <c r="E743" s="18" t="s">
        <v>1531</v>
      </c>
      <c r="F743" s="18"/>
      <c r="G743" s="17"/>
      <c r="H743" s="17"/>
      <c r="I743" s="17"/>
      <c r="J743" s="17"/>
      <c r="K743" s="17"/>
      <c r="L743" s="17"/>
      <c r="M743" s="17"/>
      <c r="N743" s="19">
        <f t="shared" si="38"/>
        <v>0</v>
      </c>
      <c r="O743" s="82">
        <v>6</v>
      </c>
      <c r="P743" s="21">
        <v>3.3</v>
      </c>
      <c r="Q743" s="411">
        <v>4</v>
      </c>
      <c r="R743" s="22">
        <v>3</v>
      </c>
      <c r="S743" s="23">
        <f>(P743*R743)</f>
        <v>9.8999999999999986</v>
      </c>
      <c r="T743" s="20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</row>
    <row r="744" spans="1:77" s="233" customFormat="1" x14ac:dyDescent="0.3">
      <c r="A744" s="17" t="s">
        <v>1532</v>
      </c>
      <c r="B744" s="17" t="s">
        <v>1533</v>
      </c>
      <c r="C744" s="17"/>
      <c r="D744" s="17" t="s">
        <v>1457</v>
      </c>
      <c r="E744" s="17" t="s">
        <v>1534</v>
      </c>
      <c r="F744" s="17"/>
      <c r="G744" s="17"/>
      <c r="H744" s="17"/>
      <c r="I744" s="17"/>
      <c r="J744" s="17"/>
      <c r="K744" s="17"/>
      <c r="L744" s="17"/>
      <c r="M744" s="17"/>
      <c r="N744" s="19">
        <f t="shared" si="38"/>
        <v>0</v>
      </c>
      <c r="O744" s="20">
        <v>40</v>
      </c>
      <c r="P744" s="21">
        <v>1.4</v>
      </c>
      <c r="Q744" s="21">
        <v>8</v>
      </c>
      <c r="R744" s="22">
        <v>38</v>
      </c>
      <c r="S744" s="23">
        <f>(P744*R744)</f>
        <v>53.199999999999996</v>
      </c>
      <c r="T744" s="20"/>
      <c r="U744" s="21"/>
      <c r="V744" s="21"/>
      <c r="W744" s="9"/>
      <c r="X744" s="9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232"/>
      <c r="AS744" s="232"/>
      <c r="AT744" s="232"/>
      <c r="AU744" s="232"/>
      <c r="AV744" s="232"/>
      <c r="AW744" s="232"/>
      <c r="AX744" s="232"/>
      <c r="AY744" s="232"/>
      <c r="AZ744" s="232"/>
      <c r="BA744" s="232"/>
      <c r="BB744" s="232"/>
      <c r="BC744" s="232"/>
      <c r="BD744" s="232"/>
      <c r="BE744" s="232"/>
      <c r="BF744" s="232"/>
      <c r="BG744" s="232"/>
      <c r="BH744" s="232"/>
      <c r="BI744" s="232"/>
      <c r="BJ744" s="232"/>
      <c r="BK744" s="232"/>
      <c r="BL744" s="232"/>
      <c r="BM744" s="232"/>
      <c r="BN744" s="232"/>
      <c r="BO744" s="232"/>
      <c r="BP744" s="232"/>
      <c r="BQ744" s="232"/>
      <c r="BR744" s="232"/>
      <c r="BS744" s="232"/>
      <c r="BT744" s="232"/>
      <c r="BU744" s="232"/>
      <c r="BV744" s="232"/>
      <c r="BW744" s="232"/>
      <c r="BX744" s="232"/>
      <c r="BY744" s="232"/>
    </row>
    <row r="745" spans="1:77" s="426" customFormat="1" x14ac:dyDescent="0.3">
      <c r="A745" s="151" t="s">
        <v>1464</v>
      </c>
      <c r="B745" s="151" t="s">
        <v>1451</v>
      </c>
      <c r="C745" s="151"/>
      <c r="D745" s="151" t="s">
        <v>1380</v>
      </c>
      <c r="E745" s="151" t="s">
        <v>1535</v>
      </c>
      <c r="F745" s="151"/>
      <c r="G745" s="151"/>
      <c r="H745" s="151"/>
      <c r="I745" s="151"/>
      <c r="J745" s="151"/>
      <c r="K745" s="151"/>
      <c r="L745" s="151"/>
      <c r="M745" s="151"/>
      <c r="N745" s="19">
        <f t="shared" si="38"/>
        <v>0</v>
      </c>
      <c r="O745" s="153"/>
      <c r="P745" s="154"/>
      <c r="Q745" s="154"/>
      <c r="R745" s="155"/>
      <c r="S745" s="156"/>
      <c r="T745" s="153">
        <v>3</v>
      </c>
      <c r="U745" s="154">
        <v>2.8</v>
      </c>
      <c r="V745" s="154">
        <v>4</v>
      </c>
      <c r="W745" s="9"/>
      <c r="X745" s="9"/>
      <c r="Y745" s="122"/>
      <c r="Z745" s="122"/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2"/>
      <c r="AK745" s="122"/>
      <c r="AL745" s="122"/>
      <c r="AM745" s="122"/>
      <c r="AN745" s="122"/>
      <c r="AO745" s="122"/>
      <c r="AP745" s="122"/>
      <c r="AQ745" s="122"/>
      <c r="AR745" s="372"/>
      <c r="AS745" s="372"/>
      <c r="AT745" s="372"/>
      <c r="AU745" s="372"/>
      <c r="AV745" s="372"/>
      <c r="AW745" s="372"/>
      <c r="AX745" s="372"/>
      <c r="AY745" s="372"/>
      <c r="AZ745" s="372"/>
      <c r="BA745" s="372"/>
      <c r="BB745" s="372"/>
      <c r="BC745" s="372"/>
      <c r="BD745" s="372"/>
      <c r="BE745" s="372"/>
      <c r="BF745" s="372"/>
      <c r="BG745" s="372"/>
      <c r="BH745" s="372"/>
      <c r="BI745" s="372"/>
      <c r="BJ745" s="372"/>
      <c r="BK745" s="372"/>
      <c r="BL745" s="372"/>
      <c r="BM745" s="372"/>
      <c r="BN745" s="372"/>
      <c r="BO745" s="372"/>
      <c r="BP745" s="372"/>
      <c r="BQ745" s="372"/>
      <c r="BR745" s="372"/>
      <c r="BS745" s="372"/>
      <c r="BT745" s="372"/>
      <c r="BU745" s="372"/>
      <c r="BV745" s="372"/>
      <c r="BW745" s="372"/>
      <c r="BX745" s="372"/>
      <c r="BY745" s="372"/>
    </row>
    <row r="746" spans="1:77" s="118" customFormat="1" x14ac:dyDescent="0.3">
      <c r="A746" s="17" t="s">
        <v>1536</v>
      </c>
      <c r="B746" s="17" t="s">
        <v>1451</v>
      </c>
      <c r="C746" s="17"/>
      <c r="D746" s="17" t="s">
        <v>1457</v>
      </c>
      <c r="E746" s="17" t="s">
        <v>1537</v>
      </c>
      <c r="F746" s="17"/>
      <c r="G746" s="17"/>
      <c r="H746" s="17"/>
      <c r="I746" s="17"/>
      <c r="J746" s="17"/>
      <c r="K746" s="17"/>
      <c r="L746" s="17"/>
      <c r="M746" s="17"/>
      <c r="N746" s="19">
        <f t="shared" si="38"/>
        <v>0</v>
      </c>
      <c r="O746" s="20">
        <v>10</v>
      </c>
      <c r="P746" s="21">
        <v>1.7</v>
      </c>
      <c r="Q746" s="21">
        <v>6</v>
      </c>
      <c r="R746" s="22">
        <v>7</v>
      </c>
      <c r="S746" s="23">
        <f>(P746*R746)</f>
        <v>11.9</v>
      </c>
      <c r="T746" s="20"/>
      <c r="U746" s="21"/>
      <c r="V746" s="21"/>
      <c r="W746" s="9"/>
      <c r="X746" s="9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110"/>
      <c r="AS746" s="110"/>
      <c r="AT746" s="110"/>
      <c r="AU746" s="110"/>
      <c r="AV746" s="110"/>
      <c r="AW746" s="110"/>
      <c r="AX746" s="110"/>
      <c r="AY746" s="110"/>
      <c r="AZ746" s="110"/>
      <c r="BA746" s="110"/>
      <c r="BB746" s="110"/>
      <c r="BC746" s="110"/>
      <c r="BD746" s="110"/>
      <c r="BE746" s="110"/>
      <c r="BF746" s="110"/>
      <c r="BG746" s="110"/>
      <c r="BH746" s="110"/>
      <c r="BI746" s="110"/>
      <c r="BJ746" s="110"/>
      <c r="BK746" s="110"/>
      <c r="BL746" s="110"/>
      <c r="BM746" s="110"/>
      <c r="BN746" s="110"/>
      <c r="BO746" s="110"/>
      <c r="BP746" s="110"/>
      <c r="BQ746" s="110"/>
      <c r="BR746" s="110"/>
      <c r="BS746" s="110"/>
      <c r="BT746" s="110"/>
      <c r="BU746" s="110"/>
      <c r="BV746" s="110"/>
      <c r="BW746" s="110"/>
      <c r="BX746" s="110"/>
      <c r="BY746" s="110"/>
    </row>
    <row r="747" spans="1:77" s="25" customFormat="1" x14ac:dyDescent="0.3">
      <c r="A747" s="17" t="s">
        <v>1536</v>
      </c>
      <c r="B747" s="17" t="s">
        <v>1451</v>
      </c>
      <c r="C747" s="17"/>
      <c r="D747" s="17" t="s">
        <v>1457</v>
      </c>
      <c r="E747" s="17" t="s">
        <v>1538</v>
      </c>
      <c r="F747" s="17"/>
      <c r="G747" s="17"/>
      <c r="H747" s="17"/>
      <c r="I747" s="17"/>
      <c r="J747" s="17"/>
      <c r="K747" s="17"/>
      <c r="L747" s="17"/>
      <c r="M747" s="17"/>
      <c r="N747" s="19">
        <f t="shared" si="38"/>
        <v>0</v>
      </c>
      <c r="O747" s="20">
        <v>10</v>
      </c>
      <c r="P747" s="21">
        <v>1.5</v>
      </c>
      <c r="Q747" s="21">
        <v>6</v>
      </c>
      <c r="R747" s="22">
        <v>2</v>
      </c>
      <c r="S747" s="23">
        <f>(P747*R747)</f>
        <v>3</v>
      </c>
      <c r="T747" s="20"/>
      <c r="U747" s="21"/>
      <c r="V747" s="21"/>
      <c r="W747" s="9"/>
      <c r="X747" s="9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</row>
    <row r="748" spans="1:77" s="25" customFormat="1" x14ac:dyDescent="0.3">
      <c r="A748" s="17" t="s">
        <v>1539</v>
      </c>
      <c r="B748" s="17" t="s">
        <v>1451</v>
      </c>
      <c r="C748" s="17"/>
      <c r="D748" s="17" t="s">
        <v>89</v>
      </c>
      <c r="E748" s="17" t="s">
        <v>1540</v>
      </c>
      <c r="F748" s="17"/>
      <c r="G748" s="17"/>
      <c r="H748" s="17"/>
      <c r="I748" s="17"/>
      <c r="J748" s="17"/>
      <c r="K748" s="17">
        <v>4.75</v>
      </c>
      <c r="L748" s="18">
        <v>10</v>
      </c>
      <c r="M748" s="20">
        <v>4</v>
      </c>
      <c r="N748" s="19">
        <f t="shared" si="38"/>
        <v>19</v>
      </c>
      <c r="O748" s="20">
        <v>6</v>
      </c>
      <c r="P748" s="21">
        <v>4.75</v>
      </c>
      <c r="Q748" s="21">
        <v>10</v>
      </c>
      <c r="R748" s="22">
        <v>3</v>
      </c>
      <c r="S748" s="23">
        <f>(P748*R748)</f>
        <v>14.25</v>
      </c>
      <c r="T748" s="20"/>
      <c r="U748" s="21"/>
      <c r="V748" s="21"/>
      <c r="W748" s="9"/>
      <c r="X748" s="9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</row>
    <row r="749" spans="1:77" s="25" customFormat="1" x14ac:dyDescent="0.3">
      <c r="A749" s="17" t="s">
        <v>1541</v>
      </c>
      <c r="B749" s="17" t="s">
        <v>1451</v>
      </c>
      <c r="C749" s="17"/>
      <c r="D749" s="17" t="s">
        <v>1457</v>
      </c>
      <c r="E749" s="17" t="s">
        <v>1542</v>
      </c>
      <c r="F749" s="17"/>
      <c r="G749" s="17"/>
      <c r="H749" s="17"/>
      <c r="I749" s="17"/>
      <c r="J749" s="17"/>
      <c r="K749" s="17"/>
      <c r="L749" s="17"/>
      <c r="M749" s="17"/>
      <c r="N749" s="19">
        <f t="shared" si="38"/>
        <v>0</v>
      </c>
      <c r="O749" s="20">
        <v>30</v>
      </c>
      <c r="P749" s="21">
        <v>1.1000000000000001</v>
      </c>
      <c r="Q749" s="21">
        <v>4</v>
      </c>
      <c r="R749" s="22">
        <v>29</v>
      </c>
      <c r="S749" s="23">
        <f>(P749*R749)</f>
        <v>31.900000000000002</v>
      </c>
      <c r="T749" s="20"/>
      <c r="U749" s="21">
        <v>1.1000000000000001</v>
      </c>
      <c r="V749" s="21">
        <v>4</v>
      </c>
      <c r="W749" s="9"/>
      <c r="X749" s="9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0" spans="1:77" s="25" customFormat="1" x14ac:dyDescent="0.3">
      <c r="A750" s="17" t="s">
        <v>1543</v>
      </c>
      <c r="B750" s="17" t="s">
        <v>1451</v>
      </c>
      <c r="C750" s="17"/>
      <c r="D750" s="17" t="s">
        <v>1457</v>
      </c>
      <c r="E750" s="17" t="s">
        <v>1544</v>
      </c>
      <c r="F750" s="17"/>
      <c r="G750" s="17"/>
      <c r="H750" s="17"/>
      <c r="I750" s="17"/>
      <c r="J750" s="17"/>
      <c r="K750" s="17"/>
      <c r="L750" s="17"/>
      <c r="M750" s="17"/>
      <c r="N750" s="19">
        <f t="shared" si="38"/>
        <v>0</v>
      </c>
      <c r="O750" s="20">
        <v>10</v>
      </c>
      <c r="P750" s="21">
        <v>1.9</v>
      </c>
      <c r="Q750" s="21">
        <v>7</v>
      </c>
      <c r="R750" s="22">
        <v>8</v>
      </c>
      <c r="S750" s="23">
        <f>(P750*R750)</f>
        <v>15.2</v>
      </c>
      <c r="T750" s="20"/>
      <c r="U750" s="21"/>
      <c r="V750" s="21"/>
      <c r="W750" s="9"/>
      <c r="X750" s="9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</row>
    <row r="751" spans="1:77" x14ac:dyDescent="0.3">
      <c r="A751" s="28" t="s">
        <v>1464</v>
      </c>
      <c r="B751" s="91" t="s">
        <v>1451</v>
      </c>
      <c r="C751" s="28"/>
      <c r="D751" s="28" t="s">
        <v>1380</v>
      </c>
      <c r="E751" s="28" t="s">
        <v>1545</v>
      </c>
      <c r="F751" s="28"/>
      <c r="G751" s="28"/>
      <c r="H751" s="28"/>
      <c r="I751" s="28"/>
      <c r="J751" s="28"/>
      <c r="K751" s="28"/>
      <c r="L751" s="28"/>
      <c r="M751" s="28"/>
      <c r="N751" s="19">
        <f t="shared" si="38"/>
        <v>0</v>
      </c>
      <c r="O751" s="92"/>
      <c r="P751" s="31"/>
      <c r="Q751" s="31"/>
      <c r="R751" s="32"/>
      <c r="S751" s="33"/>
      <c r="T751" s="30">
        <v>2</v>
      </c>
      <c r="U751" s="31">
        <v>7.5</v>
      </c>
      <c r="V751" s="31">
        <v>9</v>
      </c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</row>
    <row r="752" spans="1:77" s="25" customFormat="1" x14ac:dyDescent="0.3">
      <c r="A752" s="17"/>
      <c r="B752" s="18" t="s">
        <v>1451</v>
      </c>
      <c r="C752" s="17"/>
      <c r="D752" s="17" t="s">
        <v>4435</v>
      </c>
      <c r="E752" s="17" t="s">
        <v>1546</v>
      </c>
      <c r="F752" s="17"/>
      <c r="G752" s="17"/>
      <c r="H752" s="17"/>
      <c r="I752" s="17"/>
      <c r="J752" s="17"/>
      <c r="K752" s="17">
        <v>11.5</v>
      </c>
      <c r="L752" s="17">
        <v>13</v>
      </c>
      <c r="M752" s="17">
        <v>0</v>
      </c>
      <c r="N752" s="19">
        <f t="shared" si="38"/>
        <v>0</v>
      </c>
      <c r="O752" s="82">
        <v>11</v>
      </c>
      <c r="P752" s="21">
        <v>17</v>
      </c>
      <c r="Q752" s="21">
        <v>19</v>
      </c>
      <c r="R752" s="22">
        <v>4</v>
      </c>
      <c r="S752" s="23">
        <f t="shared" ref="S752:S792" si="39">(P752*R752)</f>
        <v>68</v>
      </c>
      <c r="T752" s="20"/>
      <c r="U752" s="21">
        <v>17</v>
      </c>
      <c r="V752" s="21">
        <v>19</v>
      </c>
      <c r="W752" s="9"/>
      <c r="X752" s="9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53" spans="1:77" x14ac:dyDescent="0.3">
      <c r="A753" s="17" t="s">
        <v>1547</v>
      </c>
      <c r="B753" s="17" t="s">
        <v>1548</v>
      </c>
      <c r="C753" s="17"/>
      <c r="D753" s="17" t="s">
        <v>4410</v>
      </c>
      <c r="E753" s="17" t="s">
        <v>1549</v>
      </c>
      <c r="F753" s="17"/>
      <c r="G753" s="17" t="s">
        <v>1550</v>
      </c>
      <c r="H753" s="17"/>
      <c r="I753" s="17"/>
      <c r="J753" s="17"/>
      <c r="K753" s="17">
        <v>6</v>
      </c>
      <c r="L753" s="17">
        <v>12</v>
      </c>
      <c r="M753" s="17">
        <v>13</v>
      </c>
      <c r="N753" s="19">
        <f t="shared" si="38"/>
        <v>78</v>
      </c>
      <c r="O753" s="20"/>
      <c r="P753" s="21">
        <v>6</v>
      </c>
      <c r="Q753" s="21">
        <v>12</v>
      </c>
      <c r="R753" s="22">
        <v>13</v>
      </c>
      <c r="S753" s="23">
        <f t="shared" si="39"/>
        <v>78</v>
      </c>
      <c r="T753" s="20"/>
      <c r="U753" s="21"/>
      <c r="V753" s="21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</row>
    <row r="754" spans="1:77" s="25" customFormat="1" x14ac:dyDescent="0.3">
      <c r="A754" s="18" t="s">
        <v>1551</v>
      </c>
      <c r="B754" s="18" t="s">
        <v>1548</v>
      </c>
      <c r="C754" s="18"/>
      <c r="D754" s="18" t="s">
        <v>402</v>
      </c>
      <c r="E754" s="18" t="s">
        <v>1552</v>
      </c>
      <c r="F754" s="18"/>
      <c r="G754" s="82"/>
      <c r="H754" s="82"/>
      <c r="I754" s="82"/>
      <c r="J754" s="82"/>
      <c r="K754" s="82"/>
      <c r="L754" s="82"/>
      <c r="M754" s="82"/>
      <c r="N754" s="19">
        <f t="shared" si="38"/>
        <v>0</v>
      </c>
      <c r="O754" s="82">
        <v>4</v>
      </c>
      <c r="P754" s="83">
        <v>5</v>
      </c>
      <c r="Q754" s="83">
        <v>9</v>
      </c>
      <c r="R754" s="84">
        <v>1</v>
      </c>
      <c r="S754" s="85">
        <f t="shared" si="39"/>
        <v>5</v>
      </c>
      <c r="T754" s="82"/>
      <c r="U754" s="83"/>
      <c r="V754" s="83"/>
      <c r="W754" s="63"/>
      <c r="X754" s="6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</row>
    <row r="755" spans="1:77" s="25" customFormat="1" x14ac:dyDescent="0.3">
      <c r="A755" s="17" t="s">
        <v>1547</v>
      </c>
      <c r="B755" s="17" t="s">
        <v>1548</v>
      </c>
      <c r="C755" s="17"/>
      <c r="D755" s="17" t="s">
        <v>4410</v>
      </c>
      <c r="E755" s="17" t="s">
        <v>1553</v>
      </c>
      <c r="F755" s="17"/>
      <c r="G755" s="17" t="s">
        <v>1550</v>
      </c>
      <c r="H755" s="17"/>
      <c r="I755" s="17"/>
      <c r="J755" s="17"/>
      <c r="K755" s="17">
        <v>6</v>
      </c>
      <c r="L755" s="17">
        <v>12</v>
      </c>
      <c r="M755" s="17">
        <v>14</v>
      </c>
      <c r="N755" s="19">
        <f t="shared" si="38"/>
        <v>84</v>
      </c>
      <c r="O755" s="20"/>
      <c r="P755" s="21">
        <v>6</v>
      </c>
      <c r="Q755" s="21">
        <v>12</v>
      </c>
      <c r="R755" s="22">
        <v>14</v>
      </c>
      <c r="S755" s="23">
        <f t="shared" si="39"/>
        <v>84</v>
      </c>
      <c r="T755" s="20"/>
      <c r="U755" s="21"/>
      <c r="V755" s="21"/>
      <c r="W755" s="9"/>
      <c r="X755" s="9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</row>
    <row r="756" spans="1:77" s="25" customFormat="1" x14ac:dyDescent="0.3">
      <c r="A756" s="17" t="s">
        <v>1547</v>
      </c>
      <c r="B756" s="17" t="s">
        <v>1548</v>
      </c>
      <c r="C756" s="17"/>
      <c r="D756" s="17" t="s">
        <v>4410</v>
      </c>
      <c r="E756" s="17" t="s">
        <v>1554</v>
      </c>
      <c r="F756" s="17"/>
      <c r="G756" s="17" t="s">
        <v>1550</v>
      </c>
      <c r="H756" s="17"/>
      <c r="I756" s="17"/>
      <c r="J756" s="17"/>
      <c r="K756" s="17">
        <v>9</v>
      </c>
      <c r="L756" s="17">
        <v>18</v>
      </c>
      <c r="M756" s="17">
        <v>12</v>
      </c>
      <c r="N756" s="19">
        <f t="shared" si="38"/>
        <v>108</v>
      </c>
      <c r="O756" s="20"/>
      <c r="P756" s="21">
        <v>9</v>
      </c>
      <c r="Q756" s="21">
        <v>18</v>
      </c>
      <c r="R756" s="22">
        <v>10</v>
      </c>
      <c r="S756" s="23">
        <f t="shared" si="39"/>
        <v>90</v>
      </c>
      <c r="T756" s="20"/>
      <c r="U756" s="21"/>
      <c r="V756" s="21"/>
      <c r="W756" s="9"/>
      <c r="X756" s="9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</row>
    <row r="757" spans="1:77" s="25" customFormat="1" x14ac:dyDescent="0.3">
      <c r="A757" s="17" t="s">
        <v>1547</v>
      </c>
      <c r="B757" s="17" t="s">
        <v>1548</v>
      </c>
      <c r="C757" s="17"/>
      <c r="D757" s="17" t="s">
        <v>4410</v>
      </c>
      <c r="E757" s="17" t="s">
        <v>1555</v>
      </c>
      <c r="F757" s="17"/>
      <c r="G757" s="17" t="s">
        <v>706</v>
      </c>
      <c r="H757" s="17"/>
      <c r="I757" s="17"/>
      <c r="J757" s="17"/>
      <c r="K757" s="17">
        <v>5</v>
      </c>
      <c r="L757" s="17">
        <v>10</v>
      </c>
      <c r="M757" s="17">
        <v>1</v>
      </c>
      <c r="N757" s="19">
        <f t="shared" si="38"/>
        <v>5</v>
      </c>
      <c r="O757" s="20"/>
      <c r="P757" s="21">
        <v>5</v>
      </c>
      <c r="Q757" s="21">
        <v>10</v>
      </c>
      <c r="R757" s="22">
        <v>1</v>
      </c>
      <c r="S757" s="23">
        <f t="shared" si="39"/>
        <v>5</v>
      </c>
      <c r="T757" s="20"/>
      <c r="U757" s="21"/>
      <c r="V757" s="21"/>
      <c r="W757" s="9"/>
      <c r="X757" s="9"/>
      <c r="Y757" s="3"/>
      <c r="Z757" s="88"/>
      <c r="AA757" s="88"/>
      <c r="AB757" s="88"/>
      <c r="AC757" s="88"/>
      <c r="AD757" s="88"/>
      <c r="AE757" s="88"/>
      <c r="AF757" s="88"/>
      <c r="AG757" s="88"/>
      <c r="AH757" s="88"/>
      <c r="AI757" s="88"/>
      <c r="AJ757" s="88"/>
      <c r="AK757" s="88"/>
      <c r="AL757" s="88"/>
      <c r="AM757" s="88"/>
      <c r="AN757" s="88"/>
      <c r="AO757" s="88"/>
      <c r="AP757" s="88"/>
      <c r="AQ757" s="88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</row>
    <row r="758" spans="1:77" s="25" customFormat="1" x14ac:dyDescent="0.3">
      <c r="A758" s="17" t="s">
        <v>1547</v>
      </c>
      <c r="B758" s="17" t="s">
        <v>1548</v>
      </c>
      <c r="C758" s="17"/>
      <c r="D758" s="17" t="s">
        <v>4410</v>
      </c>
      <c r="E758" s="17" t="s">
        <v>1556</v>
      </c>
      <c r="F758" s="17"/>
      <c r="G758" s="17" t="s">
        <v>1550</v>
      </c>
      <c r="H758" s="17"/>
      <c r="I758" s="17"/>
      <c r="J758" s="17"/>
      <c r="K758" s="17">
        <v>6</v>
      </c>
      <c r="L758" s="17">
        <v>12</v>
      </c>
      <c r="M758" s="17">
        <v>15</v>
      </c>
      <c r="N758" s="19">
        <f t="shared" si="38"/>
        <v>90</v>
      </c>
      <c r="O758" s="20"/>
      <c r="P758" s="21">
        <v>6</v>
      </c>
      <c r="Q758" s="21">
        <v>12</v>
      </c>
      <c r="R758" s="22">
        <v>15</v>
      </c>
      <c r="S758" s="23">
        <f t="shared" si="39"/>
        <v>90</v>
      </c>
      <c r="T758" s="20"/>
      <c r="U758" s="21"/>
      <c r="V758" s="21"/>
      <c r="W758" s="9"/>
      <c r="X758" s="9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</row>
    <row r="759" spans="1:77" s="25" customFormat="1" x14ac:dyDescent="0.3">
      <c r="A759" s="17" t="s">
        <v>1557</v>
      </c>
      <c r="B759" s="17" t="s">
        <v>1548</v>
      </c>
      <c r="C759" s="17"/>
      <c r="D759" s="17" t="s">
        <v>4432</v>
      </c>
      <c r="E759" s="17" t="s">
        <v>1558</v>
      </c>
      <c r="F759" s="17"/>
      <c r="G759" s="17"/>
      <c r="H759" s="17"/>
      <c r="I759" s="17"/>
      <c r="J759" s="17"/>
      <c r="K759" s="17"/>
      <c r="L759" s="17"/>
      <c r="M759" s="17"/>
      <c r="N759" s="19">
        <f t="shared" si="38"/>
        <v>0</v>
      </c>
      <c r="O759" s="20">
        <v>5</v>
      </c>
      <c r="P759" s="21">
        <v>6</v>
      </c>
      <c r="Q759" s="21">
        <v>12</v>
      </c>
      <c r="R759" s="22">
        <v>1</v>
      </c>
      <c r="S759" s="23">
        <f t="shared" si="39"/>
        <v>6</v>
      </c>
      <c r="T759" s="20"/>
      <c r="U759" s="21">
        <v>6</v>
      </c>
      <c r="V759" s="21">
        <v>12</v>
      </c>
      <c r="W759" s="9"/>
      <c r="X759" s="9"/>
      <c r="Y759" s="3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</row>
    <row r="760" spans="1:77" s="25" customFormat="1" x14ac:dyDescent="0.3">
      <c r="A760" s="17" t="s">
        <v>1547</v>
      </c>
      <c r="B760" s="17" t="s">
        <v>1548</v>
      </c>
      <c r="C760" s="17"/>
      <c r="D760" s="17" t="s">
        <v>4410</v>
      </c>
      <c r="E760" s="17" t="s">
        <v>1559</v>
      </c>
      <c r="F760" s="17"/>
      <c r="G760" s="17" t="s">
        <v>706</v>
      </c>
      <c r="H760" s="17"/>
      <c r="I760" s="17"/>
      <c r="J760" s="17"/>
      <c r="K760" s="17">
        <v>4</v>
      </c>
      <c r="L760" s="17">
        <v>8</v>
      </c>
      <c r="M760" s="17">
        <v>26</v>
      </c>
      <c r="N760" s="19">
        <f t="shared" si="38"/>
        <v>104</v>
      </c>
      <c r="O760" s="20"/>
      <c r="P760" s="21">
        <v>4</v>
      </c>
      <c r="Q760" s="21">
        <v>8</v>
      </c>
      <c r="R760" s="22">
        <v>24</v>
      </c>
      <c r="S760" s="23">
        <f t="shared" si="39"/>
        <v>96</v>
      </c>
      <c r="T760" s="20"/>
      <c r="U760" s="21"/>
      <c r="V760" s="21"/>
      <c r="W760" s="9"/>
      <c r="X760" s="9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</row>
    <row r="761" spans="1:77" s="25" customFormat="1" x14ac:dyDescent="0.3">
      <c r="A761" s="17" t="s">
        <v>1547</v>
      </c>
      <c r="B761" s="17" t="s">
        <v>1548</v>
      </c>
      <c r="C761" s="17"/>
      <c r="D761" s="17" t="s">
        <v>4410</v>
      </c>
      <c r="E761" s="17" t="s">
        <v>1560</v>
      </c>
      <c r="F761" s="17"/>
      <c r="G761" s="17" t="s">
        <v>1550</v>
      </c>
      <c r="H761" s="17"/>
      <c r="I761" s="17"/>
      <c r="J761" s="17"/>
      <c r="K761" s="17">
        <v>6</v>
      </c>
      <c r="L761" s="17">
        <v>12</v>
      </c>
      <c r="M761" s="17">
        <v>21</v>
      </c>
      <c r="N761" s="19">
        <f t="shared" si="38"/>
        <v>126</v>
      </c>
      <c r="O761" s="20"/>
      <c r="P761" s="21">
        <v>6</v>
      </c>
      <c r="Q761" s="21">
        <v>12</v>
      </c>
      <c r="R761" s="22">
        <v>21</v>
      </c>
      <c r="S761" s="23">
        <f t="shared" si="39"/>
        <v>126</v>
      </c>
      <c r="T761" s="20"/>
      <c r="U761" s="21"/>
      <c r="V761" s="21"/>
      <c r="W761" s="9"/>
      <c r="X761" s="9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</row>
    <row r="762" spans="1:77" x14ac:dyDescent="0.3">
      <c r="A762" s="17" t="s">
        <v>1547</v>
      </c>
      <c r="B762" s="17" t="s">
        <v>1548</v>
      </c>
      <c r="C762" s="17"/>
      <c r="D762" s="17" t="s">
        <v>4410</v>
      </c>
      <c r="E762" s="17" t="s">
        <v>1561</v>
      </c>
      <c r="F762" s="17"/>
      <c r="G762" s="17" t="s">
        <v>1562</v>
      </c>
      <c r="H762" s="17" t="s">
        <v>1563</v>
      </c>
      <c r="I762" s="17"/>
      <c r="J762" s="17"/>
      <c r="K762" s="17">
        <v>1.5</v>
      </c>
      <c r="L762" s="17">
        <v>5</v>
      </c>
      <c r="M762" s="17">
        <v>11</v>
      </c>
      <c r="N762" s="19">
        <f t="shared" si="38"/>
        <v>16.5</v>
      </c>
      <c r="O762" s="20"/>
      <c r="P762" s="21">
        <v>1.5</v>
      </c>
      <c r="Q762" s="21">
        <v>5</v>
      </c>
      <c r="R762" s="22">
        <v>8</v>
      </c>
      <c r="S762" s="23">
        <f t="shared" si="39"/>
        <v>12</v>
      </c>
      <c r="T762" s="20"/>
      <c r="U762" s="21"/>
      <c r="V762" s="21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</row>
    <row r="763" spans="1:77" x14ac:dyDescent="0.3">
      <c r="A763" s="17" t="s">
        <v>1564</v>
      </c>
      <c r="B763" s="17" t="s">
        <v>1548</v>
      </c>
      <c r="C763" s="17"/>
      <c r="D763" s="17" t="s">
        <v>402</v>
      </c>
      <c r="E763" s="17" t="s">
        <v>1565</v>
      </c>
      <c r="F763" s="17"/>
      <c r="G763" s="17"/>
      <c r="H763" s="17"/>
      <c r="I763" s="17"/>
      <c r="J763" s="17"/>
      <c r="K763" s="17"/>
      <c r="L763" s="17"/>
      <c r="M763" s="17"/>
      <c r="N763" s="19">
        <f t="shared" si="38"/>
        <v>0</v>
      </c>
      <c r="O763" s="20">
        <v>5</v>
      </c>
      <c r="P763" s="21">
        <v>8</v>
      </c>
      <c r="Q763" s="21">
        <v>12</v>
      </c>
      <c r="R763" s="22">
        <v>4</v>
      </c>
      <c r="S763" s="23">
        <f t="shared" si="39"/>
        <v>32</v>
      </c>
      <c r="T763" s="20"/>
      <c r="U763" s="21"/>
      <c r="V763" s="21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 spans="1:77" s="25" customFormat="1" x14ac:dyDescent="0.3">
      <c r="A764" s="17" t="s">
        <v>1566</v>
      </c>
      <c r="B764" s="17" t="s">
        <v>1548</v>
      </c>
      <c r="C764" s="17"/>
      <c r="D764" s="17" t="s">
        <v>226</v>
      </c>
      <c r="E764" s="17" t="s">
        <v>1567</v>
      </c>
      <c r="F764" s="17"/>
      <c r="G764" s="17"/>
      <c r="H764" s="17"/>
      <c r="I764" s="17"/>
      <c r="J764" s="17"/>
      <c r="K764" s="17"/>
      <c r="L764" s="17"/>
      <c r="M764" s="17"/>
      <c r="N764" s="19">
        <f t="shared" si="38"/>
        <v>0</v>
      </c>
      <c r="O764" s="20">
        <v>7</v>
      </c>
      <c r="P764" s="21">
        <v>8</v>
      </c>
      <c r="Q764" s="21">
        <v>17</v>
      </c>
      <c r="R764" s="22">
        <v>5</v>
      </c>
      <c r="S764" s="23">
        <f t="shared" si="39"/>
        <v>40</v>
      </c>
      <c r="T764" s="20"/>
      <c r="U764" s="21"/>
      <c r="V764" s="21"/>
      <c r="W764" s="9"/>
      <c r="X764" s="9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 spans="1:77" s="25" customFormat="1" x14ac:dyDescent="0.3">
      <c r="A765" s="17" t="s">
        <v>1566</v>
      </c>
      <c r="B765" s="17" t="s">
        <v>1548</v>
      </c>
      <c r="C765" s="17"/>
      <c r="D765" s="17" t="s">
        <v>254</v>
      </c>
      <c r="E765" s="17" t="s">
        <v>1568</v>
      </c>
      <c r="F765" s="17"/>
      <c r="G765" s="17"/>
      <c r="H765" s="17"/>
      <c r="I765" s="17"/>
      <c r="J765" s="17"/>
      <c r="K765" s="17"/>
      <c r="L765" s="17"/>
      <c r="M765" s="17"/>
      <c r="N765" s="19">
        <f t="shared" si="38"/>
        <v>0</v>
      </c>
      <c r="O765" s="20">
        <v>10</v>
      </c>
      <c r="P765" s="21">
        <v>9</v>
      </c>
      <c r="Q765" s="21">
        <v>19</v>
      </c>
      <c r="R765" s="22">
        <v>8</v>
      </c>
      <c r="S765" s="23">
        <f t="shared" si="39"/>
        <v>72</v>
      </c>
      <c r="T765" s="20"/>
      <c r="U765" s="21"/>
      <c r="V765" s="21"/>
      <c r="W765" s="9"/>
      <c r="X765" s="9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6" spans="1:77" s="25" customFormat="1" x14ac:dyDescent="0.3">
      <c r="A766" s="17" t="s">
        <v>1569</v>
      </c>
      <c r="B766" s="17" t="s">
        <v>1570</v>
      </c>
      <c r="C766" s="17"/>
      <c r="D766" s="17" t="s">
        <v>22</v>
      </c>
      <c r="E766" s="17" t="s">
        <v>1571</v>
      </c>
      <c r="F766" s="17"/>
      <c r="G766" s="17"/>
      <c r="H766" s="17"/>
      <c r="I766" s="17" t="s">
        <v>1572</v>
      </c>
      <c r="J766" s="17"/>
      <c r="K766" s="17"/>
      <c r="L766" s="17"/>
      <c r="M766" s="17"/>
      <c r="N766" s="19">
        <f t="shared" si="38"/>
        <v>0</v>
      </c>
      <c r="O766" s="20">
        <v>35</v>
      </c>
      <c r="P766" s="21">
        <v>1.7</v>
      </c>
      <c r="Q766" s="21">
        <v>8</v>
      </c>
      <c r="R766" s="22">
        <v>32</v>
      </c>
      <c r="S766" s="23">
        <f t="shared" si="39"/>
        <v>54.4</v>
      </c>
      <c r="T766" s="20"/>
      <c r="U766" s="21"/>
      <c r="V766" s="21"/>
      <c r="W766" s="9"/>
      <c r="X766" s="9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</row>
    <row r="767" spans="1:77" s="25" customFormat="1" x14ac:dyDescent="0.3">
      <c r="A767" s="17" t="s">
        <v>1573</v>
      </c>
      <c r="B767" s="17" t="s">
        <v>1570</v>
      </c>
      <c r="C767" s="17"/>
      <c r="D767" s="17" t="s">
        <v>22</v>
      </c>
      <c r="E767" s="17" t="s">
        <v>1574</v>
      </c>
      <c r="F767" s="17"/>
      <c r="G767" s="17"/>
      <c r="H767" s="17"/>
      <c r="I767" s="17" t="s">
        <v>1572</v>
      </c>
      <c r="J767" s="17"/>
      <c r="K767" s="17">
        <v>1.2</v>
      </c>
      <c r="L767" s="17">
        <v>5</v>
      </c>
      <c r="M767" s="17">
        <v>41</v>
      </c>
      <c r="N767" s="19">
        <f t="shared" si="38"/>
        <v>49.199999999999996</v>
      </c>
      <c r="O767" s="20">
        <v>48</v>
      </c>
      <c r="P767" s="21">
        <v>0.65</v>
      </c>
      <c r="Q767" s="21">
        <v>5</v>
      </c>
      <c r="R767" s="22">
        <v>61</v>
      </c>
      <c r="S767" s="23">
        <f t="shared" si="39"/>
        <v>39.65</v>
      </c>
      <c r="T767" s="20"/>
      <c r="U767" s="21">
        <v>0.65</v>
      </c>
      <c r="V767" s="21">
        <v>5</v>
      </c>
      <c r="W767" s="9"/>
      <c r="X767" s="9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 spans="1:77" x14ac:dyDescent="0.3">
      <c r="A768" s="17" t="s">
        <v>1575</v>
      </c>
      <c r="B768" s="17" t="s">
        <v>1570</v>
      </c>
      <c r="C768" s="17"/>
      <c r="D768" s="17" t="s">
        <v>22</v>
      </c>
      <c r="E768" s="17" t="s">
        <v>1576</v>
      </c>
      <c r="F768" s="17"/>
      <c r="G768" s="17"/>
      <c r="H768" s="17"/>
      <c r="I768" s="17" t="s">
        <v>1572</v>
      </c>
      <c r="J768" s="17"/>
      <c r="K768" s="17">
        <v>1.4</v>
      </c>
      <c r="L768" s="17">
        <v>6</v>
      </c>
      <c r="M768" s="17">
        <v>21</v>
      </c>
      <c r="N768" s="19">
        <f t="shared" si="38"/>
        <v>29.4</v>
      </c>
      <c r="O768" s="20">
        <v>50</v>
      </c>
      <c r="P768" s="21">
        <v>0.85</v>
      </c>
      <c r="Q768" s="21">
        <v>7</v>
      </c>
      <c r="R768" s="22">
        <v>56</v>
      </c>
      <c r="S768" s="23">
        <f t="shared" si="39"/>
        <v>47.6</v>
      </c>
      <c r="T768" s="20"/>
      <c r="U768" s="21">
        <v>0.85</v>
      </c>
      <c r="V768" s="427">
        <v>1</v>
      </c>
      <c r="W768" s="428"/>
      <c r="X768" s="428"/>
      <c r="Y768" s="198" t="s">
        <v>1577</v>
      </c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69" spans="1:78" s="17" customFormat="1" x14ac:dyDescent="0.3">
      <c r="A769" s="17" t="s">
        <v>1578</v>
      </c>
      <c r="B769" s="17" t="s">
        <v>1570</v>
      </c>
      <c r="D769" s="17" t="s">
        <v>22</v>
      </c>
      <c r="E769" s="17" t="s">
        <v>1579</v>
      </c>
      <c r="K769" s="17">
        <v>1.5</v>
      </c>
      <c r="L769" s="17">
        <v>6</v>
      </c>
      <c r="M769" s="17">
        <v>32</v>
      </c>
      <c r="N769" s="19">
        <f t="shared" si="38"/>
        <v>48</v>
      </c>
      <c r="O769" s="20"/>
      <c r="P769" s="83">
        <v>1.5</v>
      </c>
      <c r="Q769" s="83">
        <v>6</v>
      </c>
      <c r="R769" s="22">
        <v>28</v>
      </c>
      <c r="S769" s="23">
        <f t="shared" si="39"/>
        <v>42</v>
      </c>
      <c r="T769" s="20"/>
      <c r="U769" s="21">
        <v>1.5</v>
      </c>
      <c r="V769" s="21">
        <v>6</v>
      </c>
      <c r="W769" s="9"/>
      <c r="X769" s="9"/>
      <c r="Y769" s="3"/>
      <c r="Z769" s="88"/>
      <c r="AA769" s="88"/>
      <c r="AB769" s="88"/>
      <c r="AC769" s="88"/>
      <c r="AD769" s="88"/>
      <c r="AE769" s="88"/>
      <c r="AF769" s="88"/>
      <c r="AG769" s="88"/>
      <c r="AH769" s="88"/>
      <c r="AI769" s="88"/>
      <c r="AJ769" s="88"/>
      <c r="AK769" s="88"/>
      <c r="AL769" s="88"/>
      <c r="AM769" s="88"/>
      <c r="AN769" s="88"/>
      <c r="AO769" s="88"/>
      <c r="AP769" s="88"/>
      <c r="AQ769" s="88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96"/>
    </row>
    <row r="770" spans="1:78" s="17" customFormat="1" x14ac:dyDescent="0.3">
      <c r="A770" s="17" t="s">
        <v>1580</v>
      </c>
      <c r="B770" s="17" t="s">
        <v>1570</v>
      </c>
      <c r="D770" s="17" t="s">
        <v>22</v>
      </c>
      <c r="E770" s="17" t="s">
        <v>1581</v>
      </c>
      <c r="K770" s="17">
        <v>1.5</v>
      </c>
      <c r="L770" s="17">
        <v>6</v>
      </c>
      <c r="M770" s="17">
        <v>19</v>
      </c>
      <c r="N770" s="19">
        <f t="shared" si="38"/>
        <v>28.5</v>
      </c>
      <c r="O770" s="20"/>
      <c r="P770" s="83">
        <v>1.5</v>
      </c>
      <c r="Q770" s="83">
        <v>6</v>
      </c>
      <c r="R770" s="22">
        <v>14</v>
      </c>
      <c r="S770" s="23">
        <f t="shared" si="39"/>
        <v>21</v>
      </c>
      <c r="T770" s="20"/>
      <c r="U770" s="21">
        <v>1.5</v>
      </c>
      <c r="V770" s="21">
        <v>6</v>
      </c>
      <c r="W770" s="9"/>
      <c r="X770" s="9"/>
      <c r="Y770" s="3"/>
      <c r="Z770" s="88"/>
      <c r="AA770" s="88"/>
      <c r="AB770" s="88"/>
      <c r="AC770" s="88"/>
      <c r="AD770" s="88"/>
      <c r="AE770" s="88"/>
      <c r="AF770" s="88"/>
      <c r="AG770" s="88"/>
      <c r="AH770" s="88"/>
      <c r="AI770" s="88"/>
      <c r="AJ770" s="88"/>
      <c r="AK770" s="88"/>
      <c r="AL770" s="88"/>
      <c r="AM770" s="88"/>
      <c r="AN770" s="88"/>
      <c r="AO770" s="88"/>
      <c r="AP770" s="88"/>
      <c r="AQ770" s="88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96"/>
    </row>
    <row r="771" spans="1:78" s="17" customFormat="1" x14ac:dyDescent="0.3">
      <c r="A771" s="17" t="s">
        <v>1582</v>
      </c>
      <c r="B771" s="17" t="s">
        <v>1570</v>
      </c>
      <c r="D771" s="17" t="s">
        <v>22</v>
      </c>
      <c r="E771" s="17" t="s">
        <v>1583</v>
      </c>
      <c r="K771" s="17">
        <v>2.5</v>
      </c>
      <c r="L771" s="17">
        <v>5</v>
      </c>
      <c r="M771" s="17">
        <v>44</v>
      </c>
      <c r="N771" s="19">
        <f t="shared" si="38"/>
        <v>110</v>
      </c>
      <c r="O771" s="20"/>
      <c r="P771" s="83">
        <v>2.5</v>
      </c>
      <c r="Q771" s="83">
        <v>5</v>
      </c>
      <c r="R771" s="22">
        <v>37</v>
      </c>
      <c r="S771" s="23">
        <f t="shared" si="39"/>
        <v>92.5</v>
      </c>
      <c r="T771" s="20"/>
      <c r="U771" s="21"/>
      <c r="V771" s="21"/>
      <c r="W771" s="9"/>
      <c r="X771" s="9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96"/>
    </row>
    <row r="772" spans="1:78" s="17" customFormat="1" x14ac:dyDescent="0.3">
      <c r="A772" s="17" t="s">
        <v>1584</v>
      </c>
      <c r="B772" s="17" t="s">
        <v>1570</v>
      </c>
      <c r="D772" s="17" t="s">
        <v>22</v>
      </c>
      <c r="E772" s="17" t="s">
        <v>1585</v>
      </c>
      <c r="H772" s="17" t="s">
        <v>1586</v>
      </c>
      <c r="K772" s="17">
        <v>2.5</v>
      </c>
      <c r="L772" s="17">
        <v>5</v>
      </c>
      <c r="M772" s="17">
        <v>1166</v>
      </c>
      <c r="N772" s="19">
        <f t="shared" si="38"/>
        <v>2915</v>
      </c>
      <c r="O772" s="20"/>
      <c r="P772" s="21">
        <v>2.5</v>
      </c>
      <c r="Q772" s="21">
        <v>5</v>
      </c>
      <c r="R772" s="22">
        <v>497</v>
      </c>
      <c r="S772" s="23">
        <f t="shared" si="39"/>
        <v>1242.5</v>
      </c>
      <c r="T772" s="20"/>
      <c r="U772" s="21">
        <v>2.5</v>
      </c>
      <c r="V772" s="21">
        <v>2</v>
      </c>
      <c r="W772" s="9"/>
      <c r="X772" s="9"/>
      <c r="Y772" s="3" t="s">
        <v>1587</v>
      </c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96"/>
    </row>
    <row r="773" spans="1:78" s="17" customFormat="1" x14ac:dyDescent="0.3">
      <c r="A773" s="17" t="s">
        <v>1588</v>
      </c>
      <c r="B773" s="17" t="s">
        <v>1570</v>
      </c>
      <c r="D773" s="17" t="s">
        <v>22</v>
      </c>
      <c r="E773" s="17" t="s">
        <v>1589</v>
      </c>
      <c r="K773" s="17">
        <v>1</v>
      </c>
      <c r="L773" s="17">
        <v>2</v>
      </c>
      <c r="M773" s="17">
        <v>12</v>
      </c>
      <c r="N773" s="19">
        <f t="shared" si="38"/>
        <v>12</v>
      </c>
      <c r="O773" s="20"/>
      <c r="P773" s="21">
        <v>1</v>
      </c>
      <c r="Q773" s="21">
        <v>2</v>
      </c>
      <c r="R773" s="22">
        <v>10</v>
      </c>
      <c r="S773" s="23">
        <f t="shared" si="39"/>
        <v>10</v>
      </c>
      <c r="T773" s="20"/>
      <c r="U773" s="21">
        <v>1</v>
      </c>
      <c r="V773" s="21">
        <v>3</v>
      </c>
      <c r="W773" s="9"/>
      <c r="X773" s="9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96"/>
    </row>
    <row r="774" spans="1:78" s="17" customFormat="1" x14ac:dyDescent="0.3">
      <c r="A774" s="17" t="s">
        <v>1590</v>
      </c>
      <c r="B774" s="17" t="s">
        <v>1570</v>
      </c>
      <c r="D774" s="17" t="s">
        <v>89</v>
      </c>
      <c r="E774" s="17" t="s">
        <v>1591</v>
      </c>
      <c r="L774" s="18"/>
      <c r="M774" s="20"/>
      <c r="N774" s="19">
        <f t="shared" si="38"/>
        <v>0</v>
      </c>
      <c r="O774" s="20">
        <v>12</v>
      </c>
      <c r="P774" s="21">
        <v>1.4</v>
      </c>
      <c r="Q774" s="21">
        <v>6</v>
      </c>
      <c r="R774" s="22">
        <v>11</v>
      </c>
      <c r="S774" s="23">
        <f t="shared" si="39"/>
        <v>15.399999999999999</v>
      </c>
      <c r="T774" s="20"/>
      <c r="U774" s="21">
        <v>1.4</v>
      </c>
      <c r="V774" s="21">
        <v>6</v>
      </c>
      <c r="W774" s="9"/>
      <c r="X774" s="9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96"/>
    </row>
    <row r="775" spans="1:78" s="17" customFormat="1" x14ac:dyDescent="0.3">
      <c r="A775" s="17" t="s">
        <v>1592</v>
      </c>
      <c r="B775" s="17" t="s">
        <v>1570</v>
      </c>
      <c r="D775" s="17" t="s">
        <v>89</v>
      </c>
      <c r="E775" s="17" t="s">
        <v>1593</v>
      </c>
      <c r="K775" s="17">
        <v>1.2</v>
      </c>
      <c r="L775" s="18">
        <v>6</v>
      </c>
      <c r="M775" s="20">
        <v>26</v>
      </c>
      <c r="N775" s="19">
        <f t="shared" si="38"/>
        <v>31.2</v>
      </c>
      <c r="O775" s="20">
        <v>72</v>
      </c>
      <c r="P775" s="21">
        <v>1.75</v>
      </c>
      <c r="Q775" s="21">
        <v>6</v>
      </c>
      <c r="R775" s="22">
        <v>32</v>
      </c>
      <c r="S775" s="23">
        <f t="shared" si="39"/>
        <v>56</v>
      </c>
      <c r="T775" s="20"/>
      <c r="U775" s="21">
        <v>1.75</v>
      </c>
      <c r="V775" s="21">
        <v>6</v>
      </c>
      <c r="W775" s="9"/>
      <c r="X775" s="9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96"/>
    </row>
    <row r="776" spans="1:78" s="17" customFormat="1" x14ac:dyDescent="0.3">
      <c r="A776" s="17" t="s">
        <v>1590</v>
      </c>
      <c r="B776" s="17" t="s">
        <v>1570</v>
      </c>
      <c r="D776" s="17" t="s">
        <v>89</v>
      </c>
      <c r="E776" s="17" t="s">
        <v>1594</v>
      </c>
      <c r="L776" s="18"/>
      <c r="M776" s="20"/>
      <c r="N776" s="19">
        <f t="shared" si="38"/>
        <v>0</v>
      </c>
      <c r="O776" s="20">
        <v>48</v>
      </c>
      <c r="P776" s="21">
        <v>1.7</v>
      </c>
      <c r="Q776" s="21">
        <v>6</v>
      </c>
      <c r="R776" s="22">
        <v>22</v>
      </c>
      <c r="S776" s="23">
        <f t="shared" si="39"/>
        <v>37.4</v>
      </c>
      <c r="T776" s="20"/>
      <c r="U776" s="21">
        <v>1.7</v>
      </c>
      <c r="V776" s="21">
        <v>6</v>
      </c>
      <c r="W776" s="9"/>
      <c r="X776" s="9"/>
      <c r="Y776" s="3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96"/>
    </row>
    <row r="777" spans="1:78" s="25" customFormat="1" x14ac:dyDescent="0.3">
      <c r="A777" s="17" t="s">
        <v>1595</v>
      </c>
      <c r="B777" s="17" t="s">
        <v>1570</v>
      </c>
      <c r="C777" s="17"/>
      <c r="D777" s="17" t="s">
        <v>22</v>
      </c>
      <c r="E777" s="17" t="s">
        <v>1596</v>
      </c>
      <c r="F777" s="17"/>
      <c r="G777" s="17"/>
      <c r="H777" s="17"/>
      <c r="I777" s="17" t="s">
        <v>1572</v>
      </c>
      <c r="J777" s="17"/>
      <c r="K777" s="18">
        <v>4</v>
      </c>
      <c r="L777" s="18">
        <v>12</v>
      </c>
      <c r="M777" s="18">
        <v>33</v>
      </c>
      <c r="N777" s="19">
        <f t="shared" si="38"/>
        <v>132</v>
      </c>
      <c r="O777" s="20">
        <v>48</v>
      </c>
      <c r="P777" s="21">
        <v>2.2999999999999998</v>
      </c>
      <c r="Q777" s="21">
        <v>10</v>
      </c>
      <c r="R777" s="22">
        <v>45</v>
      </c>
      <c r="S777" s="23">
        <f t="shared" si="39"/>
        <v>103.49999999999999</v>
      </c>
      <c r="T777" s="20"/>
      <c r="U777" s="21"/>
      <c r="V777" s="21"/>
      <c r="W777" s="9"/>
      <c r="X777" s="9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 spans="1:78" s="25" customFormat="1" x14ac:dyDescent="0.3">
      <c r="A778" s="18" t="s">
        <v>1597</v>
      </c>
      <c r="B778" s="17" t="s">
        <v>1570</v>
      </c>
      <c r="C778" s="18"/>
      <c r="D778" s="17" t="s">
        <v>89</v>
      </c>
      <c r="E778" s="18" t="s">
        <v>1598</v>
      </c>
      <c r="F778" s="18"/>
      <c r="G778" s="18"/>
      <c r="H778" s="18"/>
      <c r="I778" s="18"/>
      <c r="J778" s="18"/>
      <c r="K778" s="18">
        <v>1.8</v>
      </c>
      <c r="L778" s="18">
        <v>5</v>
      </c>
      <c r="M778" s="82">
        <v>27</v>
      </c>
      <c r="N778" s="19">
        <f t="shared" si="38"/>
        <v>48.6</v>
      </c>
      <c r="O778" s="82">
        <v>47</v>
      </c>
      <c r="P778" s="83">
        <v>3</v>
      </c>
      <c r="Q778" s="83">
        <v>5</v>
      </c>
      <c r="R778" s="84">
        <v>28</v>
      </c>
      <c r="S778" s="23">
        <f t="shared" si="39"/>
        <v>84</v>
      </c>
      <c r="T778" s="82"/>
      <c r="U778" s="83"/>
      <c r="V778" s="83"/>
      <c r="W778" s="63"/>
      <c r="X778" s="6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 spans="1:78" s="25" customFormat="1" x14ac:dyDescent="0.3">
      <c r="A779" s="17" t="s">
        <v>1599</v>
      </c>
      <c r="B779" s="17" t="s">
        <v>1570</v>
      </c>
      <c r="C779" s="17"/>
      <c r="D779" s="17" t="s">
        <v>22</v>
      </c>
      <c r="E779" s="17" t="s">
        <v>1600</v>
      </c>
      <c r="F779" s="17"/>
      <c r="G779" s="17"/>
      <c r="H779" s="17" t="s">
        <v>1601</v>
      </c>
      <c r="I779" s="17" t="s">
        <v>1572</v>
      </c>
      <c r="J779" s="17"/>
      <c r="K779" s="17"/>
      <c r="L779" s="17"/>
      <c r="M779" s="17"/>
      <c r="N779" s="19">
        <f t="shared" si="38"/>
        <v>0</v>
      </c>
      <c r="O779" s="20">
        <v>10</v>
      </c>
      <c r="P779" s="21">
        <v>1.9</v>
      </c>
      <c r="Q779" s="21">
        <v>9</v>
      </c>
      <c r="R779" s="22">
        <v>10</v>
      </c>
      <c r="S779" s="23">
        <f t="shared" si="39"/>
        <v>19</v>
      </c>
      <c r="T779" s="20"/>
      <c r="U779" s="21"/>
      <c r="V779" s="21"/>
      <c r="W779" s="9"/>
      <c r="X779" s="9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0" spans="1:78" s="186" customFormat="1" x14ac:dyDescent="0.3">
      <c r="A780" s="17" t="s">
        <v>1599</v>
      </c>
      <c r="B780" s="17" t="s">
        <v>1570</v>
      </c>
      <c r="C780" s="17"/>
      <c r="D780" s="17" t="s">
        <v>22</v>
      </c>
      <c r="E780" s="17" t="s">
        <v>1602</v>
      </c>
      <c r="F780" s="17"/>
      <c r="G780" s="17"/>
      <c r="H780" s="17" t="s">
        <v>1601</v>
      </c>
      <c r="I780" s="17" t="s">
        <v>1572</v>
      </c>
      <c r="J780" s="17"/>
      <c r="K780" s="17"/>
      <c r="L780" s="17"/>
      <c r="M780" s="17"/>
      <c r="N780" s="19">
        <f t="shared" si="38"/>
        <v>0</v>
      </c>
      <c r="O780" s="20">
        <v>10</v>
      </c>
      <c r="P780" s="21">
        <v>1.9</v>
      </c>
      <c r="Q780" s="21">
        <v>9</v>
      </c>
      <c r="R780" s="20">
        <v>10</v>
      </c>
      <c r="S780" s="21">
        <f t="shared" si="39"/>
        <v>19</v>
      </c>
      <c r="T780" s="20"/>
      <c r="U780" s="21"/>
      <c r="V780" s="21"/>
      <c r="W780" s="9"/>
      <c r="X780" s="9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429"/>
    </row>
    <row r="781" spans="1:78" s="186" customFormat="1" x14ac:dyDescent="0.3">
      <c r="A781" s="18" t="s">
        <v>1603</v>
      </c>
      <c r="B781" s="17" t="s">
        <v>1570</v>
      </c>
      <c r="C781" s="18"/>
      <c r="D781" s="17" t="s">
        <v>22</v>
      </c>
      <c r="E781" s="18" t="s">
        <v>1604</v>
      </c>
      <c r="F781" s="18"/>
      <c r="G781" s="18"/>
      <c r="H781" s="18"/>
      <c r="I781" s="18"/>
      <c r="J781" s="18"/>
      <c r="K781" s="18"/>
      <c r="L781" s="18"/>
      <c r="M781" s="18"/>
      <c r="N781" s="19">
        <f t="shared" si="38"/>
        <v>0</v>
      </c>
      <c r="O781" s="82"/>
      <c r="P781" s="83">
        <v>3</v>
      </c>
      <c r="Q781" s="83">
        <v>8</v>
      </c>
      <c r="R781" s="82">
        <v>53</v>
      </c>
      <c r="S781" s="21">
        <f t="shared" si="39"/>
        <v>159</v>
      </c>
      <c r="T781" s="82"/>
      <c r="U781" s="83"/>
      <c r="V781" s="83"/>
      <c r="W781" s="63"/>
      <c r="X781" s="6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429"/>
    </row>
    <row r="782" spans="1:78" s="186" customFormat="1" x14ac:dyDescent="0.3">
      <c r="A782" s="17" t="s">
        <v>1605</v>
      </c>
      <c r="B782" s="17" t="s">
        <v>1570</v>
      </c>
      <c r="C782" s="17"/>
      <c r="D782" s="17" t="s">
        <v>22</v>
      </c>
      <c r="E782" s="17" t="s">
        <v>1606</v>
      </c>
      <c r="F782" s="17"/>
      <c r="G782" s="17"/>
      <c r="H782" s="17" t="s">
        <v>1601</v>
      </c>
      <c r="I782" s="17" t="s">
        <v>1572</v>
      </c>
      <c r="J782" s="17"/>
      <c r="K782" s="17"/>
      <c r="L782" s="17"/>
      <c r="M782" s="17"/>
      <c r="N782" s="19">
        <f t="shared" si="38"/>
        <v>0</v>
      </c>
      <c r="O782" s="20">
        <v>20</v>
      </c>
      <c r="P782" s="21">
        <v>1.7</v>
      </c>
      <c r="Q782" s="21">
        <v>8</v>
      </c>
      <c r="R782" s="20">
        <v>20</v>
      </c>
      <c r="S782" s="21">
        <f t="shared" si="39"/>
        <v>34</v>
      </c>
      <c r="T782" s="20"/>
      <c r="U782" s="21">
        <v>1.7</v>
      </c>
      <c r="V782" s="21">
        <v>8</v>
      </c>
      <c r="W782" s="9"/>
      <c r="X782" s="9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429"/>
    </row>
    <row r="783" spans="1:78" s="186" customFormat="1" x14ac:dyDescent="0.3">
      <c r="A783" s="17" t="s">
        <v>1599</v>
      </c>
      <c r="B783" s="17" t="s">
        <v>1570</v>
      </c>
      <c r="C783" s="17"/>
      <c r="D783" s="17" t="s">
        <v>22</v>
      </c>
      <c r="E783" s="17" t="s">
        <v>1607</v>
      </c>
      <c r="F783" s="17"/>
      <c r="G783" s="17"/>
      <c r="H783" s="17" t="s">
        <v>1601</v>
      </c>
      <c r="I783" s="17" t="s">
        <v>1572</v>
      </c>
      <c r="J783" s="17"/>
      <c r="K783" s="17"/>
      <c r="L783" s="17"/>
      <c r="M783" s="17"/>
      <c r="N783" s="19">
        <f t="shared" si="38"/>
        <v>0</v>
      </c>
      <c r="O783" s="20">
        <v>10</v>
      </c>
      <c r="P783" s="21">
        <v>1.9</v>
      </c>
      <c r="Q783" s="21">
        <v>9</v>
      </c>
      <c r="R783" s="20">
        <v>10</v>
      </c>
      <c r="S783" s="21">
        <f t="shared" si="39"/>
        <v>19</v>
      </c>
      <c r="T783" s="20"/>
      <c r="U783" s="21"/>
      <c r="V783" s="21"/>
      <c r="W783" s="9"/>
      <c r="X783" s="9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429"/>
    </row>
    <row r="784" spans="1:78" s="186" customFormat="1" x14ac:dyDescent="0.3">
      <c r="A784" s="17" t="s">
        <v>1599</v>
      </c>
      <c r="B784" s="17" t="s">
        <v>1570</v>
      </c>
      <c r="C784" s="17"/>
      <c r="D784" s="17" t="s">
        <v>22</v>
      </c>
      <c r="E784" s="17" t="s">
        <v>1608</v>
      </c>
      <c r="F784" s="17"/>
      <c r="G784" s="17"/>
      <c r="H784" s="17" t="s">
        <v>1601</v>
      </c>
      <c r="I784" s="17" t="s">
        <v>1572</v>
      </c>
      <c r="J784" s="17"/>
      <c r="K784" s="17"/>
      <c r="L784" s="17"/>
      <c r="M784" s="17"/>
      <c r="N784" s="19">
        <f t="shared" si="38"/>
        <v>0</v>
      </c>
      <c r="O784" s="20">
        <v>10</v>
      </c>
      <c r="P784" s="21">
        <v>1.9</v>
      </c>
      <c r="Q784" s="21">
        <v>9</v>
      </c>
      <c r="R784" s="20">
        <v>10</v>
      </c>
      <c r="S784" s="21">
        <f t="shared" si="39"/>
        <v>19</v>
      </c>
      <c r="T784" s="20"/>
      <c r="U784" s="21">
        <v>1.9</v>
      </c>
      <c r="V784" s="21">
        <v>9</v>
      </c>
      <c r="W784" s="9"/>
      <c r="X784" s="9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429"/>
    </row>
    <row r="785" spans="1:78" s="186" customFormat="1" x14ac:dyDescent="0.3">
      <c r="A785" s="18" t="s">
        <v>1609</v>
      </c>
      <c r="B785" s="17" t="s">
        <v>1570</v>
      </c>
      <c r="C785" s="18"/>
      <c r="D785" s="17" t="s">
        <v>22</v>
      </c>
      <c r="E785" s="18" t="s">
        <v>1610</v>
      </c>
      <c r="F785" s="18"/>
      <c r="G785" s="18"/>
      <c r="H785" s="18"/>
      <c r="I785" s="18"/>
      <c r="J785" s="18"/>
      <c r="K785" s="18">
        <v>2</v>
      </c>
      <c r="L785" s="18">
        <v>8</v>
      </c>
      <c r="M785" s="18">
        <v>14</v>
      </c>
      <c r="N785" s="19">
        <f t="shared" si="38"/>
        <v>28</v>
      </c>
      <c r="O785" s="82"/>
      <c r="P785" s="83">
        <v>2</v>
      </c>
      <c r="Q785" s="83">
        <v>8</v>
      </c>
      <c r="R785" s="82">
        <v>2</v>
      </c>
      <c r="S785" s="21">
        <f t="shared" si="39"/>
        <v>4</v>
      </c>
      <c r="T785" s="82"/>
      <c r="U785" s="83"/>
      <c r="V785" s="83"/>
      <c r="W785" s="63"/>
      <c r="X785" s="6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429"/>
    </row>
    <row r="786" spans="1:78" s="186" customFormat="1" x14ac:dyDescent="0.3">
      <c r="A786" s="18" t="s">
        <v>1609</v>
      </c>
      <c r="B786" s="17" t="s">
        <v>1570</v>
      </c>
      <c r="C786" s="18"/>
      <c r="D786" s="17" t="s">
        <v>22</v>
      </c>
      <c r="E786" s="18" t="s">
        <v>1611</v>
      </c>
      <c r="F786" s="18"/>
      <c r="G786" s="18"/>
      <c r="H786" s="18"/>
      <c r="I786" s="18"/>
      <c r="J786" s="18"/>
      <c r="K786" s="18">
        <v>2</v>
      </c>
      <c r="L786" s="18">
        <v>8</v>
      </c>
      <c r="M786" s="18">
        <v>11</v>
      </c>
      <c r="N786" s="19">
        <f t="shared" si="38"/>
        <v>22</v>
      </c>
      <c r="O786" s="82"/>
      <c r="P786" s="83">
        <v>2</v>
      </c>
      <c r="Q786" s="83">
        <v>8</v>
      </c>
      <c r="R786" s="82">
        <v>2</v>
      </c>
      <c r="S786" s="21">
        <f t="shared" si="39"/>
        <v>4</v>
      </c>
      <c r="T786" s="82"/>
      <c r="U786" s="83"/>
      <c r="V786" s="83"/>
      <c r="W786" s="63"/>
      <c r="X786" s="6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429"/>
    </row>
    <row r="787" spans="1:78" s="25" customFormat="1" x14ac:dyDescent="0.3">
      <c r="A787" s="86" t="s">
        <v>1609</v>
      </c>
      <c r="B787" s="17" t="s">
        <v>1570</v>
      </c>
      <c r="C787" s="86"/>
      <c r="D787" s="430" t="s">
        <v>22</v>
      </c>
      <c r="E787" s="86" t="s">
        <v>1612</v>
      </c>
      <c r="F787" s="86"/>
      <c r="G787" s="86"/>
      <c r="H787" s="86"/>
      <c r="I787" s="86"/>
      <c r="J787" s="86"/>
      <c r="K787" s="86">
        <v>2</v>
      </c>
      <c r="L787" s="86">
        <v>8</v>
      </c>
      <c r="M787" s="86">
        <v>6</v>
      </c>
      <c r="N787" s="19">
        <f t="shared" si="38"/>
        <v>12</v>
      </c>
      <c r="O787" s="87"/>
      <c r="P787" s="431">
        <v>2</v>
      </c>
      <c r="Q787" s="431">
        <v>8</v>
      </c>
      <c r="R787" s="432">
        <v>1</v>
      </c>
      <c r="S787" s="433">
        <f t="shared" si="39"/>
        <v>2</v>
      </c>
      <c r="T787" s="87"/>
      <c r="U787" s="431"/>
      <c r="V787" s="431"/>
      <c r="W787" s="434"/>
      <c r="X787" s="43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</row>
    <row r="788" spans="1:78" s="25" customFormat="1" x14ac:dyDescent="0.3">
      <c r="A788" s="17" t="s">
        <v>1613</v>
      </c>
      <c r="B788" s="17" t="s">
        <v>1570</v>
      </c>
      <c r="C788" s="17"/>
      <c r="D788" s="17" t="s">
        <v>22</v>
      </c>
      <c r="E788" s="17" t="s">
        <v>1614</v>
      </c>
      <c r="F788" s="17"/>
      <c r="G788" s="17"/>
      <c r="H788" s="17"/>
      <c r="I788" s="17"/>
      <c r="J788" s="17"/>
      <c r="K788" s="17">
        <v>6.5</v>
      </c>
      <c r="L788" s="17">
        <v>15</v>
      </c>
      <c r="M788" s="17">
        <v>5</v>
      </c>
      <c r="N788" s="19">
        <f t="shared" ref="N788:N851" si="40">SUM(M788*K788)</f>
        <v>32.5</v>
      </c>
      <c r="O788" s="20"/>
      <c r="P788" s="21">
        <v>6.5</v>
      </c>
      <c r="Q788" s="21">
        <v>15</v>
      </c>
      <c r="R788" s="22">
        <v>2</v>
      </c>
      <c r="S788" s="23">
        <f t="shared" si="39"/>
        <v>13</v>
      </c>
      <c r="T788" s="20"/>
      <c r="U788" s="21"/>
      <c r="V788" s="21"/>
      <c r="W788" s="9"/>
      <c r="X788" s="9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89" spans="1:78" x14ac:dyDescent="0.3">
      <c r="A789" s="17" t="s">
        <v>1613</v>
      </c>
      <c r="B789" s="17" t="s">
        <v>1570</v>
      </c>
      <c r="C789" s="17"/>
      <c r="D789" s="17" t="s">
        <v>22</v>
      </c>
      <c r="E789" s="17" t="s">
        <v>1615</v>
      </c>
      <c r="F789" s="17"/>
      <c r="G789" s="17"/>
      <c r="H789" s="17"/>
      <c r="I789" s="17"/>
      <c r="J789" s="17"/>
      <c r="K789" s="17">
        <v>6</v>
      </c>
      <c r="L789" s="17">
        <v>12</v>
      </c>
      <c r="M789" s="17">
        <v>14</v>
      </c>
      <c r="N789" s="19">
        <f t="shared" si="40"/>
        <v>84</v>
      </c>
      <c r="O789" s="20"/>
      <c r="P789" s="21">
        <v>6</v>
      </c>
      <c r="Q789" s="21">
        <v>12</v>
      </c>
      <c r="R789" s="22">
        <v>2</v>
      </c>
      <c r="S789" s="23">
        <f t="shared" si="39"/>
        <v>12</v>
      </c>
      <c r="T789" s="20"/>
      <c r="U789" s="21"/>
      <c r="V789" s="21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</row>
    <row r="790" spans="1:78" x14ac:dyDescent="0.3">
      <c r="A790" s="17" t="s">
        <v>1616</v>
      </c>
      <c r="B790" s="17" t="s">
        <v>1570</v>
      </c>
      <c r="C790" s="17"/>
      <c r="D790" s="17" t="s">
        <v>22</v>
      </c>
      <c r="E790" s="17" t="s">
        <v>1617</v>
      </c>
      <c r="F790" s="17"/>
      <c r="G790" s="17"/>
      <c r="H790" s="17"/>
      <c r="I790" s="17" t="s">
        <v>1572</v>
      </c>
      <c r="J790" s="17"/>
      <c r="K790" s="17"/>
      <c r="L790" s="17"/>
      <c r="M790" s="17"/>
      <c r="N790" s="19">
        <f t="shared" si="40"/>
        <v>0</v>
      </c>
      <c r="O790" s="20">
        <v>1</v>
      </c>
      <c r="P790" s="21"/>
      <c r="Q790" s="21"/>
      <c r="R790" s="22">
        <v>1</v>
      </c>
      <c r="S790" s="23">
        <f t="shared" si="39"/>
        <v>0</v>
      </c>
      <c r="T790" s="20"/>
      <c r="U790" s="21"/>
      <c r="V790" s="21"/>
      <c r="Y790" s="35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1" spans="1:78" x14ac:dyDescent="0.3">
      <c r="A791" s="17" t="s">
        <v>1618</v>
      </c>
      <c r="B791" s="17" t="s">
        <v>1570</v>
      </c>
      <c r="C791" s="17"/>
      <c r="D791" s="17" t="s">
        <v>22</v>
      </c>
      <c r="E791" s="17" t="s">
        <v>1619</v>
      </c>
      <c r="F791" s="17"/>
      <c r="G791" s="17"/>
      <c r="H791" s="17"/>
      <c r="I791" s="17" t="s">
        <v>1572</v>
      </c>
      <c r="J791" s="17"/>
      <c r="K791" s="17"/>
      <c r="L791" s="17"/>
      <c r="M791" s="17"/>
      <c r="N791" s="19">
        <f t="shared" si="40"/>
        <v>0</v>
      </c>
      <c r="O791" s="20">
        <v>8</v>
      </c>
      <c r="P791" s="21">
        <v>5.7</v>
      </c>
      <c r="Q791" s="21">
        <v>23</v>
      </c>
      <c r="R791" s="22">
        <v>8</v>
      </c>
      <c r="S791" s="23">
        <f t="shared" si="39"/>
        <v>45.6</v>
      </c>
      <c r="T791" s="20"/>
      <c r="U791" s="21"/>
      <c r="V791" s="21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</row>
    <row r="792" spans="1:78" s="97" customFormat="1" x14ac:dyDescent="0.3">
      <c r="A792" s="17" t="s">
        <v>1613</v>
      </c>
      <c r="B792" s="17" t="s">
        <v>1570</v>
      </c>
      <c r="C792" s="17"/>
      <c r="D792" s="17" t="s">
        <v>22</v>
      </c>
      <c r="E792" s="17" t="s">
        <v>1620</v>
      </c>
      <c r="F792" s="17"/>
      <c r="G792" s="17"/>
      <c r="H792" s="17"/>
      <c r="I792" s="17" t="s">
        <v>1572</v>
      </c>
      <c r="J792" s="17"/>
      <c r="K792" s="17"/>
      <c r="L792" s="17"/>
      <c r="M792" s="17"/>
      <c r="N792" s="19">
        <f t="shared" si="40"/>
        <v>0</v>
      </c>
      <c r="O792" s="20">
        <v>60</v>
      </c>
      <c r="P792" s="21">
        <v>3.4</v>
      </c>
      <c r="Q792" s="21">
        <v>15</v>
      </c>
      <c r="R792" s="22">
        <v>57</v>
      </c>
      <c r="S792" s="23">
        <f t="shared" si="39"/>
        <v>193.79999999999998</v>
      </c>
      <c r="T792" s="20"/>
      <c r="U792" s="21"/>
      <c r="V792" s="21"/>
      <c r="W792" s="9"/>
      <c r="X792" s="9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</row>
    <row r="793" spans="1:78" s="247" customFormat="1" x14ac:dyDescent="0.3">
      <c r="A793" s="247" t="s">
        <v>1621</v>
      </c>
      <c r="B793" s="247" t="s">
        <v>1533</v>
      </c>
      <c r="C793" s="247" t="s">
        <v>1622</v>
      </c>
      <c r="D793" s="247" t="s">
        <v>136</v>
      </c>
      <c r="E793" s="247" t="s">
        <v>1623</v>
      </c>
      <c r="G793" s="247" t="s">
        <v>1053</v>
      </c>
      <c r="I793" s="436" t="s">
        <v>1624</v>
      </c>
      <c r="J793" s="436"/>
      <c r="N793" s="19">
        <f t="shared" si="40"/>
        <v>0</v>
      </c>
      <c r="P793" s="248"/>
      <c r="Q793" s="248"/>
      <c r="R793" s="297"/>
      <c r="S793" s="298"/>
      <c r="T793" s="247">
        <v>4</v>
      </c>
      <c r="U793" s="248">
        <v>2.7</v>
      </c>
      <c r="V793" s="248">
        <v>6</v>
      </c>
      <c r="W793" s="76"/>
      <c r="X793" s="76"/>
      <c r="Y793" s="250"/>
      <c r="Z793" s="250"/>
      <c r="AA793" s="250"/>
      <c r="AB793" s="250"/>
      <c r="AC793" s="250"/>
      <c r="AD793" s="250"/>
      <c r="AE793" s="250"/>
      <c r="AF793" s="250"/>
      <c r="AG793" s="250"/>
      <c r="AH793" s="250"/>
      <c r="AI793" s="250"/>
      <c r="AJ793" s="250"/>
      <c r="AK793" s="250"/>
      <c r="AL793" s="250"/>
      <c r="AM793" s="250"/>
      <c r="AN793" s="250"/>
      <c r="AO793" s="250"/>
      <c r="AP793" s="250"/>
      <c r="AQ793" s="250"/>
      <c r="AR793" s="250"/>
      <c r="AS793" s="250"/>
      <c r="AT793" s="250"/>
      <c r="AU793" s="250"/>
      <c r="AV793" s="250"/>
      <c r="AW793" s="250"/>
      <c r="AX793" s="250"/>
      <c r="AY793" s="250"/>
      <c r="AZ793" s="250"/>
      <c r="BA793" s="250"/>
      <c r="BB793" s="250"/>
      <c r="BC793" s="250"/>
      <c r="BD793" s="250"/>
      <c r="BE793" s="250"/>
      <c r="BF793" s="250"/>
      <c r="BG793" s="250"/>
      <c r="BH793" s="250"/>
      <c r="BI793" s="250"/>
      <c r="BJ793" s="250"/>
      <c r="BK793" s="250"/>
      <c r="BL793" s="250"/>
      <c r="BM793" s="250"/>
      <c r="BN793" s="250"/>
      <c r="BO793" s="250"/>
      <c r="BP793" s="250"/>
      <c r="BQ793" s="250"/>
      <c r="BR793" s="250"/>
      <c r="BS793" s="250"/>
      <c r="BT793" s="250"/>
      <c r="BU793" s="250"/>
      <c r="BV793" s="250"/>
      <c r="BW793" s="250"/>
      <c r="BX793" s="250"/>
      <c r="BY793" s="250"/>
      <c r="BZ793" s="437"/>
    </row>
    <row r="794" spans="1:78" s="17" customFormat="1" x14ac:dyDescent="0.3">
      <c r="A794" s="186" t="s">
        <v>1625</v>
      </c>
      <c r="B794" s="186" t="s">
        <v>1533</v>
      </c>
      <c r="C794" s="186" t="s">
        <v>1626</v>
      </c>
      <c r="D794" s="186" t="s">
        <v>136</v>
      </c>
      <c r="E794" s="186" t="s">
        <v>1627</v>
      </c>
      <c r="F794" s="186"/>
      <c r="G794" s="186" t="s">
        <v>1628</v>
      </c>
      <c r="H794" s="186"/>
      <c r="I794" s="438" t="s">
        <v>1624</v>
      </c>
      <c r="J794" s="438"/>
      <c r="K794" s="186"/>
      <c r="L794" s="186"/>
      <c r="M794" s="186"/>
      <c r="N794" s="19">
        <f t="shared" si="40"/>
        <v>0</v>
      </c>
      <c r="O794" s="186"/>
      <c r="P794" s="187"/>
      <c r="Q794" s="187"/>
      <c r="R794" s="252"/>
      <c r="S794" s="253"/>
      <c r="T794" s="186">
        <v>2</v>
      </c>
      <c r="U794" s="187">
        <v>7.3</v>
      </c>
      <c r="V794" s="187">
        <v>21</v>
      </c>
      <c r="W794" s="76"/>
      <c r="X794" s="76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96"/>
    </row>
    <row r="795" spans="1:78" s="247" customFormat="1" x14ac:dyDescent="0.3">
      <c r="A795" s="247" t="s">
        <v>1629</v>
      </c>
      <c r="B795" s="247" t="s">
        <v>1533</v>
      </c>
      <c r="C795" s="247" t="s">
        <v>1630</v>
      </c>
      <c r="D795" s="247" t="s">
        <v>136</v>
      </c>
      <c r="E795" s="247" t="s">
        <v>1631</v>
      </c>
      <c r="G795" s="247" t="s">
        <v>1053</v>
      </c>
      <c r="I795" s="436" t="s">
        <v>1624</v>
      </c>
      <c r="J795" s="436"/>
      <c r="N795" s="19">
        <f t="shared" si="40"/>
        <v>0</v>
      </c>
      <c r="P795" s="248"/>
      <c r="Q795" s="248"/>
      <c r="R795" s="297"/>
      <c r="S795" s="298"/>
      <c r="T795" s="247">
        <v>4</v>
      </c>
      <c r="U795" s="248">
        <v>2.7</v>
      </c>
      <c r="V795" s="248">
        <v>6</v>
      </c>
      <c r="W795" s="76"/>
      <c r="X795" s="76"/>
      <c r="Y795" s="250"/>
      <c r="Z795" s="250"/>
      <c r="AA795" s="250"/>
      <c r="AB795" s="250"/>
      <c r="AC795" s="250"/>
      <c r="AD795" s="250"/>
      <c r="AE795" s="250"/>
      <c r="AF795" s="250"/>
      <c r="AG795" s="250"/>
      <c r="AH795" s="250"/>
      <c r="AI795" s="250"/>
      <c r="AJ795" s="250"/>
      <c r="AK795" s="250"/>
      <c r="AL795" s="250"/>
      <c r="AM795" s="250"/>
      <c r="AN795" s="250"/>
      <c r="AO795" s="250"/>
      <c r="AP795" s="250"/>
      <c r="AQ795" s="250"/>
      <c r="AR795" s="250"/>
      <c r="AS795" s="250"/>
      <c r="AT795" s="250"/>
      <c r="AU795" s="250"/>
      <c r="AV795" s="250"/>
      <c r="AW795" s="250"/>
      <c r="AX795" s="250"/>
      <c r="AY795" s="250"/>
      <c r="AZ795" s="250"/>
      <c r="BA795" s="250"/>
      <c r="BB795" s="250"/>
      <c r="BC795" s="250"/>
      <c r="BD795" s="250"/>
      <c r="BE795" s="250"/>
      <c r="BF795" s="250"/>
      <c r="BG795" s="250"/>
      <c r="BH795" s="250"/>
      <c r="BI795" s="250"/>
      <c r="BJ795" s="250"/>
      <c r="BK795" s="250"/>
      <c r="BL795" s="250"/>
      <c r="BM795" s="250"/>
      <c r="BN795" s="250"/>
      <c r="BO795" s="250"/>
      <c r="BP795" s="250"/>
      <c r="BQ795" s="250"/>
      <c r="BR795" s="250"/>
      <c r="BS795" s="250"/>
      <c r="BT795" s="250"/>
      <c r="BU795" s="250"/>
      <c r="BV795" s="250"/>
      <c r="BW795" s="250"/>
      <c r="BX795" s="250"/>
      <c r="BY795" s="250"/>
      <c r="BZ795" s="437"/>
    </row>
    <row r="796" spans="1:78" s="17" customFormat="1" x14ac:dyDescent="0.3">
      <c r="A796" s="186" t="s">
        <v>1625</v>
      </c>
      <c r="B796" s="186" t="s">
        <v>1533</v>
      </c>
      <c r="C796" s="186" t="s">
        <v>1632</v>
      </c>
      <c r="D796" s="186" t="s">
        <v>136</v>
      </c>
      <c r="E796" s="186" t="s">
        <v>1633</v>
      </c>
      <c r="F796" s="186"/>
      <c r="G796" s="186" t="s">
        <v>1634</v>
      </c>
      <c r="H796" s="186"/>
      <c r="I796" s="186" t="s">
        <v>1635</v>
      </c>
      <c r="J796" s="186"/>
      <c r="K796" s="186"/>
      <c r="L796" s="186"/>
      <c r="M796" s="186"/>
      <c r="N796" s="19">
        <f t="shared" si="40"/>
        <v>0</v>
      </c>
      <c r="O796" s="186"/>
      <c r="P796" s="187"/>
      <c r="Q796" s="187"/>
      <c r="R796" s="252"/>
      <c r="S796" s="253"/>
      <c r="T796" s="186">
        <v>10</v>
      </c>
      <c r="U796" s="187">
        <v>1.4</v>
      </c>
      <c r="V796" s="187">
        <v>5</v>
      </c>
      <c r="W796" s="76"/>
      <c r="X796" s="76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96"/>
    </row>
    <row r="797" spans="1:78" s="17" customFormat="1" x14ac:dyDescent="0.3">
      <c r="A797" s="186" t="s">
        <v>1636</v>
      </c>
      <c r="B797" s="186" t="s">
        <v>1533</v>
      </c>
      <c r="C797" s="186" t="s">
        <v>1637</v>
      </c>
      <c r="D797" s="186" t="s">
        <v>136</v>
      </c>
      <c r="E797" s="186" t="s">
        <v>1638</v>
      </c>
      <c r="F797" s="186"/>
      <c r="G797" s="186" t="s">
        <v>1634</v>
      </c>
      <c r="H797" s="186"/>
      <c r="I797" s="186" t="s">
        <v>1635</v>
      </c>
      <c r="J797" s="186"/>
      <c r="K797" s="186"/>
      <c r="L797" s="186"/>
      <c r="M797" s="186"/>
      <c r="N797" s="19">
        <f t="shared" si="40"/>
        <v>0</v>
      </c>
      <c r="O797" s="186"/>
      <c r="P797" s="187"/>
      <c r="Q797" s="187"/>
      <c r="R797" s="252"/>
      <c r="S797" s="253"/>
      <c r="T797" s="186">
        <v>10</v>
      </c>
      <c r="U797" s="187">
        <v>1.1000000000000001</v>
      </c>
      <c r="V797" s="187">
        <v>5</v>
      </c>
      <c r="W797" s="76"/>
      <c r="X797" s="76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96"/>
    </row>
    <row r="798" spans="1:78" s="17" customFormat="1" x14ac:dyDescent="0.3">
      <c r="A798" s="186" t="s">
        <v>1636</v>
      </c>
      <c r="B798" s="186" t="s">
        <v>1533</v>
      </c>
      <c r="C798" s="186" t="s">
        <v>1639</v>
      </c>
      <c r="D798" s="186" t="s">
        <v>136</v>
      </c>
      <c r="E798" s="186" t="s">
        <v>1640</v>
      </c>
      <c r="F798" s="186"/>
      <c r="G798" s="186" t="s">
        <v>1628</v>
      </c>
      <c r="H798" s="186"/>
      <c r="I798" s="438" t="s">
        <v>1624</v>
      </c>
      <c r="J798" s="438"/>
      <c r="K798" s="186"/>
      <c r="L798" s="186"/>
      <c r="M798" s="186"/>
      <c r="N798" s="19">
        <f t="shared" si="40"/>
        <v>0</v>
      </c>
      <c r="O798" s="186"/>
      <c r="P798" s="187"/>
      <c r="Q798" s="187"/>
      <c r="R798" s="252"/>
      <c r="S798" s="253"/>
      <c r="T798" s="186">
        <v>2</v>
      </c>
      <c r="U798" s="187">
        <v>7.3</v>
      </c>
      <c r="V798" s="187">
        <v>21</v>
      </c>
      <c r="W798" s="76"/>
      <c r="X798" s="76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96"/>
    </row>
    <row r="799" spans="1:78" s="439" customFormat="1" x14ac:dyDescent="0.3">
      <c r="A799" s="439" t="s">
        <v>1641</v>
      </c>
      <c r="B799" s="439" t="s">
        <v>1533</v>
      </c>
      <c r="D799" s="439" t="s">
        <v>89</v>
      </c>
      <c r="E799" s="440" t="s">
        <v>1642</v>
      </c>
      <c r="F799" s="440"/>
      <c r="I799" s="439" t="s">
        <v>1643</v>
      </c>
      <c r="K799" s="439">
        <v>0.75</v>
      </c>
      <c r="L799" s="440">
        <v>4</v>
      </c>
      <c r="M799" s="228">
        <v>3</v>
      </c>
      <c r="N799" s="19">
        <f t="shared" si="40"/>
        <v>2.25</v>
      </c>
      <c r="O799" s="228">
        <v>39</v>
      </c>
      <c r="P799" s="227">
        <v>1.2</v>
      </c>
      <c r="Q799" s="227">
        <v>4</v>
      </c>
      <c r="R799" s="441">
        <v>35</v>
      </c>
      <c r="S799" s="442">
        <f>(P799*R799)</f>
        <v>42</v>
      </c>
      <c r="T799" s="228"/>
      <c r="U799" s="227"/>
      <c r="V799" s="227"/>
      <c r="W799" s="9"/>
      <c r="X799" s="9"/>
      <c r="Y799" s="443"/>
      <c r="Z799" s="443"/>
      <c r="AA799" s="443"/>
      <c r="AB799" s="443"/>
      <c r="AC799" s="443"/>
      <c r="AD799" s="443"/>
      <c r="AE799" s="443"/>
      <c r="AF799" s="443"/>
      <c r="AG799" s="443"/>
      <c r="AH799" s="443"/>
      <c r="AI799" s="443"/>
      <c r="AJ799" s="443"/>
      <c r="AK799" s="443"/>
      <c r="AL799" s="443"/>
      <c r="AM799" s="443"/>
      <c r="AN799" s="443"/>
      <c r="AO799" s="443"/>
      <c r="AP799" s="443"/>
      <c r="AQ799" s="443"/>
      <c r="AR799" s="443"/>
      <c r="AS799" s="443"/>
      <c r="AT799" s="443"/>
      <c r="AU799" s="443"/>
      <c r="AV799" s="443"/>
      <c r="AW799" s="443"/>
      <c r="AX799" s="443"/>
      <c r="AY799" s="443"/>
      <c r="AZ799" s="443"/>
      <c r="BA799" s="443"/>
      <c r="BB799" s="443"/>
      <c r="BC799" s="443"/>
      <c r="BD799" s="443"/>
      <c r="BE799" s="443"/>
      <c r="BF799" s="443"/>
      <c r="BG799" s="443"/>
      <c r="BH799" s="443"/>
      <c r="BI799" s="443"/>
      <c r="BJ799" s="443"/>
      <c r="BK799" s="443"/>
      <c r="BL799" s="443"/>
      <c r="BM799" s="443"/>
      <c r="BN799" s="443"/>
      <c r="BO799" s="443"/>
      <c r="BP799" s="443"/>
      <c r="BQ799" s="443"/>
      <c r="BR799" s="443"/>
      <c r="BS799" s="443"/>
      <c r="BT799" s="443"/>
      <c r="BU799" s="443"/>
      <c r="BV799" s="443"/>
      <c r="BW799" s="443"/>
      <c r="BX799" s="443"/>
      <c r="BY799" s="443"/>
      <c r="BZ799" s="444"/>
    </row>
    <row r="800" spans="1:78" s="99" customFormat="1" x14ac:dyDescent="0.3">
      <c r="A800" s="99" t="s">
        <v>1644</v>
      </c>
      <c r="B800" s="186" t="s">
        <v>1533</v>
      </c>
      <c r="C800" s="99">
        <v>1360</v>
      </c>
      <c r="D800" s="99" t="s">
        <v>89</v>
      </c>
      <c r="E800" s="99" t="s">
        <v>1645</v>
      </c>
      <c r="N800" s="19">
        <f t="shared" si="40"/>
        <v>0</v>
      </c>
      <c r="O800" s="100"/>
      <c r="P800" s="318">
        <f>N800*Q800</f>
        <v>0</v>
      </c>
      <c r="Q800" s="100">
        <v>0.68</v>
      </c>
      <c r="S800" s="100"/>
      <c r="T800" s="99">
        <v>3</v>
      </c>
      <c r="U800" s="100">
        <v>0.78</v>
      </c>
      <c r="V800" s="308">
        <v>4</v>
      </c>
      <c r="W800" s="127"/>
      <c r="X800" s="127"/>
      <c r="AA800" s="309">
        <v>0.68</v>
      </c>
      <c r="AB800" s="309"/>
      <c r="AC800" s="99">
        <v>1.1399999999999999</v>
      </c>
      <c r="AD800" s="100">
        <f>AA800*AC800</f>
        <v>0.7752</v>
      </c>
      <c r="AE800" s="100"/>
    </row>
    <row r="801" spans="1:78" s="17" customFormat="1" x14ac:dyDescent="0.3">
      <c r="A801" s="17" t="s">
        <v>1646</v>
      </c>
      <c r="B801" s="17" t="s">
        <v>1533</v>
      </c>
      <c r="D801" s="17" t="s">
        <v>89</v>
      </c>
      <c r="E801" s="17" t="s">
        <v>1647</v>
      </c>
      <c r="L801" s="18"/>
      <c r="M801" s="20"/>
      <c r="N801" s="19">
        <f t="shared" si="40"/>
        <v>0</v>
      </c>
      <c r="O801" s="20">
        <v>10</v>
      </c>
      <c r="P801" s="21">
        <v>0.5</v>
      </c>
      <c r="Q801" s="21">
        <v>3</v>
      </c>
      <c r="R801" s="22">
        <v>5</v>
      </c>
      <c r="S801" s="23">
        <f>(P801*R801)</f>
        <v>2.5</v>
      </c>
      <c r="T801" s="20"/>
      <c r="U801" s="21"/>
      <c r="V801" s="21"/>
      <c r="W801" s="9"/>
      <c r="X801" s="9"/>
      <c r="Y801" s="3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96"/>
    </row>
    <row r="802" spans="1:78" s="25" customFormat="1" x14ac:dyDescent="0.3">
      <c r="A802" s="17" t="s">
        <v>1646</v>
      </c>
      <c r="B802" s="17" t="s">
        <v>1533</v>
      </c>
      <c r="C802" s="17"/>
      <c r="D802" s="17" t="s">
        <v>89</v>
      </c>
      <c r="E802" s="17" t="s">
        <v>1648</v>
      </c>
      <c r="F802" s="17"/>
      <c r="G802" s="17"/>
      <c r="H802" s="17"/>
      <c r="I802" s="17"/>
      <c r="J802" s="17"/>
      <c r="K802" s="17"/>
      <c r="L802" s="18"/>
      <c r="M802" s="20"/>
      <c r="N802" s="19">
        <f t="shared" si="40"/>
        <v>0</v>
      </c>
      <c r="O802" s="20">
        <v>10</v>
      </c>
      <c r="P802" s="21">
        <v>0.5</v>
      </c>
      <c r="Q802" s="21">
        <v>3</v>
      </c>
      <c r="R802" s="22">
        <v>3</v>
      </c>
      <c r="S802" s="23">
        <f>(P802*R802)</f>
        <v>1.5</v>
      </c>
      <c r="T802" s="20"/>
      <c r="U802" s="21"/>
      <c r="V802" s="21"/>
      <c r="W802" s="9"/>
      <c r="X802" s="9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 spans="1:78" s="25" customFormat="1" x14ac:dyDescent="0.3">
      <c r="A803" s="17" t="s">
        <v>1646</v>
      </c>
      <c r="B803" s="17" t="s">
        <v>1533</v>
      </c>
      <c r="C803" s="17"/>
      <c r="D803" s="17" t="s">
        <v>89</v>
      </c>
      <c r="E803" s="17" t="s">
        <v>1649</v>
      </c>
      <c r="F803" s="17"/>
      <c r="G803" s="17"/>
      <c r="H803" s="17"/>
      <c r="I803" s="17"/>
      <c r="J803" s="17"/>
      <c r="K803" s="17"/>
      <c r="L803" s="18"/>
      <c r="M803" s="20"/>
      <c r="N803" s="19">
        <f t="shared" si="40"/>
        <v>0</v>
      </c>
      <c r="O803" s="20">
        <v>24</v>
      </c>
      <c r="P803" s="21">
        <v>0.44</v>
      </c>
      <c r="Q803" s="21">
        <v>3</v>
      </c>
      <c r="R803" s="22">
        <v>9</v>
      </c>
      <c r="S803" s="23">
        <f>(P803*R803)</f>
        <v>3.96</v>
      </c>
      <c r="T803" s="20"/>
      <c r="U803" s="21"/>
      <c r="V803" s="21"/>
      <c r="W803" s="9"/>
      <c r="X803" s="9"/>
      <c r="Y803" s="119"/>
      <c r="Z803" s="119"/>
      <c r="AA803" s="119"/>
      <c r="AB803" s="119"/>
      <c r="AC803" s="119"/>
      <c r="AD803" s="119"/>
      <c r="AE803" s="119"/>
      <c r="AF803" s="119"/>
      <c r="AG803" s="119"/>
      <c r="AH803" s="119"/>
      <c r="AI803" s="119"/>
      <c r="AJ803" s="119"/>
      <c r="AK803" s="119"/>
      <c r="AL803" s="119"/>
      <c r="AM803" s="119"/>
      <c r="AN803" s="119"/>
      <c r="AO803" s="119"/>
      <c r="AP803" s="119"/>
      <c r="AQ803" s="119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 spans="1:78" x14ac:dyDescent="0.3">
      <c r="A804" s="186" t="s">
        <v>1650</v>
      </c>
      <c r="B804" s="186" t="s">
        <v>1533</v>
      </c>
      <c r="C804" s="186" t="s">
        <v>1651</v>
      </c>
      <c r="D804" s="186" t="s">
        <v>136</v>
      </c>
      <c r="E804" s="186" t="s">
        <v>1652</v>
      </c>
      <c r="F804" s="186"/>
      <c r="G804" s="186" t="s">
        <v>1653</v>
      </c>
      <c r="H804" s="186"/>
      <c r="I804" s="186" t="s">
        <v>1635</v>
      </c>
      <c r="J804" s="186"/>
      <c r="K804" s="186"/>
      <c r="L804" s="186"/>
      <c r="M804" s="186"/>
      <c r="N804" s="19">
        <f t="shared" si="40"/>
        <v>0</v>
      </c>
      <c r="O804" s="186"/>
      <c r="P804" s="187"/>
      <c r="Q804" s="187"/>
      <c r="R804" s="252"/>
      <c r="S804" s="253"/>
      <c r="T804" s="186">
        <v>10</v>
      </c>
      <c r="U804" s="187">
        <v>0.65</v>
      </c>
      <c r="V804" s="187">
        <v>3</v>
      </c>
      <c r="W804" s="76"/>
      <c r="X804" s="76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 spans="1:78" s="25" customFormat="1" x14ac:dyDescent="0.3">
      <c r="A805" s="68" t="s">
        <v>1654</v>
      </c>
      <c r="B805" s="68" t="s">
        <v>1533</v>
      </c>
      <c r="C805" s="68"/>
      <c r="D805" s="68" t="s">
        <v>1655</v>
      </c>
      <c r="E805" s="68" t="s">
        <v>1652</v>
      </c>
      <c r="F805" s="68"/>
      <c r="G805" s="68"/>
      <c r="H805" s="68"/>
      <c r="I805" s="68"/>
      <c r="J805" s="68"/>
      <c r="K805" s="68"/>
      <c r="L805" s="68"/>
      <c r="M805" s="68"/>
      <c r="N805" s="19">
        <f t="shared" si="40"/>
        <v>0</v>
      </c>
      <c r="O805" s="68"/>
      <c r="P805" s="75"/>
      <c r="Q805" s="75"/>
      <c r="R805" s="109"/>
      <c r="S805" s="149"/>
      <c r="T805" s="68">
        <v>3</v>
      </c>
      <c r="U805" s="75">
        <v>0</v>
      </c>
      <c r="V805" s="75">
        <v>3</v>
      </c>
      <c r="W805" s="76"/>
      <c r="X805" s="76"/>
      <c r="Y805" s="110" t="s">
        <v>1656</v>
      </c>
      <c r="Z805" s="110"/>
      <c r="AA805" s="110"/>
      <c r="AB805" s="110"/>
      <c r="AC805" s="110"/>
      <c r="AD805" s="110"/>
      <c r="AE805" s="110"/>
      <c r="AF805" s="110"/>
      <c r="AG805" s="110"/>
      <c r="AH805" s="110"/>
      <c r="AI805" s="110"/>
      <c r="AJ805" s="110"/>
      <c r="AK805" s="110"/>
      <c r="AL805" s="110"/>
      <c r="AM805" s="110"/>
      <c r="AN805" s="110"/>
      <c r="AO805" s="110"/>
      <c r="AP805" s="110"/>
      <c r="AQ805" s="110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 spans="1:78" s="25" customFormat="1" x14ac:dyDescent="0.3">
      <c r="A806" s="17" t="s">
        <v>1657</v>
      </c>
      <c r="B806" s="17" t="s">
        <v>1533</v>
      </c>
      <c r="C806" s="17"/>
      <c r="D806" s="17" t="s">
        <v>89</v>
      </c>
      <c r="E806" s="17" t="s">
        <v>1658</v>
      </c>
      <c r="F806" s="17"/>
      <c r="G806" s="17"/>
      <c r="H806" s="17"/>
      <c r="I806" s="17"/>
      <c r="J806" s="17"/>
      <c r="K806" s="17">
        <v>3.4</v>
      </c>
      <c r="L806" s="18">
        <v>8</v>
      </c>
      <c r="M806" s="20">
        <v>7</v>
      </c>
      <c r="N806" s="19">
        <f t="shared" si="40"/>
        <v>23.8</v>
      </c>
      <c r="O806" s="20">
        <v>10</v>
      </c>
      <c r="P806" s="21">
        <v>3.4</v>
      </c>
      <c r="Q806" s="21">
        <v>8</v>
      </c>
      <c r="R806" s="22">
        <v>6</v>
      </c>
      <c r="S806" s="23">
        <f>(P806*R806)</f>
        <v>20.399999999999999</v>
      </c>
      <c r="T806" s="20"/>
      <c r="U806" s="21">
        <v>3.4</v>
      </c>
      <c r="V806" s="21">
        <v>8</v>
      </c>
      <c r="W806" s="9"/>
      <c r="X806" s="9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 spans="1:78" s="25" customFormat="1" x14ac:dyDescent="0.3">
      <c r="A807" s="186" t="s">
        <v>1659</v>
      </c>
      <c r="B807" s="186" t="s">
        <v>1660</v>
      </c>
      <c r="C807" s="186" t="s">
        <v>1661</v>
      </c>
      <c r="D807" s="186" t="s">
        <v>136</v>
      </c>
      <c r="E807" s="186" t="s">
        <v>1662</v>
      </c>
      <c r="F807" s="186"/>
      <c r="G807" s="186"/>
      <c r="H807" s="186"/>
      <c r="I807" s="186"/>
      <c r="J807" s="186"/>
      <c r="K807" s="186"/>
      <c r="L807" s="186"/>
      <c r="M807" s="186"/>
      <c r="N807" s="19">
        <f t="shared" si="40"/>
        <v>0</v>
      </c>
      <c r="O807" s="186"/>
      <c r="P807" s="187"/>
      <c r="Q807" s="187"/>
      <c r="R807" s="252"/>
      <c r="S807" s="253"/>
      <c r="T807" s="186">
        <v>1</v>
      </c>
      <c r="U807" s="187">
        <v>5.6</v>
      </c>
      <c r="V807" s="187">
        <v>15</v>
      </c>
      <c r="W807" s="76"/>
      <c r="X807" s="76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 spans="1:78" s="25" customFormat="1" x14ac:dyDescent="0.3">
      <c r="A808" s="186" t="s">
        <v>1663</v>
      </c>
      <c r="B808" s="186" t="s">
        <v>1533</v>
      </c>
      <c r="C808" s="186" t="s">
        <v>1664</v>
      </c>
      <c r="D808" s="186" t="s">
        <v>136</v>
      </c>
      <c r="E808" s="186" t="s">
        <v>1665</v>
      </c>
      <c r="F808" s="186"/>
      <c r="G808" s="186" t="s">
        <v>1634</v>
      </c>
      <c r="H808" s="186"/>
      <c r="I808" s="186" t="s">
        <v>1635</v>
      </c>
      <c r="J808" s="186"/>
      <c r="K808" s="186"/>
      <c r="L808" s="186"/>
      <c r="M808" s="186"/>
      <c r="N808" s="19">
        <f t="shared" si="40"/>
        <v>0</v>
      </c>
      <c r="O808" s="186"/>
      <c r="P808" s="187"/>
      <c r="Q808" s="187"/>
      <c r="R808" s="252"/>
      <c r="S808" s="253"/>
      <c r="T808" s="186">
        <v>5</v>
      </c>
      <c r="U808" s="187">
        <v>1.1000000000000001</v>
      </c>
      <c r="V808" s="187">
        <v>5</v>
      </c>
      <c r="W808" s="76"/>
      <c r="X808" s="7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 spans="1:78" s="123" customFormat="1" x14ac:dyDescent="0.3">
      <c r="A809" s="151" t="s">
        <v>1666</v>
      </c>
      <c r="B809" s="151" t="s">
        <v>1533</v>
      </c>
      <c r="C809" s="151"/>
      <c r="D809" s="151" t="s">
        <v>89</v>
      </c>
      <c r="E809" s="151" t="s">
        <v>1667</v>
      </c>
      <c r="F809" s="151"/>
      <c r="G809" s="151"/>
      <c r="H809" s="151"/>
      <c r="I809" s="151"/>
      <c r="J809" s="151"/>
      <c r="K809" s="151">
        <v>2.75</v>
      </c>
      <c r="L809" s="152">
        <v>6</v>
      </c>
      <c r="M809" s="153">
        <v>7</v>
      </c>
      <c r="N809" s="19">
        <f t="shared" si="40"/>
        <v>19.25</v>
      </c>
      <c r="O809" s="153">
        <v>29</v>
      </c>
      <c r="P809" s="154">
        <v>3.5</v>
      </c>
      <c r="Q809" s="154">
        <v>9</v>
      </c>
      <c r="R809" s="155">
        <v>7</v>
      </c>
      <c r="S809" s="156">
        <f>(P809*R809)</f>
        <v>24.5</v>
      </c>
      <c r="T809" s="153">
        <v>12</v>
      </c>
      <c r="U809" s="154">
        <v>2.96</v>
      </c>
      <c r="V809" s="154">
        <v>9</v>
      </c>
      <c r="W809" s="9"/>
      <c r="X809" s="9"/>
      <c r="Y809" s="122"/>
      <c r="Z809" s="122"/>
      <c r="AA809" s="291"/>
      <c r="AB809" s="122"/>
      <c r="AC809" s="292"/>
      <c r="AD809" s="122"/>
      <c r="AE809" s="122"/>
      <c r="AF809" s="122"/>
      <c r="AG809" s="122"/>
      <c r="AH809" s="122"/>
      <c r="AI809" s="122"/>
      <c r="AJ809" s="122"/>
      <c r="AK809" s="122"/>
      <c r="AL809" s="122"/>
      <c r="AM809" s="122"/>
      <c r="AN809" s="122"/>
      <c r="AO809" s="122"/>
      <c r="AP809" s="122"/>
      <c r="AQ809" s="122"/>
      <c r="AR809" s="122"/>
      <c r="AS809" s="122"/>
      <c r="AT809" s="122"/>
      <c r="AU809" s="122"/>
      <c r="AV809" s="122"/>
      <c r="AW809" s="122"/>
      <c r="AX809" s="122"/>
      <c r="AY809" s="122"/>
      <c r="AZ809" s="122"/>
      <c r="BA809" s="122"/>
      <c r="BB809" s="122"/>
      <c r="BC809" s="122"/>
      <c r="BD809" s="122"/>
      <c r="BE809" s="122"/>
      <c r="BF809" s="122"/>
      <c r="BG809" s="122"/>
      <c r="BH809" s="122"/>
      <c r="BI809" s="122"/>
      <c r="BJ809" s="122"/>
      <c r="BK809" s="122"/>
      <c r="BL809" s="122"/>
      <c r="BM809" s="122"/>
      <c r="BN809" s="122"/>
      <c r="BO809" s="122"/>
      <c r="BP809" s="122"/>
      <c r="BQ809" s="122"/>
      <c r="BR809" s="122"/>
      <c r="BS809" s="122"/>
      <c r="BT809" s="122"/>
      <c r="BU809" s="122"/>
      <c r="BV809" s="122"/>
      <c r="BW809" s="122"/>
      <c r="BX809" s="122"/>
      <c r="BY809" s="122"/>
    </row>
    <row r="810" spans="1:78" s="123" customFormat="1" x14ac:dyDescent="0.3">
      <c r="A810" s="151" t="s">
        <v>1668</v>
      </c>
      <c r="B810" s="151" t="s">
        <v>1533</v>
      </c>
      <c r="C810" s="151"/>
      <c r="D810" s="151" t="s">
        <v>89</v>
      </c>
      <c r="E810" s="151" t="s">
        <v>1669</v>
      </c>
      <c r="F810" s="151"/>
      <c r="G810" s="151"/>
      <c r="H810" s="151"/>
      <c r="I810" s="151" t="s">
        <v>1670</v>
      </c>
      <c r="J810" s="151"/>
      <c r="K810" s="151">
        <v>2.4500000000000002</v>
      </c>
      <c r="L810" s="152">
        <v>6</v>
      </c>
      <c r="M810" s="153">
        <v>0</v>
      </c>
      <c r="N810" s="19">
        <f t="shared" si="40"/>
        <v>0</v>
      </c>
      <c r="O810" s="410">
        <v>3</v>
      </c>
      <c r="P810" s="445"/>
      <c r="Q810" s="445"/>
      <c r="R810" s="446">
        <v>0</v>
      </c>
      <c r="S810" s="156">
        <f>(P810*R810)</f>
        <v>0</v>
      </c>
      <c r="T810" s="153">
        <v>8</v>
      </c>
      <c r="U810" s="154">
        <v>1</v>
      </c>
      <c r="V810" s="154">
        <v>5</v>
      </c>
      <c r="W810" s="9"/>
      <c r="X810" s="9"/>
      <c r="Y810" s="122" t="s">
        <v>1671</v>
      </c>
      <c r="Z810" s="122"/>
      <c r="AA810" s="122"/>
      <c r="AB810" s="122"/>
      <c r="AC810" s="122"/>
      <c r="AD810" s="122"/>
      <c r="AE810" s="122"/>
      <c r="AF810" s="122"/>
      <c r="AG810" s="122"/>
      <c r="AH810" s="122"/>
      <c r="AI810" s="122"/>
      <c r="AJ810" s="122"/>
      <c r="AK810" s="122"/>
      <c r="AL810" s="122"/>
      <c r="AM810" s="122"/>
      <c r="AN810" s="122"/>
      <c r="AO810" s="122"/>
      <c r="AP810" s="122"/>
      <c r="AQ810" s="122"/>
      <c r="AR810" s="122"/>
      <c r="AS810" s="122"/>
      <c r="AT810" s="122"/>
      <c r="AU810" s="122"/>
      <c r="AV810" s="122"/>
      <c r="AW810" s="122"/>
      <c r="AX810" s="122"/>
      <c r="AY810" s="122"/>
      <c r="AZ810" s="122"/>
      <c r="BA810" s="122"/>
      <c r="BB810" s="122"/>
      <c r="BC810" s="122"/>
      <c r="BD810" s="122"/>
      <c r="BE810" s="122"/>
      <c r="BF810" s="122"/>
      <c r="BG810" s="122"/>
      <c r="BH810" s="122"/>
      <c r="BI810" s="122"/>
      <c r="BJ810" s="122"/>
      <c r="BK810" s="122"/>
      <c r="BL810" s="122"/>
      <c r="BM810" s="122"/>
      <c r="BN810" s="122"/>
      <c r="BO810" s="122"/>
      <c r="BP810" s="122"/>
      <c r="BQ810" s="122"/>
      <c r="BR810" s="122"/>
      <c r="BS810" s="122"/>
      <c r="BT810" s="122"/>
      <c r="BU810" s="122"/>
      <c r="BV810" s="122"/>
      <c r="BW810" s="122"/>
      <c r="BX810" s="122"/>
      <c r="BY810" s="122"/>
    </row>
    <row r="811" spans="1:78" s="25" customFormat="1" x14ac:dyDescent="0.3">
      <c r="A811" s="17" t="s">
        <v>1668</v>
      </c>
      <c r="B811" s="17" t="s">
        <v>1533</v>
      </c>
      <c r="C811" s="17"/>
      <c r="D811" s="17" t="s">
        <v>89</v>
      </c>
      <c r="E811" s="17" t="s">
        <v>1672</v>
      </c>
      <c r="F811" s="17"/>
      <c r="G811" s="17"/>
      <c r="H811" s="17"/>
      <c r="I811" s="17"/>
      <c r="J811" s="17"/>
      <c r="K811" s="17">
        <v>8</v>
      </c>
      <c r="L811" s="18">
        <v>17</v>
      </c>
      <c r="M811" s="20">
        <v>13</v>
      </c>
      <c r="N811" s="19">
        <f t="shared" si="40"/>
        <v>104</v>
      </c>
      <c r="O811" s="20">
        <v>20</v>
      </c>
      <c r="P811" s="21">
        <v>8</v>
      </c>
      <c r="Q811" s="83">
        <v>17</v>
      </c>
      <c r="R811" s="22">
        <v>11</v>
      </c>
      <c r="S811" s="23">
        <f>(P811*R811)</f>
        <v>88</v>
      </c>
      <c r="T811" s="20"/>
      <c r="U811" s="21">
        <v>8</v>
      </c>
      <c r="V811" s="21">
        <v>17</v>
      </c>
      <c r="W811" s="9"/>
      <c r="X811" s="9"/>
      <c r="Y811" s="88" t="s">
        <v>1673</v>
      </c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 spans="1:78" s="300" customFormat="1" x14ac:dyDescent="0.3">
      <c r="A812" s="247" t="s">
        <v>1674</v>
      </c>
      <c r="B812" s="247" t="s">
        <v>1533</v>
      </c>
      <c r="C812" s="247" t="s">
        <v>1675</v>
      </c>
      <c r="D812" s="247" t="s">
        <v>136</v>
      </c>
      <c r="E812" s="247" t="s">
        <v>1676</v>
      </c>
      <c r="F812" s="247"/>
      <c r="G812" s="247" t="s">
        <v>1053</v>
      </c>
      <c r="H812" s="247" t="s">
        <v>1677</v>
      </c>
      <c r="I812" s="436" t="s">
        <v>1624</v>
      </c>
      <c r="J812" s="436"/>
      <c r="K812" s="247"/>
      <c r="L812" s="247"/>
      <c r="M812" s="247"/>
      <c r="N812" s="19">
        <f t="shared" si="40"/>
        <v>0</v>
      </c>
      <c r="O812" s="247"/>
      <c r="P812" s="248"/>
      <c r="Q812" s="248"/>
      <c r="R812" s="297"/>
      <c r="S812" s="298"/>
      <c r="T812" s="247">
        <v>6</v>
      </c>
      <c r="U812" s="248">
        <v>1.55</v>
      </c>
      <c r="V812" s="248">
        <v>5</v>
      </c>
      <c r="W812" s="76"/>
      <c r="X812" s="76"/>
      <c r="Y812" s="250"/>
      <c r="Z812" s="250"/>
      <c r="AA812" s="250"/>
      <c r="AB812" s="250"/>
      <c r="AC812" s="250"/>
      <c r="AD812" s="250"/>
      <c r="AE812" s="250"/>
      <c r="AF812" s="250"/>
      <c r="AG812" s="250"/>
      <c r="AH812" s="250"/>
      <c r="AI812" s="250"/>
      <c r="AJ812" s="250"/>
      <c r="AK812" s="250"/>
      <c r="AL812" s="250"/>
      <c r="AM812" s="250"/>
      <c r="AN812" s="250"/>
      <c r="AO812" s="250"/>
      <c r="AP812" s="250"/>
      <c r="AQ812" s="250"/>
      <c r="AR812" s="250"/>
      <c r="AS812" s="250"/>
      <c r="AT812" s="250"/>
      <c r="AU812" s="250"/>
      <c r="AV812" s="250"/>
      <c r="AW812" s="250"/>
      <c r="AX812" s="250"/>
      <c r="AY812" s="250"/>
      <c r="AZ812" s="250"/>
      <c r="BA812" s="250"/>
      <c r="BB812" s="250"/>
      <c r="BC812" s="250"/>
      <c r="BD812" s="250"/>
      <c r="BE812" s="250"/>
      <c r="BF812" s="250"/>
      <c r="BG812" s="250"/>
      <c r="BH812" s="250"/>
      <c r="BI812" s="250"/>
      <c r="BJ812" s="250"/>
      <c r="BK812" s="250"/>
      <c r="BL812" s="250"/>
      <c r="BM812" s="250"/>
      <c r="BN812" s="250"/>
      <c r="BO812" s="250"/>
      <c r="BP812" s="250"/>
      <c r="BQ812" s="250"/>
      <c r="BR812" s="250"/>
      <c r="BS812" s="250"/>
      <c r="BT812" s="250"/>
      <c r="BU812" s="250"/>
      <c r="BV812" s="250"/>
      <c r="BW812" s="250"/>
      <c r="BX812" s="250"/>
      <c r="BY812" s="250"/>
    </row>
    <row r="813" spans="1:78" s="25" customFormat="1" x14ac:dyDescent="0.3">
      <c r="A813" s="38" t="s">
        <v>1678</v>
      </c>
      <c r="B813" s="186" t="s">
        <v>1660</v>
      </c>
      <c r="C813" s="186" t="s">
        <v>1679</v>
      </c>
      <c r="D813" s="186" t="s">
        <v>136</v>
      </c>
      <c r="E813" s="186" t="s">
        <v>1680</v>
      </c>
      <c r="F813" s="186"/>
      <c r="G813" s="39"/>
      <c r="H813" s="39"/>
      <c r="I813" s="39"/>
      <c r="J813" s="39"/>
      <c r="K813" s="39"/>
      <c r="L813" s="39"/>
      <c r="M813" s="39"/>
      <c r="N813" s="19">
        <f t="shared" si="40"/>
        <v>0</v>
      </c>
      <c r="O813" s="39"/>
      <c r="P813" s="196"/>
      <c r="Q813" s="196"/>
      <c r="R813" s="41"/>
      <c r="S813" s="197"/>
      <c r="T813" s="39">
        <v>1</v>
      </c>
      <c r="U813" s="196">
        <v>8.4499999999999993</v>
      </c>
      <c r="V813" s="196">
        <v>18</v>
      </c>
      <c r="W813" s="76"/>
      <c r="X813" s="7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4" spans="1:78" s="123" customFormat="1" x14ac:dyDescent="0.3">
      <c r="A814" s="152" t="s">
        <v>1681</v>
      </c>
      <c r="B814" s="151" t="s">
        <v>1533</v>
      </c>
      <c r="C814" s="151" t="s">
        <v>1682</v>
      </c>
      <c r="D814" s="151" t="s">
        <v>136</v>
      </c>
      <c r="E814" s="151" t="s">
        <v>1683</v>
      </c>
      <c r="F814" s="151"/>
      <c r="G814" s="151" t="s">
        <v>1053</v>
      </c>
      <c r="H814" s="151" t="s">
        <v>1677</v>
      </c>
      <c r="I814" s="447" t="s">
        <v>1624</v>
      </c>
      <c r="J814" s="447"/>
      <c r="K814" s="151"/>
      <c r="L814" s="151"/>
      <c r="M814" s="151"/>
      <c r="N814" s="19">
        <f t="shared" si="40"/>
        <v>0</v>
      </c>
      <c r="O814" s="151"/>
      <c r="P814" s="273"/>
      <c r="Q814" s="273"/>
      <c r="R814" s="207"/>
      <c r="S814" s="303"/>
      <c r="T814" s="151">
        <v>2</v>
      </c>
      <c r="U814" s="303">
        <v>1.55</v>
      </c>
      <c r="V814" s="303">
        <v>5</v>
      </c>
      <c r="W814" s="448"/>
      <c r="X814" s="448"/>
      <c r="Y814" s="122"/>
      <c r="Z814" s="122"/>
      <c r="AA814" s="122"/>
      <c r="AB814" s="122"/>
      <c r="AC814" s="122"/>
      <c r="AD814" s="122"/>
      <c r="AE814" s="122"/>
      <c r="AF814" s="122"/>
      <c r="AG814" s="122"/>
      <c r="AH814" s="122"/>
      <c r="AI814" s="122"/>
      <c r="AJ814" s="122"/>
      <c r="AK814" s="122"/>
      <c r="AL814" s="122"/>
      <c r="AM814" s="122"/>
      <c r="AN814" s="122"/>
      <c r="AO814" s="122"/>
      <c r="AP814" s="122"/>
      <c r="AQ814" s="122"/>
      <c r="AR814" s="122"/>
      <c r="AS814" s="122"/>
      <c r="AT814" s="122"/>
      <c r="AU814" s="122"/>
      <c r="AV814" s="122"/>
      <c r="AW814" s="122"/>
      <c r="AX814" s="122"/>
      <c r="AY814" s="122"/>
      <c r="AZ814" s="122"/>
      <c r="BA814" s="122"/>
      <c r="BB814" s="122"/>
      <c r="BC814" s="122"/>
      <c r="BD814" s="122"/>
      <c r="BE814" s="122"/>
      <c r="BF814" s="122"/>
      <c r="BG814" s="122"/>
      <c r="BH814" s="122"/>
      <c r="BI814" s="122"/>
      <c r="BJ814" s="122"/>
      <c r="BK814" s="122"/>
      <c r="BL814" s="122"/>
      <c r="BM814" s="122"/>
      <c r="BN814" s="122"/>
      <c r="BO814" s="122"/>
      <c r="BP814" s="122"/>
      <c r="BQ814" s="122"/>
      <c r="BR814" s="122"/>
      <c r="BS814" s="122"/>
      <c r="BT814" s="122"/>
      <c r="BU814" s="122"/>
      <c r="BV814" s="122"/>
      <c r="BW814" s="122"/>
      <c r="BX814" s="122"/>
      <c r="BY814" s="122"/>
    </row>
    <row r="815" spans="1:78" s="151" customFormat="1" x14ac:dyDescent="0.3">
      <c r="A815" s="151" t="s">
        <v>1684</v>
      </c>
      <c r="B815" s="151" t="s">
        <v>1660</v>
      </c>
      <c r="C815" s="151">
        <v>15696</v>
      </c>
      <c r="D815" s="151" t="s">
        <v>89</v>
      </c>
      <c r="E815" s="151" t="s">
        <v>1685</v>
      </c>
      <c r="G815" s="151" t="s">
        <v>1686</v>
      </c>
      <c r="I815" s="151" t="s">
        <v>467</v>
      </c>
      <c r="N815" s="19">
        <f t="shared" si="40"/>
        <v>0</v>
      </c>
      <c r="Q815" s="273"/>
      <c r="S815" s="273"/>
      <c r="T815" s="151">
        <v>2</v>
      </c>
      <c r="U815" s="273">
        <v>3.71</v>
      </c>
      <c r="V815" s="273">
        <v>15</v>
      </c>
      <c r="W815" s="76"/>
      <c r="X815" s="76"/>
      <c r="AA815" s="275">
        <v>3.25</v>
      </c>
      <c r="AB815" s="275"/>
      <c r="AC815" s="151">
        <v>1.1399999999999999</v>
      </c>
      <c r="AD815" s="273">
        <f>AA815*AC815</f>
        <v>3.7049999999999996</v>
      </c>
      <c r="AE815" s="273"/>
    </row>
    <row r="816" spans="1:78" s="151" customFormat="1" x14ac:dyDescent="0.3">
      <c r="A816" s="151" t="s">
        <v>1687</v>
      </c>
      <c r="B816" s="151" t="s">
        <v>1660</v>
      </c>
      <c r="C816" s="151">
        <v>15698</v>
      </c>
      <c r="D816" s="151" t="s">
        <v>89</v>
      </c>
      <c r="E816" s="151" t="s">
        <v>1688</v>
      </c>
      <c r="G816" s="151" t="s">
        <v>1686</v>
      </c>
      <c r="I816" s="151" t="s">
        <v>467</v>
      </c>
      <c r="N816" s="19">
        <f t="shared" si="40"/>
        <v>0</v>
      </c>
      <c r="Q816" s="273"/>
      <c r="S816" s="273"/>
      <c r="T816" s="151">
        <v>2</v>
      </c>
      <c r="U816" s="273">
        <v>3.71</v>
      </c>
      <c r="V816" s="273">
        <v>15</v>
      </c>
      <c r="W816" s="76"/>
      <c r="X816" s="76"/>
      <c r="AA816" s="275">
        <v>3.25</v>
      </c>
      <c r="AB816" s="275"/>
      <c r="AC816" s="151">
        <v>1.1399999999999999</v>
      </c>
      <c r="AD816" s="273">
        <f>AA816*AC816</f>
        <v>3.7049999999999996</v>
      </c>
      <c r="AE816" s="273"/>
    </row>
    <row r="817" spans="1:78" s="123" customFormat="1" x14ac:dyDescent="0.3">
      <c r="A817" s="151" t="s">
        <v>1689</v>
      </c>
      <c r="B817" s="151" t="s">
        <v>1660</v>
      </c>
      <c r="C817" s="151">
        <v>16856</v>
      </c>
      <c r="D817" s="151" t="s">
        <v>89</v>
      </c>
      <c r="E817" s="151" t="s">
        <v>1690</v>
      </c>
      <c r="F817" s="151"/>
      <c r="G817" s="151" t="s">
        <v>1691</v>
      </c>
      <c r="H817" s="151" t="s">
        <v>1692</v>
      </c>
      <c r="I817" s="151"/>
      <c r="J817" s="151"/>
      <c r="K817" s="151"/>
      <c r="L817" s="152"/>
      <c r="M817" s="153"/>
      <c r="N817" s="19">
        <f t="shared" si="40"/>
        <v>0</v>
      </c>
      <c r="O817" s="153"/>
      <c r="P817" s="154"/>
      <c r="Q817" s="154"/>
      <c r="R817" s="155"/>
      <c r="S817" s="156"/>
      <c r="T817" s="153">
        <v>2</v>
      </c>
      <c r="U817" s="156">
        <v>6.78</v>
      </c>
      <c r="V817" s="156">
        <v>18</v>
      </c>
      <c r="W817" s="288"/>
      <c r="X817" s="288"/>
      <c r="Y817" s="290"/>
      <c r="Z817" s="122"/>
      <c r="AA817" s="291"/>
      <c r="AB817" s="122"/>
      <c r="AC817" s="292"/>
      <c r="AD817" s="122"/>
      <c r="AE817" s="122"/>
      <c r="AF817" s="122"/>
      <c r="AG817" s="122"/>
      <c r="AH817" s="122"/>
      <c r="AI817" s="122"/>
      <c r="AJ817" s="122"/>
      <c r="AK817" s="122"/>
      <c r="AL817" s="122"/>
      <c r="AM817" s="122"/>
      <c r="AN817" s="122"/>
      <c r="AO817" s="122"/>
      <c r="AP817" s="122"/>
      <c r="AQ817" s="122"/>
      <c r="AR817" s="122"/>
      <c r="AS817" s="122"/>
      <c r="AT817" s="122"/>
      <c r="AU817" s="122"/>
      <c r="AV817" s="122"/>
      <c r="AW817" s="122"/>
      <c r="AX817" s="122"/>
      <c r="AY817" s="122"/>
      <c r="AZ817" s="122"/>
      <c r="BA817" s="122"/>
      <c r="BB817" s="122"/>
      <c r="BC817" s="122"/>
      <c r="BD817" s="122"/>
      <c r="BE817" s="122"/>
      <c r="BF817" s="122"/>
      <c r="BG817" s="122"/>
      <c r="BH817" s="122"/>
      <c r="BI817" s="122"/>
      <c r="BJ817" s="122"/>
      <c r="BK817" s="122"/>
      <c r="BL817" s="122"/>
      <c r="BM817" s="122"/>
      <c r="BN817" s="122"/>
      <c r="BO817" s="122"/>
      <c r="BP817" s="122"/>
      <c r="BQ817" s="122"/>
      <c r="BR817" s="122"/>
      <c r="BS817" s="122"/>
      <c r="BT817" s="122"/>
      <c r="BU817" s="122"/>
      <c r="BV817" s="122"/>
      <c r="BW817" s="122"/>
      <c r="BX817" s="122"/>
      <c r="BY817" s="122"/>
    </row>
    <row r="818" spans="1:78" s="123" customFormat="1" x14ac:dyDescent="0.3">
      <c r="A818" s="151" t="s">
        <v>1693</v>
      </c>
      <c r="B818" s="151" t="s">
        <v>1660</v>
      </c>
      <c r="C818" s="151" t="s">
        <v>1694</v>
      </c>
      <c r="D818" s="151" t="s">
        <v>89</v>
      </c>
      <c r="E818" s="151" t="s">
        <v>1695</v>
      </c>
      <c r="F818" s="151"/>
      <c r="G818" s="151"/>
      <c r="H818" s="151"/>
      <c r="I818" s="151"/>
      <c r="J818" s="151"/>
      <c r="K818" s="151"/>
      <c r="L818" s="152"/>
      <c r="M818" s="153"/>
      <c r="N818" s="19">
        <f t="shared" si="40"/>
        <v>0</v>
      </c>
      <c r="O818" s="153"/>
      <c r="P818" s="154"/>
      <c r="Q818" s="154"/>
      <c r="R818" s="155"/>
      <c r="S818" s="156"/>
      <c r="T818" s="153">
        <v>2</v>
      </c>
      <c r="U818" s="156">
        <v>2.2200000000000002</v>
      </c>
      <c r="V818" s="156">
        <v>12</v>
      </c>
      <c r="W818" s="288"/>
      <c r="X818" s="288"/>
      <c r="Y818" s="290"/>
      <c r="Z818" s="122"/>
      <c r="AA818" s="291"/>
      <c r="AB818" s="122"/>
      <c r="AC818" s="292"/>
      <c r="AD818" s="122"/>
      <c r="AE818" s="122"/>
      <c r="AF818" s="122"/>
      <c r="AG818" s="122"/>
      <c r="AH818" s="122"/>
      <c r="AI818" s="122"/>
      <c r="AJ818" s="122"/>
      <c r="AK818" s="122"/>
      <c r="AL818" s="122"/>
      <c r="AM818" s="122"/>
      <c r="AN818" s="122"/>
      <c r="AO818" s="122"/>
      <c r="AP818" s="122"/>
      <c r="AQ818" s="122"/>
      <c r="AR818" s="122"/>
      <c r="AS818" s="122"/>
      <c r="AT818" s="122"/>
      <c r="AU818" s="122"/>
      <c r="AV818" s="122"/>
      <c r="AW818" s="122"/>
      <c r="AX818" s="122"/>
      <c r="AY818" s="122"/>
      <c r="AZ818" s="122"/>
      <c r="BA818" s="122"/>
      <c r="BB818" s="122"/>
      <c r="BC818" s="122"/>
      <c r="BD818" s="122"/>
      <c r="BE818" s="122"/>
      <c r="BF818" s="122"/>
      <c r="BG818" s="122"/>
      <c r="BH818" s="122"/>
      <c r="BI818" s="122"/>
      <c r="BJ818" s="122"/>
      <c r="BK818" s="122"/>
      <c r="BL818" s="122"/>
      <c r="BM818" s="122"/>
      <c r="BN818" s="122"/>
      <c r="BO818" s="122"/>
      <c r="BP818" s="122"/>
      <c r="BQ818" s="122"/>
      <c r="BR818" s="122"/>
      <c r="BS818" s="122"/>
      <c r="BT818" s="122"/>
      <c r="BU818" s="122"/>
      <c r="BV818" s="122"/>
      <c r="BW818" s="122"/>
      <c r="BX818" s="122"/>
      <c r="BY818" s="122"/>
    </row>
    <row r="819" spans="1:78" s="247" customFormat="1" x14ac:dyDescent="0.3">
      <c r="A819" s="247" t="s">
        <v>1696</v>
      </c>
      <c r="B819" s="247" t="s">
        <v>1533</v>
      </c>
      <c r="C819" s="247" t="s">
        <v>1697</v>
      </c>
      <c r="D819" s="247" t="s">
        <v>136</v>
      </c>
      <c r="E819" s="247" t="s">
        <v>1698</v>
      </c>
      <c r="G819" s="247" t="s">
        <v>1699</v>
      </c>
      <c r="I819" s="247" t="s">
        <v>1635</v>
      </c>
      <c r="N819" s="19">
        <f t="shared" si="40"/>
        <v>0</v>
      </c>
      <c r="P819" s="248"/>
      <c r="Q819" s="248"/>
      <c r="S819" s="248"/>
      <c r="T819" s="247">
        <v>30</v>
      </c>
      <c r="U819" s="248">
        <v>2.5</v>
      </c>
      <c r="V819" s="248">
        <v>5</v>
      </c>
      <c r="W819" s="76"/>
      <c r="X819" s="76"/>
      <c r="Y819" s="250"/>
      <c r="Z819" s="250"/>
      <c r="AA819" s="250"/>
      <c r="AB819" s="250"/>
      <c r="AC819" s="250"/>
      <c r="AD819" s="250"/>
      <c r="AE819" s="250"/>
      <c r="AF819" s="250"/>
      <c r="AG819" s="250"/>
      <c r="AH819" s="250"/>
      <c r="AI819" s="250"/>
      <c r="AJ819" s="250"/>
      <c r="AK819" s="250"/>
      <c r="AL819" s="250"/>
      <c r="AM819" s="250"/>
      <c r="AN819" s="250"/>
      <c r="AO819" s="250"/>
      <c r="AP819" s="250"/>
      <c r="AQ819" s="250"/>
      <c r="AR819" s="250"/>
      <c r="AS819" s="250"/>
      <c r="AT819" s="250"/>
      <c r="AU819" s="250"/>
      <c r="AV819" s="250"/>
      <c r="AW819" s="250"/>
      <c r="AX819" s="250"/>
      <c r="AY819" s="250"/>
      <c r="AZ819" s="250"/>
      <c r="BA819" s="250"/>
      <c r="BB819" s="250"/>
      <c r="BC819" s="250"/>
      <c r="BD819" s="250"/>
      <c r="BE819" s="250"/>
      <c r="BF819" s="250"/>
      <c r="BG819" s="250"/>
      <c r="BH819" s="250"/>
      <c r="BI819" s="250"/>
      <c r="BJ819" s="250"/>
      <c r="BK819" s="250"/>
      <c r="BL819" s="250"/>
      <c r="BM819" s="250"/>
      <c r="BN819" s="250"/>
      <c r="BO819" s="250"/>
      <c r="BP819" s="250"/>
      <c r="BQ819" s="250"/>
      <c r="BR819" s="250"/>
      <c r="BS819" s="250"/>
      <c r="BT819" s="250"/>
      <c r="BU819" s="250"/>
      <c r="BV819" s="250"/>
      <c r="BW819" s="250"/>
      <c r="BX819" s="250"/>
      <c r="BY819" s="250"/>
      <c r="BZ819" s="437"/>
    </row>
    <row r="820" spans="1:78" s="247" customFormat="1" x14ac:dyDescent="0.3">
      <c r="A820" s="247" t="s">
        <v>1700</v>
      </c>
      <c r="B820" s="247" t="s">
        <v>1533</v>
      </c>
      <c r="C820" s="247" t="s">
        <v>1701</v>
      </c>
      <c r="D820" s="247" t="s">
        <v>136</v>
      </c>
      <c r="E820" s="247" t="s">
        <v>1702</v>
      </c>
      <c r="G820" s="247" t="s">
        <v>1703</v>
      </c>
      <c r="I820" s="247" t="s">
        <v>1635</v>
      </c>
      <c r="N820" s="19">
        <f t="shared" si="40"/>
        <v>0</v>
      </c>
      <c r="P820" s="248"/>
      <c r="Q820" s="248"/>
      <c r="S820" s="248"/>
      <c r="T820" s="247">
        <v>30</v>
      </c>
      <c r="U820" s="248">
        <v>1.5</v>
      </c>
      <c r="V820" s="248">
        <v>5</v>
      </c>
      <c r="W820" s="76"/>
      <c r="X820" s="76"/>
      <c r="Y820" s="250"/>
      <c r="Z820" s="250"/>
      <c r="AA820" s="250"/>
      <c r="AB820" s="250"/>
      <c r="AC820" s="250"/>
      <c r="AD820" s="250"/>
      <c r="AE820" s="250"/>
      <c r="AF820" s="250"/>
      <c r="AG820" s="250"/>
      <c r="AH820" s="250"/>
      <c r="AI820" s="250"/>
      <c r="AJ820" s="250"/>
      <c r="AK820" s="250"/>
      <c r="AL820" s="250"/>
      <c r="AM820" s="250"/>
      <c r="AN820" s="250"/>
      <c r="AO820" s="250"/>
      <c r="AP820" s="250"/>
      <c r="AQ820" s="250"/>
      <c r="AR820" s="250"/>
      <c r="AS820" s="250"/>
      <c r="AT820" s="250"/>
      <c r="AU820" s="250"/>
      <c r="AV820" s="250"/>
      <c r="AW820" s="250"/>
      <c r="AX820" s="250"/>
      <c r="AY820" s="250"/>
      <c r="AZ820" s="250"/>
      <c r="BA820" s="250"/>
      <c r="BB820" s="250"/>
      <c r="BC820" s="250"/>
      <c r="BD820" s="250"/>
      <c r="BE820" s="250"/>
      <c r="BF820" s="250"/>
      <c r="BG820" s="250"/>
      <c r="BH820" s="250"/>
      <c r="BI820" s="250"/>
      <c r="BJ820" s="250"/>
      <c r="BK820" s="250"/>
      <c r="BL820" s="250"/>
      <c r="BM820" s="250"/>
      <c r="BN820" s="250"/>
      <c r="BO820" s="250"/>
      <c r="BP820" s="250"/>
      <c r="BQ820" s="250"/>
      <c r="BR820" s="250"/>
      <c r="BS820" s="250"/>
      <c r="BT820" s="250"/>
      <c r="BU820" s="250"/>
      <c r="BV820" s="250"/>
      <c r="BW820" s="250"/>
      <c r="BX820" s="250"/>
      <c r="BY820" s="250"/>
      <c r="BZ820" s="437"/>
    </row>
    <row r="821" spans="1:78" s="247" customFormat="1" x14ac:dyDescent="0.3">
      <c r="A821" s="247" t="s">
        <v>1704</v>
      </c>
      <c r="B821" s="247" t="s">
        <v>1533</v>
      </c>
      <c r="C821" s="247" t="s">
        <v>1705</v>
      </c>
      <c r="D821" s="247" t="s">
        <v>136</v>
      </c>
      <c r="E821" s="247" t="s">
        <v>1706</v>
      </c>
      <c r="G821" s="247" t="s">
        <v>1053</v>
      </c>
      <c r="H821" s="247" t="s">
        <v>196</v>
      </c>
      <c r="I821" s="436" t="s">
        <v>1624</v>
      </c>
      <c r="J821" s="436"/>
      <c r="N821" s="19">
        <f t="shared" si="40"/>
        <v>0</v>
      </c>
      <c r="P821" s="248"/>
      <c r="Q821" s="248"/>
      <c r="S821" s="248"/>
      <c r="T821" s="247">
        <v>4</v>
      </c>
      <c r="U821" s="248">
        <v>2.7</v>
      </c>
      <c r="V821" s="248">
        <v>6</v>
      </c>
      <c r="W821" s="76"/>
      <c r="X821" s="76"/>
      <c r="Y821" s="250"/>
      <c r="Z821" s="250"/>
      <c r="AA821" s="250"/>
      <c r="AB821" s="250"/>
      <c r="AC821" s="250"/>
      <c r="AD821" s="250"/>
      <c r="AE821" s="250"/>
      <c r="AF821" s="250"/>
      <c r="AG821" s="250"/>
      <c r="AH821" s="250"/>
      <c r="AI821" s="250"/>
      <c r="AJ821" s="250"/>
      <c r="AK821" s="250"/>
      <c r="AL821" s="250"/>
      <c r="AM821" s="250"/>
      <c r="AN821" s="250"/>
      <c r="AO821" s="250"/>
      <c r="AP821" s="250"/>
      <c r="AQ821" s="250"/>
      <c r="AR821" s="250"/>
      <c r="AS821" s="250"/>
      <c r="AT821" s="250"/>
      <c r="AU821" s="250"/>
      <c r="AV821" s="250"/>
      <c r="AW821" s="250"/>
      <c r="AX821" s="250"/>
      <c r="AY821" s="250"/>
      <c r="AZ821" s="250"/>
      <c r="BA821" s="250"/>
      <c r="BB821" s="250"/>
      <c r="BC821" s="250"/>
      <c r="BD821" s="250"/>
      <c r="BE821" s="250"/>
      <c r="BF821" s="250"/>
      <c r="BG821" s="250"/>
      <c r="BH821" s="250"/>
      <c r="BI821" s="250"/>
      <c r="BJ821" s="250"/>
      <c r="BK821" s="250"/>
      <c r="BL821" s="250"/>
      <c r="BM821" s="250"/>
      <c r="BN821" s="250"/>
      <c r="BO821" s="250"/>
      <c r="BP821" s="250"/>
      <c r="BQ821" s="250"/>
      <c r="BR821" s="250"/>
      <c r="BS821" s="250"/>
      <c r="BT821" s="250"/>
      <c r="BU821" s="250"/>
      <c r="BV821" s="250"/>
      <c r="BW821" s="250"/>
      <c r="BX821" s="250"/>
      <c r="BY821" s="250"/>
      <c r="BZ821" s="437"/>
    </row>
    <row r="822" spans="1:78" s="247" customFormat="1" x14ac:dyDescent="0.3">
      <c r="A822" s="247" t="s">
        <v>1707</v>
      </c>
      <c r="B822" s="247" t="s">
        <v>1533</v>
      </c>
      <c r="C822" s="247" t="s">
        <v>1708</v>
      </c>
      <c r="D822" s="247" t="s">
        <v>136</v>
      </c>
      <c r="E822" s="247" t="s">
        <v>1709</v>
      </c>
      <c r="G822" s="247" t="s">
        <v>1710</v>
      </c>
      <c r="I822" s="436" t="s">
        <v>1624</v>
      </c>
      <c r="J822" s="436"/>
      <c r="N822" s="19">
        <f t="shared" si="40"/>
        <v>0</v>
      </c>
      <c r="P822" s="248"/>
      <c r="Q822" s="248"/>
      <c r="S822" s="248"/>
      <c r="T822" s="247">
        <v>4</v>
      </c>
      <c r="U822" s="248">
        <v>2.7</v>
      </c>
      <c r="V822" s="248">
        <v>6</v>
      </c>
      <c r="W822" s="76"/>
      <c r="X822" s="76"/>
      <c r="Y822" s="250"/>
      <c r="Z822" s="250"/>
      <c r="AA822" s="250"/>
      <c r="AB822" s="250"/>
      <c r="AC822" s="250"/>
      <c r="AD822" s="250"/>
      <c r="AE822" s="250"/>
      <c r="AF822" s="250"/>
      <c r="AG822" s="250"/>
      <c r="AH822" s="250"/>
      <c r="AI822" s="250"/>
      <c r="AJ822" s="250"/>
      <c r="AK822" s="250"/>
      <c r="AL822" s="250"/>
      <c r="AM822" s="250"/>
      <c r="AN822" s="250"/>
      <c r="AO822" s="250"/>
      <c r="AP822" s="250"/>
      <c r="AQ822" s="250"/>
      <c r="AR822" s="250"/>
      <c r="AS822" s="250"/>
      <c r="AT822" s="250"/>
      <c r="AU822" s="250"/>
      <c r="AV822" s="250"/>
      <c r="AW822" s="250"/>
      <c r="AX822" s="250"/>
      <c r="AY822" s="250"/>
      <c r="AZ822" s="250"/>
      <c r="BA822" s="250"/>
      <c r="BB822" s="250"/>
      <c r="BC822" s="250"/>
      <c r="BD822" s="250"/>
      <c r="BE822" s="250"/>
      <c r="BF822" s="250"/>
      <c r="BG822" s="250"/>
      <c r="BH822" s="250"/>
      <c r="BI822" s="250"/>
      <c r="BJ822" s="250"/>
      <c r="BK822" s="250"/>
      <c r="BL822" s="250"/>
      <c r="BM822" s="250"/>
      <c r="BN822" s="250"/>
      <c r="BO822" s="250"/>
      <c r="BP822" s="250"/>
      <c r="BQ822" s="250"/>
      <c r="BR822" s="250"/>
      <c r="BS822" s="250"/>
      <c r="BT822" s="250"/>
      <c r="BU822" s="250"/>
      <c r="BV822" s="250"/>
      <c r="BW822" s="250"/>
      <c r="BX822" s="250"/>
      <c r="BY822" s="250"/>
      <c r="BZ822" s="437"/>
    </row>
    <row r="823" spans="1:78" s="186" customFormat="1" x14ac:dyDescent="0.3">
      <c r="A823" s="186" t="s">
        <v>1636</v>
      </c>
      <c r="B823" s="186" t="s">
        <v>1533</v>
      </c>
      <c r="C823" s="186" t="s">
        <v>1711</v>
      </c>
      <c r="D823" s="186" t="s">
        <v>136</v>
      </c>
      <c r="E823" s="186" t="s">
        <v>1712</v>
      </c>
      <c r="G823" s="186" t="s">
        <v>1713</v>
      </c>
      <c r="I823" s="438" t="s">
        <v>1624</v>
      </c>
      <c r="J823" s="438"/>
      <c r="N823" s="19">
        <f t="shared" si="40"/>
        <v>0</v>
      </c>
      <c r="P823" s="187"/>
      <c r="Q823" s="187"/>
      <c r="S823" s="187"/>
      <c r="T823" s="186">
        <v>2</v>
      </c>
      <c r="U823" s="187">
        <v>5.9</v>
      </c>
      <c r="V823" s="187">
        <v>12</v>
      </c>
      <c r="W823" s="76"/>
      <c r="X823" s="76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429"/>
    </row>
    <row r="824" spans="1:78" s="186" customFormat="1" x14ac:dyDescent="0.3">
      <c r="A824" s="17" t="s">
        <v>1714</v>
      </c>
      <c r="B824" s="17" t="s">
        <v>1533</v>
      </c>
      <c r="C824" s="17"/>
      <c r="D824" s="17" t="s">
        <v>89</v>
      </c>
      <c r="E824" s="17" t="s">
        <v>1715</v>
      </c>
      <c r="F824" s="17"/>
      <c r="G824" s="17"/>
      <c r="H824" s="17"/>
      <c r="I824" s="17"/>
      <c r="J824" s="17"/>
      <c r="K824" s="17">
        <v>2.25</v>
      </c>
      <c r="L824" s="18">
        <v>6</v>
      </c>
      <c r="M824" s="20">
        <v>1</v>
      </c>
      <c r="N824" s="19">
        <f t="shared" si="40"/>
        <v>2.25</v>
      </c>
      <c r="O824" s="20">
        <v>1</v>
      </c>
      <c r="P824" s="21">
        <v>2.2999999999999998</v>
      </c>
      <c r="Q824" s="21">
        <v>6</v>
      </c>
      <c r="R824" s="20">
        <v>1</v>
      </c>
      <c r="S824" s="21">
        <f>(P824*R824)</f>
        <v>2.2999999999999998</v>
      </c>
      <c r="T824" s="20"/>
      <c r="U824" s="21"/>
      <c r="V824" s="21"/>
      <c r="W824" s="9"/>
      <c r="X824" s="9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429"/>
    </row>
    <row r="825" spans="1:78" s="186" customFormat="1" x14ac:dyDescent="0.3">
      <c r="A825" s="17" t="s">
        <v>1716</v>
      </c>
      <c r="B825" s="17" t="s">
        <v>1533</v>
      </c>
      <c r="C825" s="17"/>
      <c r="D825" s="17" t="s">
        <v>89</v>
      </c>
      <c r="E825" s="17" t="s">
        <v>1717</v>
      </c>
      <c r="F825" s="17"/>
      <c r="G825" s="17"/>
      <c r="H825" s="17"/>
      <c r="I825" s="17"/>
      <c r="J825" s="17"/>
      <c r="K825" s="17">
        <v>2.25</v>
      </c>
      <c r="L825" s="18">
        <v>6</v>
      </c>
      <c r="M825" s="20">
        <v>1</v>
      </c>
      <c r="N825" s="19">
        <f t="shared" si="40"/>
        <v>2.25</v>
      </c>
      <c r="O825" s="20">
        <v>1</v>
      </c>
      <c r="P825" s="21">
        <v>2.25</v>
      </c>
      <c r="Q825" s="21">
        <v>6</v>
      </c>
      <c r="R825" s="20">
        <v>1</v>
      </c>
      <c r="S825" s="21">
        <f>(P825*R825)</f>
        <v>2.25</v>
      </c>
      <c r="T825" s="20"/>
      <c r="U825" s="21"/>
      <c r="V825" s="21"/>
      <c r="W825" s="9"/>
      <c r="X825" s="9"/>
      <c r="Y825" s="35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429"/>
    </row>
    <row r="826" spans="1:78" s="186" customFormat="1" x14ac:dyDescent="0.3">
      <c r="A826" s="17" t="s">
        <v>1718</v>
      </c>
      <c r="B826" s="17" t="s">
        <v>1533</v>
      </c>
      <c r="C826" s="17"/>
      <c r="D826" s="17" t="s">
        <v>89</v>
      </c>
      <c r="E826" s="17" t="s">
        <v>1719</v>
      </c>
      <c r="F826" s="17"/>
      <c r="G826" s="17"/>
      <c r="H826" s="17"/>
      <c r="I826" s="17"/>
      <c r="J826" s="17"/>
      <c r="K826" s="17">
        <v>3.4</v>
      </c>
      <c r="L826" s="18">
        <v>8</v>
      </c>
      <c r="M826" s="20">
        <v>1</v>
      </c>
      <c r="N826" s="19">
        <f t="shared" si="40"/>
        <v>3.4</v>
      </c>
      <c r="O826" s="20">
        <v>1</v>
      </c>
      <c r="P826" s="21">
        <v>3.4</v>
      </c>
      <c r="Q826" s="21">
        <v>8</v>
      </c>
      <c r="R826" s="20">
        <v>1</v>
      </c>
      <c r="S826" s="21">
        <f>(P826*R826)</f>
        <v>3.4</v>
      </c>
      <c r="T826" s="20"/>
      <c r="U826" s="21"/>
      <c r="V826" s="21"/>
      <c r="W826" s="9"/>
      <c r="X826" s="9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429"/>
    </row>
    <row r="827" spans="1:78" s="97" customFormat="1" x14ac:dyDescent="0.3">
      <c r="A827" s="17" t="s">
        <v>1720</v>
      </c>
      <c r="B827" s="17" t="s">
        <v>1533</v>
      </c>
      <c r="C827" s="17"/>
      <c r="D827" s="17" t="s">
        <v>89</v>
      </c>
      <c r="E827" s="17" t="s">
        <v>1721</v>
      </c>
      <c r="F827" s="17"/>
      <c r="G827" s="17"/>
      <c r="H827" s="17"/>
      <c r="I827" s="17"/>
      <c r="J827" s="17"/>
      <c r="K827" s="17">
        <v>3.4</v>
      </c>
      <c r="L827" s="18">
        <v>8</v>
      </c>
      <c r="M827" s="20">
        <v>1</v>
      </c>
      <c r="N827" s="19">
        <f t="shared" si="40"/>
        <v>3.4</v>
      </c>
      <c r="O827" s="20">
        <v>1</v>
      </c>
      <c r="P827" s="21">
        <v>3.4</v>
      </c>
      <c r="Q827" s="21">
        <v>8</v>
      </c>
      <c r="R827" s="22">
        <v>1</v>
      </c>
      <c r="S827" s="23">
        <f>(P827*R827)</f>
        <v>3.4</v>
      </c>
      <c r="T827" s="20"/>
      <c r="U827" s="21"/>
      <c r="V827" s="21"/>
      <c r="W827" s="9"/>
      <c r="X827" s="9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</row>
    <row r="828" spans="1:78" s="348" customFormat="1" x14ac:dyDescent="0.3">
      <c r="A828" s="247" t="s">
        <v>1722</v>
      </c>
      <c r="B828" s="247" t="s">
        <v>1533</v>
      </c>
      <c r="C828" s="247" t="s">
        <v>1723</v>
      </c>
      <c r="D828" s="247" t="s">
        <v>136</v>
      </c>
      <c r="E828" s="247" t="s">
        <v>1724</v>
      </c>
      <c r="F828" s="247"/>
      <c r="G828" s="247" t="s">
        <v>1053</v>
      </c>
      <c r="H828" s="247" t="s">
        <v>1677</v>
      </c>
      <c r="I828" s="436" t="s">
        <v>1624</v>
      </c>
      <c r="J828" s="436"/>
      <c r="K828" s="247"/>
      <c r="L828" s="247"/>
      <c r="M828" s="247"/>
      <c r="N828" s="19">
        <f t="shared" si="40"/>
        <v>0</v>
      </c>
      <c r="O828" s="247"/>
      <c r="P828" s="248"/>
      <c r="Q828" s="248"/>
      <c r="R828" s="297"/>
      <c r="S828" s="298"/>
      <c r="T828" s="247">
        <v>4</v>
      </c>
      <c r="U828" s="248">
        <v>2.25</v>
      </c>
      <c r="V828" s="248">
        <v>6</v>
      </c>
      <c r="W828" s="76"/>
      <c r="X828" s="76"/>
      <c r="Y828" s="250"/>
      <c r="Z828" s="250"/>
      <c r="AA828" s="250"/>
      <c r="AB828" s="250"/>
      <c r="AC828" s="250"/>
      <c r="AD828" s="250"/>
      <c r="AE828" s="250"/>
      <c r="AF828" s="250"/>
      <c r="AG828" s="250"/>
      <c r="AH828" s="250"/>
      <c r="AI828" s="250"/>
      <c r="AJ828" s="250"/>
      <c r="AK828" s="250"/>
      <c r="AL828" s="250"/>
      <c r="AM828" s="250"/>
      <c r="AN828" s="250"/>
      <c r="AO828" s="250"/>
      <c r="AP828" s="250"/>
      <c r="AQ828" s="250"/>
      <c r="AR828" s="346"/>
      <c r="AS828" s="346"/>
      <c r="AT828" s="346"/>
      <c r="AU828" s="346"/>
      <c r="AV828" s="346"/>
      <c r="AW828" s="346"/>
      <c r="AX828" s="346"/>
      <c r="AY828" s="346"/>
      <c r="AZ828" s="346"/>
      <c r="BA828" s="346"/>
      <c r="BB828" s="346"/>
      <c r="BC828" s="346"/>
      <c r="BD828" s="346"/>
      <c r="BE828" s="346"/>
      <c r="BF828" s="346"/>
      <c r="BG828" s="346"/>
      <c r="BH828" s="346"/>
      <c r="BI828" s="346"/>
      <c r="BJ828" s="346"/>
      <c r="BK828" s="346"/>
      <c r="BL828" s="346"/>
      <c r="BM828" s="346"/>
      <c r="BN828" s="346"/>
      <c r="BO828" s="346"/>
      <c r="BP828" s="346"/>
      <c r="BQ828" s="346"/>
      <c r="BR828" s="346"/>
      <c r="BS828" s="346"/>
      <c r="BT828" s="346"/>
      <c r="BU828" s="346"/>
      <c r="BV828" s="346"/>
      <c r="BW828" s="346"/>
      <c r="BX828" s="346"/>
      <c r="BY828" s="346"/>
    </row>
    <row r="829" spans="1:78" x14ac:dyDescent="0.3">
      <c r="A829" s="186" t="s">
        <v>1725</v>
      </c>
      <c r="B829" s="186" t="s">
        <v>1533</v>
      </c>
      <c r="C829" s="186" t="s">
        <v>1726</v>
      </c>
      <c r="D829" s="186" t="s">
        <v>136</v>
      </c>
      <c r="E829" s="186" t="s">
        <v>1727</v>
      </c>
      <c r="F829" s="186"/>
      <c r="G829" s="186" t="s">
        <v>1728</v>
      </c>
      <c r="H829" s="186"/>
      <c r="I829" s="186" t="s">
        <v>1635</v>
      </c>
      <c r="J829" s="186"/>
      <c r="K829" s="186"/>
      <c r="L829" s="186"/>
      <c r="M829" s="186"/>
      <c r="N829" s="19">
        <f t="shared" si="40"/>
        <v>0</v>
      </c>
      <c r="O829" s="186"/>
      <c r="P829" s="187"/>
      <c r="Q829" s="187"/>
      <c r="R829" s="252"/>
      <c r="S829" s="253"/>
      <c r="T829" s="186">
        <v>5</v>
      </c>
      <c r="U829" s="187">
        <v>2.25</v>
      </c>
      <c r="V829" s="187">
        <v>6</v>
      </c>
      <c r="W829" s="76"/>
      <c r="X829" s="76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0" spans="1:78" x14ac:dyDescent="0.3">
      <c r="A830" s="186" t="s">
        <v>1729</v>
      </c>
      <c r="B830" s="186" t="s">
        <v>1533</v>
      </c>
      <c r="C830" s="186" t="s">
        <v>1730</v>
      </c>
      <c r="D830" s="186" t="s">
        <v>136</v>
      </c>
      <c r="E830" s="186" t="s">
        <v>1731</v>
      </c>
      <c r="F830" s="186"/>
      <c r="G830" s="186" t="s">
        <v>1634</v>
      </c>
      <c r="H830" s="186"/>
      <c r="I830" s="186" t="s">
        <v>1635</v>
      </c>
      <c r="J830" s="186"/>
      <c r="K830" s="186"/>
      <c r="L830" s="186"/>
      <c r="M830" s="186"/>
      <c r="N830" s="19">
        <f t="shared" si="40"/>
        <v>0</v>
      </c>
      <c r="O830" s="186"/>
      <c r="P830" s="187"/>
      <c r="Q830" s="187"/>
      <c r="R830" s="252"/>
      <c r="S830" s="253"/>
      <c r="T830" s="186">
        <v>10</v>
      </c>
      <c r="U830" s="187">
        <v>1.3</v>
      </c>
      <c r="V830" s="187">
        <v>5</v>
      </c>
      <c r="W830" s="76"/>
      <c r="X830" s="76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</row>
    <row r="831" spans="1:78" s="97" customFormat="1" x14ac:dyDescent="0.3">
      <c r="A831" s="186" t="s">
        <v>1732</v>
      </c>
      <c r="B831" s="186" t="s">
        <v>1533</v>
      </c>
      <c r="C831" s="186" t="s">
        <v>1733</v>
      </c>
      <c r="D831" s="186" t="s">
        <v>136</v>
      </c>
      <c r="E831" s="186" t="s">
        <v>1734</v>
      </c>
      <c r="F831" s="186"/>
      <c r="G831" s="186" t="s">
        <v>1053</v>
      </c>
      <c r="H831" s="186" t="s">
        <v>1677</v>
      </c>
      <c r="I831" s="438" t="s">
        <v>1624</v>
      </c>
      <c r="J831" s="438"/>
      <c r="K831" s="186"/>
      <c r="L831" s="186"/>
      <c r="M831" s="186"/>
      <c r="N831" s="19">
        <f t="shared" si="40"/>
        <v>0</v>
      </c>
      <c r="O831" s="186"/>
      <c r="P831" s="187"/>
      <c r="Q831" s="187"/>
      <c r="R831" s="252"/>
      <c r="S831" s="253"/>
      <c r="T831" s="186">
        <v>3</v>
      </c>
      <c r="U831" s="187">
        <v>2.25</v>
      </c>
      <c r="V831" s="187">
        <v>6</v>
      </c>
      <c r="W831" s="76"/>
      <c r="X831" s="76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</row>
    <row r="832" spans="1:78" s="25" customFormat="1" x14ac:dyDescent="0.3">
      <c r="A832" s="186" t="s">
        <v>1735</v>
      </c>
      <c r="B832" s="186" t="s">
        <v>1533</v>
      </c>
      <c r="C832" s="186" t="s">
        <v>1736</v>
      </c>
      <c r="D832" s="186" t="s">
        <v>136</v>
      </c>
      <c r="E832" s="186" t="s">
        <v>1737</v>
      </c>
      <c r="F832" s="186"/>
      <c r="G832" s="186" t="s">
        <v>1053</v>
      </c>
      <c r="H832" s="186" t="s">
        <v>1677</v>
      </c>
      <c r="I832" s="438" t="s">
        <v>1624</v>
      </c>
      <c r="J832" s="438"/>
      <c r="K832" s="186"/>
      <c r="L832" s="186"/>
      <c r="M832" s="186"/>
      <c r="N832" s="19">
        <f t="shared" si="40"/>
        <v>0</v>
      </c>
      <c r="O832" s="186"/>
      <c r="P832" s="187"/>
      <c r="Q832" s="187"/>
      <c r="R832" s="252"/>
      <c r="S832" s="253"/>
      <c r="T832" s="186">
        <v>2</v>
      </c>
      <c r="U832" s="187">
        <v>2.25</v>
      </c>
      <c r="V832" s="187">
        <v>6</v>
      </c>
      <c r="W832" s="76"/>
      <c r="X832" s="76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 spans="1:78" s="25" customFormat="1" x14ac:dyDescent="0.3">
      <c r="A833" s="186" t="s">
        <v>1738</v>
      </c>
      <c r="B833" s="186" t="s">
        <v>1533</v>
      </c>
      <c r="C833" s="186" t="s">
        <v>1739</v>
      </c>
      <c r="D833" s="186" t="s">
        <v>136</v>
      </c>
      <c r="E833" s="186" t="s">
        <v>1740</v>
      </c>
      <c r="F833" s="186"/>
      <c r="G833" s="186"/>
      <c r="H833" s="186" t="s">
        <v>1741</v>
      </c>
      <c r="I833" s="186"/>
      <c r="J833" s="186"/>
      <c r="K833" s="186"/>
      <c r="L833" s="186"/>
      <c r="M833" s="186"/>
      <c r="N833" s="19">
        <f t="shared" si="40"/>
        <v>0</v>
      </c>
      <c r="O833" s="186"/>
      <c r="P833" s="187"/>
      <c r="Q833" s="187"/>
      <c r="R833" s="252"/>
      <c r="S833" s="253"/>
      <c r="T833" s="186">
        <v>1</v>
      </c>
      <c r="U833" s="187">
        <v>15.85</v>
      </c>
      <c r="V833" s="187">
        <v>35</v>
      </c>
      <c r="W833" s="76"/>
      <c r="X833" s="76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 spans="1:78" s="25" customFormat="1" x14ac:dyDescent="0.3">
      <c r="A834" s="186" t="s">
        <v>1742</v>
      </c>
      <c r="B834" s="186" t="s">
        <v>1533</v>
      </c>
      <c r="C834" s="186" t="s">
        <v>1743</v>
      </c>
      <c r="D834" s="186" t="s">
        <v>136</v>
      </c>
      <c r="E834" s="186" t="s">
        <v>1744</v>
      </c>
      <c r="F834" s="186"/>
      <c r="G834" s="186" t="s">
        <v>1745</v>
      </c>
      <c r="H834" s="186"/>
      <c r="I834" s="186" t="s">
        <v>1635</v>
      </c>
      <c r="J834" s="186"/>
      <c r="K834" s="186"/>
      <c r="L834" s="186"/>
      <c r="M834" s="186"/>
      <c r="N834" s="19">
        <f t="shared" si="40"/>
        <v>0</v>
      </c>
      <c r="O834" s="186"/>
      <c r="P834" s="187"/>
      <c r="Q834" s="187"/>
      <c r="R834" s="252"/>
      <c r="S834" s="253"/>
      <c r="T834" s="186">
        <v>5</v>
      </c>
      <c r="U834" s="187">
        <v>2.35</v>
      </c>
      <c r="V834" s="187">
        <v>6</v>
      </c>
      <c r="W834" s="76"/>
      <c r="X834" s="76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35" spans="1:78" s="300" customFormat="1" x14ac:dyDescent="0.3">
      <c r="A835" s="247" t="s">
        <v>1746</v>
      </c>
      <c r="B835" s="247" t="s">
        <v>1533</v>
      </c>
      <c r="C835" s="247" t="s">
        <v>1747</v>
      </c>
      <c r="D835" s="247" t="s">
        <v>136</v>
      </c>
      <c r="E835" s="247" t="s">
        <v>1748</v>
      </c>
      <c r="F835" s="247"/>
      <c r="G835" s="247" t="s">
        <v>1749</v>
      </c>
      <c r="H835" s="247"/>
      <c r="I835" s="436" t="s">
        <v>1624</v>
      </c>
      <c r="J835" s="436"/>
      <c r="K835" s="247"/>
      <c r="L835" s="247"/>
      <c r="M835" s="247"/>
      <c r="N835" s="19">
        <f t="shared" si="40"/>
        <v>0</v>
      </c>
      <c r="O835" s="247"/>
      <c r="P835" s="248"/>
      <c r="Q835" s="248"/>
      <c r="R835" s="297"/>
      <c r="S835" s="298"/>
      <c r="T835" s="247">
        <v>2</v>
      </c>
      <c r="U835" s="248">
        <v>12.85</v>
      </c>
      <c r="V835" s="248">
        <v>30</v>
      </c>
      <c r="W835" s="76"/>
      <c r="X835" s="76"/>
      <c r="Y835" s="250"/>
      <c r="Z835" s="250"/>
      <c r="AA835" s="250"/>
      <c r="AB835" s="250"/>
      <c r="AC835" s="250"/>
      <c r="AD835" s="250"/>
      <c r="AE835" s="250"/>
      <c r="AF835" s="250"/>
      <c r="AG835" s="250"/>
      <c r="AH835" s="250"/>
      <c r="AI835" s="250"/>
      <c r="AJ835" s="250"/>
      <c r="AK835" s="250"/>
      <c r="AL835" s="250"/>
      <c r="AM835" s="250"/>
      <c r="AN835" s="250"/>
      <c r="AO835" s="250"/>
      <c r="AP835" s="250"/>
      <c r="AQ835" s="250"/>
      <c r="AR835" s="250"/>
      <c r="AS835" s="250"/>
      <c r="AT835" s="250"/>
      <c r="AU835" s="250"/>
      <c r="AV835" s="250"/>
      <c r="AW835" s="250"/>
      <c r="AX835" s="250"/>
      <c r="AY835" s="250"/>
      <c r="AZ835" s="250"/>
      <c r="BA835" s="250"/>
      <c r="BB835" s="250"/>
      <c r="BC835" s="250"/>
      <c r="BD835" s="250"/>
      <c r="BE835" s="250"/>
      <c r="BF835" s="250"/>
      <c r="BG835" s="250"/>
      <c r="BH835" s="250"/>
      <c r="BI835" s="250"/>
      <c r="BJ835" s="250"/>
      <c r="BK835" s="250"/>
      <c r="BL835" s="250"/>
      <c r="BM835" s="250"/>
      <c r="BN835" s="250"/>
      <c r="BO835" s="250"/>
      <c r="BP835" s="250"/>
      <c r="BQ835" s="250"/>
      <c r="BR835" s="250"/>
      <c r="BS835" s="250"/>
      <c r="BT835" s="250"/>
      <c r="BU835" s="250"/>
      <c r="BV835" s="250"/>
      <c r="BW835" s="250"/>
      <c r="BX835" s="250"/>
      <c r="BY835" s="250"/>
    </row>
    <row r="836" spans="1:78" x14ac:dyDescent="0.3">
      <c r="A836" s="17" t="s">
        <v>1750</v>
      </c>
      <c r="B836" s="17" t="s">
        <v>1660</v>
      </c>
      <c r="C836" s="17"/>
      <c r="D836" s="17" t="s">
        <v>89</v>
      </c>
      <c r="E836" s="17" t="s">
        <v>1751</v>
      </c>
      <c r="F836" s="17"/>
      <c r="G836" s="17"/>
      <c r="H836" s="17"/>
      <c r="I836" s="17"/>
      <c r="J836" s="17"/>
      <c r="K836" s="17"/>
      <c r="L836" s="18"/>
      <c r="M836" s="20"/>
      <c r="N836" s="19">
        <f t="shared" si="40"/>
        <v>0</v>
      </c>
      <c r="O836" s="20">
        <v>6</v>
      </c>
      <c r="P836" s="21">
        <v>2.2000000000000002</v>
      </c>
      <c r="Q836" s="21">
        <v>8</v>
      </c>
      <c r="R836" s="22">
        <v>6</v>
      </c>
      <c r="S836" s="23">
        <f t="shared" ref="S836:S842" si="41">(P836*R836)</f>
        <v>13.200000000000001</v>
      </c>
      <c r="T836" s="20"/>
      <c r="U836" s="21"/>
      <c r="V836" s="21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</row>
    <row r="837" spans="1:78" x14ac:dyDescent="0.3">
      <c r="A837" s="68" t="s">
        <v>1752</v>
      </c>
      <c r="B837" s="68" t="s">
        <v>1660</v>
      </c>
      <c r="C837" s="68">
        <v>16841</v>
      </c>
      <c r="D837" s="68" t="s">
        <v>89</v>
      </c>
      <c r="E837" s="68" t="s">
        <v>1753</v>
      </c>
      <c r="F837" s="68"/>
      <c r="G837" s="68" t="s">
        <v>1754</v>
      </c>
      <c r="H837" s="68"/>
      <c r="I837" s="68"/>
      <c r="J837" s="68"/>
      <c r="K837" s="68">
        <v>16.5</v>
      </c>
      <c r="L837" s="67">
        <v>38</v>
      </c>
      <c r="M837" s="68">
        <v>1</v>
      </c>
      <c r="N837" s="19">
        <f t="shared" si="40"/>
        <v>16.5</v>
      </c>
      <c r="O837" s="71">
        <v>1</v>
      </c>
      <c r="P837" s="106">
        <v>16.5</v>
      </c>
      <c r="Q837" s="106">
        <v>38</v>
      </c>
      <c r="R837" s="107">
        <v>1</v>
      </c>
      <c r="S837" s="108">
        <f t="shared" si="41"/>
        <v>16.5</v>
      </c>
      <c r="T837" s="68">
        <v>3</v>
      </c>
      <c r="U837" s="75">
        <v>17.989999999999998</v>
      </c>
      <c r="V837" s="75">
        <v>40</v>
      </c>
      <c r="W837" s="76"/>
      <c r="X837" s="76"/>
      <c r="Y837" s="77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</row>
    <row r="838" spans="1:78" s="118" customFormat="1" x14ac:dyDescent="0.3">
      <c r="A838" s="17" t="s">
        <v>1755</v>
      </c>
      <c r="B838" s="17" t="s">
        <v>1660</v>
      </c>
      <c r="C838" s="17"/>
      <c r="D838" s="17" t="s">
        <v>22</v>
      </c>
      <c r="E838" s="17" t="s">
        <v>1756</v>
      </c>
      <c r="F838" s="17"/>
      <c r="G838" s="17" t="s">
        <v>34</v>
      </c>
      <c r="H838" s="17"/>
      <c r="I838" s="17"/>
      <c r="J838" s="17"/>
      <c r="K838" s="17">
        <v>1.5</v>
      </c>
      <c r="L838" s="17">
        <v>3</v>
      </c>
      <c r="M838" s="17">
        <v>3</v>
      </c>
      <c r="N838" s="19">
        <f t="shared" si="40"/>
        <v>4.5</v>
      </c>
      <c r="O838" s="20"/>
      <c r="P838" s="83">
        <v>1.5</v>
      </c>
      <c r="Q838" s="83">
        <v>3</v>
      </c>
      <c r="R838" s="22">
        <v>3</v>
      </c>
      <c r="S838" s="23">
        <f t="shared" si="41"/>
        <v>4.5</v>
      </c>
      <c r="T838" s="20"/>
      <c r="U838" s="21"/>
      <c r="V838" s="21"/>
      <c r="W838" s="9"/>
      <c r="X838" s="9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110"/>
      <c r="AS838" s="110"/>
      <c r="AT838" s="110"/>
      <c r="AU838" s="110"/>
      <c r="AV838" s="110"/>
      <c r="AW838" s="110"/>
      <c r="AX838" s="110"/>
      <c r="AY838" s="110"/>
      <c r="AZ838" s="110"/>
      <c r="BA838" s="110"/>
      <c r="BB838" s="110"/>
      <c r="BC838" s="110"/>
      <c r="BD838" s="110"/>
      <c r="BE838" s="110"/>
      <c r="BF838" s="110"/>
      <c r="BG838" s="110"/>
      <c r="BH838" s="110"/>
      <c r="BI838" s="110"/>
      <c r="BJ838" s="110"/>
      <c r="BK838" s="110"/>
      <c r="BL838" s="110"/>
      <c r="BM838" s="110"/>
      <c r="BN838" s="110"/>
      <c r="BO838" s="110"/>
      <c r="BP838" s="110"/>
      <c r="BQ838" s="110"/>
      <c r="BR838" s="110"/>
      <c r="BS838" s="110"/>
      <c r="BT838" s="110"/>
      <c r="BU838" s="110"/>
      <c r="BV838" s="110"/>
      <c r="BW838" s="110"/>
      <c r="BX838" s="110"/>
      <c r="BY838" s="110"/>
    </row>
    <row r="839" spans="1:78" s="17" customFormat="1" x14ac:dyDescent="0.3">
      <c r="A839" s="17" t="s">
        <v>1755</v>
      </c>
      <c r="B839" s="17" t="s">
        <v>1660</v>
      </c>
      <c r="D839" s="17" t="s">
        <v>22</v>
      </c>
      <c r="E839" s="17" t="s">
        <v>1756</v>
      </c>
      <c r="K839" s="17">
        <v>2.5</v>
      </c>
      <c r="L839" s="17">
        <v>5</v>
      </c>
      <c r="M839" s="17">
        <v>4</v>
      </c>
      <c r="N839" s="19">
        <f t="shared" si="40"/>
        <v>10</v>
      </c>
      <c r="O839" s="20"/>
      <c r="P839" s="83">
        <v>2.5</v>
      </c>
      <c r="Q839" s="83">
        <v>5</v>
      </c>
      <c r="R839" s="22">
        <v>4</v>
      </c>
      <c r="S839" s="23">
        <f t="shared" si="41"/>
        <v>10</v>
      </c>
      <c r="T839" s="20"/>
      <c r="U839" s="21"/>
      <c r="V839" s="21"/>
      <c r="W839" s="9"/>
      <c r="X839" s="9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119"/>
      <c r="AS839" s="119"/>
      <c r="AT839" s="119"/>
      <c r="AU839" s="119"/>
      <c r="AV839" s="119"/>
      <c r="AW839" s="119"/>
      <c r="AX839" s="119"/>
      <c r="AY839" s="119"/>
      <c r="AZ839" s="119"/>
      <c r="BA839" s="119"/>
      <c r="BB839" s="119"/>
      <c r="BC839" s="119"/>
      <c r="BD839" s="119"/>
      <c r="BE839" s="119"/>
      <c r="BF839" s="119"/>
      <c r="BG839" s="119"/>
      <c r="BH839" s="119"/>
      <c r="BI839" s="119"/>
      <c r="BJ839" s="119"/>
      <c r="BK839" s="119"/>
      <c r="BL839" s="119"/>
      <c r="BM839" s="119"/>
      <c r="BN839" s="119"/>
      <c r="BO839" s="119"/>
      <c r="BP839" s="119"/>
      <c r="BQ839" s="119"/>
      <c r="BR839" s="119"/>
      <c r="BS839" s="119"/>
      <c r="BT839" s="119"/>
      <c r="BU839" s="119"/>
      <c r="BV839" s="119"/>
      <c r="BW839" s="119"/>
      <c r="BX839" s="119"/>
      <c r="BY839" s="119"/>
      <c r="BZ839" s="96"/>
    </row>
    <row r="840" spans="1:78" s="25" customFormat="1" x14ac:dyDescent="0.3">
      <c r="A840" s="17" t="s">
        <v>1757</v>
      </c>
      <c r="B840" s="17" t="s">
        <v>1660</v>
      </c>
      <c r="C840" s="17"/>
      <c r="D840" s="17" t="s">
        <v>89</v>
      </c>
      <c r="E840" s="17" t="s">
        <v>1758</v>
      </c>
      <c r="F840" s="17"/>
      <c r="G840" s="17"/>
      <c r="H840" s="17"/>
      <c r="I840" s="17"/>
      <c r="J840" s="17"/>
      <c r="K840" s="17"/>
      <c r="L840" s="18"/>
      <c r="M840" s="20"/>
      <c r="N840" s="19">
        <f t="shared" si="40"/>
        <v>0</v>
      </c>
      <c r="O840" s="20">
        <v>1</v>
      </c>
      <c r="P840" s="21">
        <v>14.85</v>
      </c>
      <c r="Q840" s="21">
        <v>39</v>
      </c>
      <c r="R840" s="22">
        <v>1</v>
      </c>
      <c r="S840" s="23">
        <f t="shared" si="41"/>
        <v>14.85</v>
      </c>
      <c r="T840" s="20"/>
      <c r="U840" s="21"/>
      <c r="V840" s="21"/>
      <c r="W840" s="9"/>
      <c r="X840" s="9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</row>
    <row r="841" spans="1:78" s="2" customFormat="1" x14ac:dyDescent="0.3">
      <c r="A841" s="28" t="s">
        <v>1759</v>
      </c>
      <c r="B841" s="28" t="s">
        <v>1660</v>
      </c>
      <c r="C841" s="28">
        <v>16996</v>
      </c>
      <c r="D841" s="28" t="s">
        <v>89</v>
      </c>
      <c r="E841" s="28" t="s">
        <v>1760</v>
      </c>
      <c r="F841" s="28"/>
      <c r="G841" s="28" t="s">
        <v>1761</v>
      </c>
      <c r="H841" s="28"/>
      <c r="I841" s="39"/>
      <c r="J841" s="39"/>
      <c r="K841" s="39">
        <v>3.25</v>
      </c>
      <c r="L841" s="18">
        <v>12</v>
      </c>
      <c r="M841" s="20">
        <v>6</v>
      </c>
      <c r="N841" s="19">
        <f t="shared" si="40"/>
        <v>19.5</v>
      </c>
      <c r="O841" s="20">
        <v>6</v>
      </c>
      <c r="P841" s="21">
        <v>3.3</v>
      </c>
      <c r="Q841" s="21">
        <v>10</v>
      </c>
      <c r="R841" s="22">
        <v>4</v>
      </c>
      <c r="S841" s="23">
        <f t="shared" si="41"/>
        <v>13.2</v>
      </c>
      <c r="T841" s="28">
        <v>10</v>
      </c>
      <c r="U841" s="124">
        <v>3.71</v>
      </c>
      <c r="V841" s="124">
        <v>12</v>
      </c>
      <c r="W841" s="76"/>
      <c r="X841" s="76"/>
      <c r="Y841" s="88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</row>
    <row r="842" spans="1:78" s="97" customFormat="1" x14ac:dyDescent="0.3">
      <c r="A842" s="18" t="s">
        <v>1762</v>
      </c>
      <c r="B842" s="18" t="s">
        <v>1660</v>
      </c>
      <c r="C842" s="18"/>
      <c r="D842" s="18" t="s">
        <v>89</v>
      </c>
      <c r="E842" s="18" t="s">
        <v>1763</v>
      </c>
      <c r="F842" s="18"/>
      <c r="G842" s="18"/>
      <c r="H842" s="18"/>
      <c r="I842" s="18"/>
      <c r="J842" s="18"/>
      <c r="K842" s="18"/>
      <c r="L842" s="18"/>
      <c r="M842" s="82"/>
      <c r="N842" s="928">
        <f t="shared" si="40"/>
        <v>0</v>
      </c>
      <c r="O842" s="82">
        <v>8</v>
      </c>
      <c r="P842" s="83">
        <v>3.6</v>
      </c>
      <c r="Q842" s="83">
        <v>10</v>
      </c>
      <c r="R842" s="84">
        <v>5</v>
      </c>
      <c r="S842" s="85">
        <f t="shared" si="41"/>
        <v>18</v>
      </c>
      <c r="T842" s="82"/>
      <c r="U842" s="83"/>
      <c r="V842" s="83"/>
      <c r="W842" s="63"/>
      <c r="X842" s="63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</row>
    <row r="843" spans="1:78" s="25" customFormat="1" x14ac:dyDescent="0.3">
      <c r="A843" s="186" t="s">
        <v>1764</v>
      </c>
      <c r="B843" s="186" t="s">
        <v>1660</v>
      </c>
      <c r="C843" s="186"/>
      <c r="D843" s="186" t="s">
        <v>136</v>
      </c>
      <c r="E843" s="186" t="s">
        <v>1765</v>
      </c>
      <c r="F843" s="186"/>
      <c r="G843" s="186"/>
      <c r="H843" s="186"/>
      <c r="I843" s="186" t="s">
        <v>1766</v>
      </c>
      <c r="J843" s="186"/>
      <c r="K843" s="186"/>
      <c r="L843" s="419"/>
      <c r="M843" s="420"/>
      <c r="N843" s="19">
        <f t="shared" si="40"/>
        <v>0</v>
      </c>
      <c r="O843" s="420"/>
      <c r="P843" s="421"/>
      <c r="Q843" s="421"/>
      <c r="R843" s="422">
        <v>1</v>
      </c>
      <c r="S843" s="423"/>
      <c r="T843" s="420">
        <v>1</v>
      </c>
      <c r="U843" s="421">
        <v>0</v>
      </c>
      <c r="V843" s="421">
        <v>10</v>
      </c>
      <c r="W843" s="9"/>
      <c r="X843" s="9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44" spans="1:78" x14ac:dyDescent="0.3">
      <c r="A844" s="17" t="s">
        <v>1767</v>
      </c>
      <c r="B844" s="17" t="s">
        <v>1660</v>
      </c>
      <c r="C844" s="17"/>
      <c r="D844" s="17" t="s">
        <v>89</v>
      </c>
      <c r="E844" s="17" t="s">
        <v>1768</v>
      </c>
      <c r="F844" s="17"/>
      <c r="G844" s="17"/>
      <c r="H844" s="17"/>
      <c r="I844" s="17"/>
      <c r="J844" s="17"/>
      <c r="K844" s="17"/>
      <c r="L844" s="18"/>
      <c r="M844" s="20"/>
      <c r="N844" s="19">
        <f t="shared" si="40"/>
        <v>0</v>
      </c>
      <c r="O844" s="20">
        <v>4</v>
      </c>
      <c r="P844" s="21">
        <v>13.1</v>
      </c>
      <c r="Q844" s="21">
        <v>36</v>
      </c>
      <c r="R844" s="22">
        <v>3</v>
      </c>
      <c r="S844" s="23">
        <f t="shared" ref="S844:S849" si="42">(P844*R844)</f>
        <v>39.299999999999997</v>
      </c>
      <c r="T844" s="20"/>
      <c r="U844" s="21"/>
      <c r="V844" s="21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</row>
    <row r="845" spans="1:78" s="25" customFormat="1" x14ac:dyDescent="0.3">
      <c r="A845" s="17" t="s">
        <v>1769</v>
      </c>
      <c r="B845" s="17" t="s">
        <v>1660</v>
      </c>
      <c r="C845" s="17"/>
      <c r="D845" s="17" t="s">
        <v>89</v>
      </c>
      <c r="E845" s="17" t="s">
        <v>1770</v>
      </c>
      <c r="F845" s="17"/>
      <c r="G845" s="17"/>
      <c r="H845" s="17"/>
      <c r="I845" s="17"/>
      <c r="J845" s="17"/>
      <c r="K845" s="17"/>
      <c r="L845" s="18"/>
      <c r="M845" s="20"/>
      <c r="N845" s="19">
        <f t="shared" si="40"/>
        <v>0</v>
      </c>
      <c r="O845" s="20">
        <v>2</v>
      </c>
      <c r="P845" s="21">
        <v>3</v>
      </c>
      <c r="Q845" s="21">
        <v>15</v>
      </c>
      <c r="R845" s="22">
        <v>2</v>
      </c>
      <c r="S845" s="23">
        <f t="shared" si="42"/>
        <v>6</v>
      </c>
      <c r="T845" s="20"/>
      <c r="U845" s="21"/>
      <c r="V845" s="21"/>
      <c r="W845" s="9"/>
      <c r="X845" s="9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</row>
    <row r="846" spans="1:78" x14ac:dyDescent="0.3">
      <c r="A846" s="17" t="s">
        <v>1771</v>
      </c>
      <c r="B846" s="18" t="s">
        <v>1772</v>
      </c>
      <c r="C846" s="17"/>
      <c r="D846" s="17" t="s">
        <v>89</v>
      </c>
      <c r="E846" s="17" t="s">
        <v>1773</v>
      </c>
      <c r="F846" s="17"/>
      <c r="G846" s="17"/>
      <c r="H846" s="17"/>
      <c r="I846" s="17"/>
      <c r="J846" s="17"/>
      <c r="K846" s="17">
        <v>3</v>
      </c>
      <c r="L846" s="18">
        <v>9</v>
      </c>
      <c r="M846" s="20">
        <v>4</v>
      </c>
      <c r="N846" s="19">
        <f t="shared" si="40"/>
        <v>12</v>
      </c>
      <c r="O846" s="20">
        <v>14</v>
      </c>
      <c r="P846" s="21">
        <v>3.3</v>
      </c>
      <c r="Q846" s="21">
        <v>9</v>
      </c>
      <c r="R846" s="22">
        <v>6</v>
      </c>
      <c r="S846" s="23">
        <f t="shared" si="42"/>
        <v>19.799999999999997</v>
      </c>
      <c r="T846" s="20"/>
      <c r="U846" s="21"/>
      <c r="V846" s="21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</row>
    <row r="847" spans="1:78" s="25" customFormat="1" x14ac:dyDescent="0.3">
      <c r="A847" s="17" t="s">
        <v>1774</v>
      </c>
      <c r="B847" s="18" t="s">
        <v>1772</v>
      </c>
      <c r="C847" s="17"/>
      <c r="D847" s="17" t="s">
        <v>89</v>
      </c>
      <c r="E847" s="17" t="s">
        <v>1775</v>
      </c>
      <c r="F847" s="17"/>
      <c r="G847" s="17"/>
      <c r="H847" s="17"/>
      <c r="I847" s="17"/>
      <c r="J847" s="17"/>
      <c r="K847" s="17"/>
      <c r="L847" s="18"/>
      <c r="M847" s="20"/>
      <c r="N847" s="19">
        <f t="shared" si="40"/>
        <v>0</v>
      </c>
      <c r="O847" s="20">
        <v>5</v>
      </c>
      <c r="P847" s="21">
        <v>8.25</v>
      </c>
      <c r="Q847" s="21">
        <v>23</v>
      </c>
      <c r="R847" s="22">
        <v>5</v>
      </c>
      <c r="S847" s="23">
        <f t="shared" si="42"/>
        <v>41.25</v>
      </c>
      <c r="T847" s="20"/>
      <c r="U847" s="21"/>
      <c r="V847" s="21"/>
      <c r="W847" s="9"/>
      <c r="X847" s="9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</row>
    <row r="848" spans="1:78" s="25" customFormat="1" x14ac:dyDescent="0.3">
      <c r="A848" s="17" t="s">
        <v>1776</v>
      </c>
      <c r="B848" s="17" t="s">
        <v>1777</v>
      </c>
      <c r="C848" s="17"/>
      <c r="D848" s="17" t="s">
        <v>623</v>
      </c>
      <c r="E848" s="17" t="s">
        <v>1778</v>
      </c>
      <c r="F848" s="17"/>
      <c r="G848" s="17"/>
      <c r="H848" s="17"/>
      <c r="I848" s="17"/>
      <c r="J848" s="17"/>
      <c r="K848" s="17">
        <v>42</v>
      </c>
      <c r="L848" s="17">
        <v>70</v>
      </c>
      <c r="M848" s="17">
        <v>1</v>
      </c>
      <c r="N848" s="19">
        <f t="shared" si="40"/>
        <v>42</v>
      </c>
      <c r="O848" s="20">
        <v>1</v>
      </c>
      <c r="P848" s="21">
        <v>42</v>
      </c>
      <c r="Q848" s="21">
        <v>70</v>
      </c>
      <c r="R848" s="22">
        <v>1</v>
      </c>
      <c r="S848" s="23">
        <f t="shared" si="42"/>
        <v>42</v>
      </c>
      <c r="T848" s="20"/>
      <c r="U848" s="21"/>
      <c r="V848" s="21"/>
      <c r="W848" s="9"/>
      <c r="X848" s="9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</row>
    <row r="849" spans="1:77" x14ac:dyDescent="0.3">
      <c r="A849" s="17" t="s">
        <v>1779</v>
      </c>
      <c r="B849" s="17" t="s">
        <v>1777</v>
      </c>
      <c r="C849" s="17"/>
      <c r="D849" s="17" t="s">
        <v>1084</v>
      </c>
      <c r="E849" s="17" t="s">
        <v>1780</v>
      </c>
      <c r="F849" s="17"/>
      <c r="G849" s="17"/>
      <c r="H849" s="17"/>
      <c r="I849" s="17" t="s">
        <v>1781</v>
      </c>
      <c r="J849" s="17"/>
      <c r="K849" s="17"/>
      <c r="L849" s="17"/>
      <c r="M849" s="17"/>
      <c r="N849" s="19">
        <f t="shared" si="40"/>
        <v>0</v>
      </c>
      <c r="O849" s="20">
        <v>5</v>
      </c>
      <c r="P849" s="21">
        <v>6.2</v>
      </c>
      <c r="Q849" s="21">
        <v>25</v>
      </c>
      <c r="R849" s="22">
        <v>5</v>
      </c>
      <c r="S849" s="23">
        <f t="shared" si="42"/>
        <v>31</v>
      </c>
      <c r="T849" s="20"/>
      <c r="U849" s="21"/>
      <c r="V849" s="21"/>
      <c r="Y849" s="119"/>
      <c r="Z849" s="119"/>
      <c r="AA849" s="119"/>
      <c r="AB849" s="119"/>
      <c r="AC849" s="119"/>
      <c r="AD849" s="119"/>
      <c r="AE849" s="119"/>
      <c r="AF849" s="119"/>
      <c r="AG849" s="119"/>
      <c r="AH849" s="119"/>
      <c r="AI849" s="119"/>
      <c r="AJ849" s="119"/>
      <c r="AK849" s="119"/>
      <c r="AL849" s="119"/>
      <c r="AM849" s="119"/>
      <c r="AN849" s="119"/>
      <c r="AO849" s="119"/>
      <c r="AP849" s="119"/>
      <c r="AQ849" s="119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</row>
    <row r="850" spans="1:77" s="27" customFormat="1" x14ac:dyDescent="0.3">
      <c r="A850" s="59" t="s">
        <v>1782</v>
      </c>
      <c r="B850" s="28" t="s">
        <v>28</v>
      </c>
      <c r="C850" s="28"/>
      <c r="D850" s="28" t="s">
        <v>1783</v>
      </c>
      <c r="E850" s="28" t="s">
        <v>1784</v>
      </c>
      <c r="F850" s="28"/>
      <c r="G850" s="28"/>
      <c r="H850" s="28"/>
      <c r="I850" s="28"/>
      <c r="J850" s="28"/>
      <c r="K850" s="28"/>
      <c r="L850" s="28"/>
      <c r="M850" s="28"/>
      <c r="N850" s="19">
        <f t="shared" si="40"/>
        <v>0</v>
      </c>
      <c r="O850" s="30"/>
      <c r="P850" s="31"/>
      <c r="Q850" s="31"/>
      <c r="R850" s="32"/>
      <c r="S850" s="33"/>
      <c r="T850" s="30">
        <v>1</v>
      </c>
      <c r="U850" s="31">
        <v>0</v>
      </c>
      <c r="V850" s="31">
        <v>25</v>
      </c>
      <c r="W850" s="9"/>
      <c r="X850" s="9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</row>
    <row r="851" spans="1:77" x14ac:dyDescent="0.3">
      <c r="A851" s="18" t="s">
        <v>1785</v>
      </c>
      <c r="B851" s="18" t="s">
        <v>1777</v>
      </c>
      <c r="C851" s="18"/>
      <c r="D851" s="18" t="s">
        <v>89</v>
      </c>
      <c r="E851" s="18" t="s">
        <v>1786</v>
      </c>
      <c r="F851" s="18"/>
      <c r="G851" s="18"/>
      <c r="H851" s="18"/>
      <c r="I851" s="18" t="s">
        <v>1787</v>
      </c>
      <c r="J851" s="18"/>
      <c r="K851" s="18"/>
      <c r="L851" s="18"/>
      <c r="M851" s="82"/>
      <c r="N851" s="19">
        <f t="shared" si="40"/>
        <v>0</v>
      </c>
      <c r="O851" s="82">
        <v>1</v>
      </c>
      <c r="P851" s="83">
        <v>10.8</v>
      </c>
      <c r="Q851" s="83">
        <v>30</v>
      </c>
      <c r="R851" s="84">
        <v>1</v>
      </c>
      <c r="S851" s="85">
        <f>(P851*R851)</f>
        <v>10.8</v>
      </c>
      <c r="T851" s="82"/>
      <c r="U851" s="83"/>
      <c r="V851" s="83"/>
      <c r="W851" s="63"/>
      <c r="X851" s="6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</row>
    <row r="852" spans="1:77" s="25" customFormat="1" x14ac:dyDescent="0.3">
      <c r="A852" s="91" t="s">
        <v>1788</v>
      </c>
      <c r="B852" s="91" t="s">
        <v>1777</v>
      </c>
      <c r="C852" s="91"/>
      <c r="D852" s="91" t="s">
        <v>22</v>
      </c>
      <c r="E852" s="91" t="s">
        <v>1789</v>
      </c>
      <c r="F852" s="91"/>
      <c r="G852" s="91"/>
      <c r="H852" s="91"/>
      <c r="I852" s="91" t="s">
        <v>1790</v>
      </c>
      <c r="J852" s="91"/>
      <c r="K852" s="91"/>
      <c r="L852" s="91"/>
      <c r="M852" s="92"/>
      <c r="N852" s="19">
        <f t="shared" ref="N852:N915" si="43">SUM(M852*K852)</f>
        <v>0</v>
      </c>
      <c r="O852" s="92"/>
      <c r="P852" s="93"/>
      <c r="Q852" s="93"/>
      <c r="R852" s="94"/>
      <c r="S852" s="95"/>
      <c r="T852" s="92">
        <v>7</v>
      </c>
      <c r="U852" s="93">
        <v>10.029999999999999</v>
      </c>
      <c r="V852" s="93">
        <v>30</v>
      </c>
      <c r="W852" s="63"/>
      <c r="X852" s="63"/>
      <c r="Y852" s="26" t="s">
        <v>1791</v>
      </c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</row>
    <row r="853" spans="1:77" s="449" customFormat="1" x14ac:dyDescent="0.3">
      <c r="A853" s="419" t="s">
        <v>1785</v>
      </c>
      <c r="B853" s="18" t="s">
        <v>1777</v>
      </c>
      <c r="C853" s="18"/>
      <c r="D853" s="18" t="s">
        <v>89</v>
      </c>
      <c r="E853" s="18" t="s">
        <v>1792</v>
      </c>
      <c r="F853" s="18"/>
      <c r="G853" s="18"/>
      <c r="H853" s="18"/>
      <c r="I853" s="18" t="s">
        <v>1787</v>
      </c>
      <c r="J853" s="18"/>
      <c r="K853" s="18"/>
      <c r="L853" s="18"/>
      <c r="M853" s="82"/>
      <c r="N853" s="19">
        <f t="shared" si="43"/>
        <v>0</v>
      </c>
      <c r="O853" s="82">
        <v>1</v>
      </c>
      <c r="P853" s="83">
        <v>14</v>
      </c>
      <c r="Q853" s="83">
        <v>38</v>
      </c>
      <c r="R853" s="84">
        <v>1</v>
      </c>
      <c r="S853" s="85">
        <f>(P853*R853)</f>
        <v>14</v>
      </c>
      <c r="T853" s="82"/>
      <c r="U853" s="229"/>
      <c r="V853" s="229">
        <v>38</v>
      </c>
      <c r="W853" s="63"/>
      <c r="X853" s="6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198"/>
      <c r="AS853" s="198"/>
      <c r="AT853" s="198"/>
      <c r="AU853" s="198"/>
      <c r="AV853" s="198"/>
      <c r="AW853" s="198"/>
      <c r="AX853" s="198"/>
      <c r="AY853" s="198"/>
      <c r="AZ853" s="198"/>
      <c r="BA853" s="198"/>
      <c r="BB853" s="198"/>
      <c r="BC853" s="198"/>
      <c r="BD853" s="198"/>
      <c r="BE853" s="198"/>
      <c r="BF853" s="198"/>
      <c r="BG853" s="198"/>
      <c r="BH853" s="198"/>
      <c r="BI853" s="198"/>
      <c r="BJ853" s="198"/>
      <c r="BK853" s="198"/>
      <c r="BL853" s="198"/>
      <c r="BM853" s="198"/>
      <c r="BN853" s="198"/>
      <c r="BO853" s="198"/>
      <c r="BP853" s="198"/>
      <c r="BQ853" s="198"/>
      <c r="BR853" s="198"/>
      <c r="BS853" s="198"/>
      <c r="BT853" s="198"/>
      <c r="BU853" s="198"/>
      <c r="BV853" s="198"/>
      <c r="BW853" s="198"/>
      <c r="BX853" s="198"/>
      <c r="BY853" s="198"/>
    </row>
    <row r="854" spans="1:77" x14ac:dyDescent="0.3">
      <c r="A854" s="91" t="s">
        <v>1785</v>
      </c>
      <c r="B854" s="91" t="s">
        <v>1777</v>
      </c>
      <c r="C854" s="91">
        <v>19119</v>
      </c>
      <c r="D854" s="91" t="s">
        <v>89</v>
      </c>
      <c r="E854" s="91" t="s">
        <v>1793</v>
      </c>
      <c r="F854" s="91"/>
      <c r="G854" s="91"/>
      <c r="H854" s="91"/>
      <c r="I854" s="91" t="s">
        <v>1787</v>
      </c>
      <c r="J854" s="91"/>
      <c r="K854" s="91"/>
      <c r="L854" s="91"/>
      <c r="M854" s="92"/>
      <c r="N854" s="19">
        <f t="shared" si="43"/>
        <v>0</v>
      </c>
      <c r="O854" s="92">
        <v>1</v>
      </c>
      <c r="P854" s="93">
        <v>10.8</v>
      </c>
      <c r="Q854" s="93">
        <v>30</v>
      </c>
      <c r="R854" s="94">
        <v>0</v>
      </c>
      <c r="S854" s="95">
        <f>(P854*R854)</f>
        <v>0</v>
      </c>
      <c r="T854" s="92">
        <v>1</v>
      </c>
      <c r="U854" s="93">
        <v>15.53</v>
      </c>
      <c r="V854" s="93">
        <v>30</v>
      </c>
      <c r="W854" s="63"/>
      <c r="X854" s="63"/>
      <c r="Y854" s="28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</row>
    <row r="855" spans="1:77" x14ac:dyDescent="0.3">
      <c r="A855" s="151" t="s">
        <v>1794</v>
      </c>
      <c r="B855" s="151" t="s">
        <v>1777</v>
      </c>
      <c r="C855" s="151">
        <v>16332</v>
      </c>
      <c r="D855" s="151" t="s">
        <v>89</v>
      </c>
      <c r="E855" s="151" t="s">
        <v>1795</v>
      </c>
      <c r="F855" s="151"/>
      <c r="G855" s="151" t="s">
        <v>1796</v>
      </c>
      <c r="H855" s="151"/>
      <c r="I855" s="39"/>
      <c r="J855" s="39"/>
      <c r="K855" s="39">
        <v>4.95</v>
      </c>
      <c r="L855" s="39">
        <v>20</v>
      </c>
      <c r="M855" s="39">
        <v>4</v>
      </c>
      <c r="N855" s="19">
        <f t="shared" si="43"/>
        <v>19.8</v>
      </c>
      <c r="O855" s="171">
        <v>4</v>
      </c>
      <c r="P855" s="171"/>
      <c r="Q855" s="167"/>
      <c r="R855" s="169">
        <v>0</v>
      </c>
      <c r="S855" s="170">
        <f>(P855*R855)</f>
        <v>0</v>
      </c>
      <c r="T855" s="151">
        <v>1</v>
      </c>
      <c r="U855" s="273">
        <v>6.49</v>
      </c>
      <c r="V855" s="273">
        <v>20</v>
      </c>
      <c r="W855" s="76"/>
      <c r="X855" s="76"/>
      <c r="Y855" s="274"/>
      <c r="Z855" s="238"/>
      <c r="AA855" s="238"/>
      <c r="AB855" s="238"/>
      <c r="AC855" s="238"/>
      <c r="AD855" s="238"/>
      <c r="AE855" s="238"/>
      <c r="AF855" s="238"/>
      <c r="AG855" s="238"/>
      <c r="AH855" s="238"/>
      <c r="AI855" s="238"/>
      <c r="AJ855" s="238"/>
      <c r="AK855" s="238"/>
      <c r="AL855" s="238"/>
      <c r="AM855" s="238"/>
      <c r="AN855" s="238"/>
      <c r="AO855" s="238"/>
      <c r="AP855" s="238"/>
      <c r="AQ855" s="238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</row>
    <row r="856" spans="1:77" s="25" customFormat="1" x14ac:dyDescent="0.3">
      <c r="A856" s="151" t="s">
        <v>1797</v>
      </c>
      <c r="B856" s="151" t="s">
        <v>1777</v>
      </c>
      <c r="C856" s="151">
        <v>16333</v>
      </c>
      <c r="D856" s="151" t="s">
        <v>89</v>
      </c>
      <c r="E856" s="151" t="s">
        <v>1795</v>
      </c>
      <c r="F856" s="151"/>
      <c r="G856" s="151" t="s">
        <v>1798</v>
      </c>
      <c r="H856" s="151"/>
      <c r="I856" s="39"/>
      <c r="J856" s="39"/>
      <c r="K856" s="39"/>
      <c r="L856" s="365"/>
      <c r="M856" s="39">
        <f>K856*L856</f>
        <v>0</v>
      </c>
      <c r="N856" s="19">
        <f t="shared" si="43"/>
        <v>0</v>
      </c>
      <c r="O856" s="366"/>
      <c r="P856" s="171"/>
      <c r="Q856" s="167"/>
      <c r="R856" s="169"/>
      <c r="S856" s="170"/>
      <c r="T856" s="151">
        <v>1</v>
      </c>
      <c r="U856" s="273">
        <v>9.6999999999999993</v>
      </c>
      <c r="V856" s="273">
        <v>25</v>
      </c>
      <c r="W856" s="76"/>
      <c r="X856" s="76"/>
      <c r="Y856" s="274"/>
      <c r="Z856" s="238"/>
      <c r="AA856" s="238"/>
      <c r="AB856" s="238"/>
      <c r="AC856" s="238"/>
      <c r="AD856" s="238"/>
      <c r="AE856" s="238"/>
      <c r="AF856" s="238"/>
      <c r="AG856" s="238"/>
      <c r="AH856" s="238"/>
      <c r="AI856" s="238"/>
      <c r="AJ856" s="238"/>
      <c r="AK856" s="238"/>
      <c r="AL856" s="238"/>
      <c r="AM856" s="238"/>
      <c r="AN856" s="238"/>
      <c r="AO856" s="238"/>
      <c r="AP856" s="238"/>
      <c r="AQ856" s="238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</row>
    <row r="857" spans="1:77" s="25" customFormat="1" x14ac:dyDescent="0.3">
      <c r="A857" s="28" t="s">
        <v>1799</v>
      </c>
      <c r="B857" s="28" t="s">
        <v>1777</v>
      </c>
      <c r="C857" s="28"/>
      <c r="D857" s="28" t="s">
        <v>22</v>
      </c>
      <c r="E857" s="28" t="s">
        <v>1800</v>
      </c>
      <c r="F857" s="28"/>
      <c r="G857" s="28" t="s">
        <v>1801</v>
      </c>
      <c r="H857" s="28"/>
      <c r="I857" s="28"/>
      <c r="J857" s="28"/>
      <c r="K857" s="28"/>
      <c r="L857" s="28"/>
      <c r="M857" s="28"/>
      <c r="N857" s="19">
        <f t="shared" si="43"/>
        <v>0</v>
      </c>
      <c r="O857" s="28"/>
      <c r="P857" s="124"/>
      <c r="Q857" s="124"/>
      <c r="R857" s="32"/>
      <c r="S857" s="33"/>
      <c r="T857" s="30">
        <v>1</v>
      </c>
      <c r="U857" s="31">
        <v>72.61</v>
      </c>
      <c r="V857" s="31">
        <v>120</v>
      </c>
      <c r="W857" s="9"/>
      <c r="X857" s="9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</row>
    <row r="858" spans="1:77" s="25" customFormat="1" x14ac:dyDescent="0.3">
      <c r="A858" s="186" t="s">
        <v>1802</v>
      </c>
      <c r="B858" s="17" t="s">
        <v>1777</v>
      </c>
      <c r="C858" s="17"/>
      <c r="D858" s="17" t="s">
        <v>89</v>
      </c>
      <c r="E858" s="17" t="s">
        <v>1803</v>
      </c>
      <c r="F858" s="17"/>
      <c r="G858" s="39"/>
      <c r="H858" s="39"/>
      <c r="I858" s="39"/>
      <c r="J858" s="39"/>
      <c r="K858" s="39"/>
      <c r="L858" s="52"/>
      <c r="M858" s="7"/>
      <c r="N858" s="19">
        <f t="shared" si="43"/>
        <v>0</v>
      </c>
      <c r="O858" s="7">
        <v>6</v>
      </c>
      <c r="P858" s="8">
        <v>3</v>
      </c>
      <c r="Q858" s="8">
        <v>8</v>
      </c>
      <c r="R858" s="14">
        <v>0</v>
      </c>
      <c r="S858" s="15">
        <f t="shared" ref="S858:S865" si="44">(P858*R858)</f>
        <v>0</v>
      </c>
      <c r="T858" s="7"/>
      <c r="U858" s="8"/>
      <c r="V858" s="8"/>
      <c r="W858" s="9"/>
      <c r="X858" s="9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</row>
    <row r="859" spans="1:77" s="78" customFormat="1" x14ac:dyDescent="0.3">
      <c r="A859" s="186" t="s">
        <v>1804</v>
      </c>
      <c r="B859" s="17" t="s">
        <v>1777</v>
      </c>
      <c r="C859" s="17"/>
      <c r="D859" s="17" t="s">
        <v>89</v>
      </c>
      <c r="E859" s="17" t="s">
        <v>1805</v>
      </c>
      <c r="F859" s="17"/>
      <c r="G859" s="39"/>
      <c r="H859" s="39"/>
      <c r="I859" s="39"/>
      <c r="J859" s="39"/>
      <c r="K859" s="39"/>
      <c r="L859" s="52"/>
      <c r="M859" s="7"/>
      <c r="N859" s="19">
        <f t="shared" si="43"/>
        <v>0</v>
      </c>
      <c r="O859" s="7">
        <v>1</v>
      </c>
      <c r="P859" s="8">
        <v>18.8</v>
      </c>
      <c r="Q859" s="8">
        <v>47</v>
      </c>
      <c r="R859" s="14">
        <v>0</v>
      </c>
      <c r="S859" s="15">
        <f t="shared" si="44"/>
        <v>0</v>
      </c>
      <c r="T859" s="7"/>
      <c r="U859" s="8"/>
      <c r="V859" s="8"/>
      <c r="W859" s="9"/>
      <c r="X859" s="9"/>
      <c r="Y859" s="39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77" s="25" customFormat="1" x14ac:dyDescent="0.3">
      <c r="A860" s="17" t="s">
        <v>1806</v>
      </c>
      <c r="B860" s="17" t="s">
        <v>1777</v>
      </c>
      <c r="C860" s="17"/>
      <c r="D860" s="17" t="s">
        <v>89</v>
      </c>
      <c r="E860" s="17" t="s">
        <v>1807</v>
      </c>
      <c r="F860" s="17"/>
      <c r="G860" s="17"/>
      <c r="H860" s="17"/>
      <c r="I860" s="17"/>
      <c r="J860" s="17"/>
      <c r="K860" s="17"/>
      <c r="L860" s="18"/>
      <c r="M860" s="20"/>
      <c r="N860" s="19">
        <f t="shared" si="43"/>
        <v>0</v>
      </c>
      <c r="O860" s="20">
        <v>1</v>
      </c>
      <c r="P860" s="21">
        <v>8.65</v>
      </c>
      <c r="Q860" s="21">
        <v>22</v>
      </c>
      <c r="R860" s="22">
        <v>1</v>
      </c>
      <c r="S860" s="23">
        <f t="shared" si="44"/>
        <v>8.65</v>
      </c>
      <c r="T860" s="20"/>
      <c r="U860" s="21"/>
      <c r="V860" s="21"/>
      <c r="W860" s="9"/>
      <c r="X860" s="9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</row>
    <row r="861" spans="1:77" x14ac:dyDescent="0.3">
      <c r="A861" s="39" t="s">
        <v>1808</v>
      </c>
      <c r="B861" s="39" t="s">
        <v>1777</v>
      </c>
      <c r="C861" s="39"/>
      <c r="D861" s="39" t="s">
        <v>22</v>
      </c>
      <c r="E861" s="39" t="s">
        <v>1809</v>
      </c>
      <c r="F861" s="39"/>
      <c r="G861" s="39" t="s">
        <v>125</v>
      </c>
      <c r="H861" s="39"/>
      <c r="I861" s="39"/>
      <c r="J861" s="39"/>
      <c r="K861" s="39">
        <v>70</v>
      </c>
      <c r="L861" s="39">
        <v>125</v>
      </c>
      <c r="M861" s="39">
        <v>1</v>
      </c>
      <c r="N861" s="19">
        <f t="shared" si="43"/>
        <v>70</v>
      </c>
      <c r="O861" s="7"/>
      <c r="P861" s="8">
        <v>70</v>
      </c>
      <c r="Q861" s="8">
        <v>125</v>
      </c>
      <c r="R861" s="14">
        <v>1</v>
      </c>
      <c r="S861" s="15">
        <f t="shared" si="44"/>
        <v>70</v>
      </c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</row>
    <row r="862" spans="1:77" s="27" customFormat="1" x14ac:dyDescent="0.3">
      <c r="A862" s="17" t="s">
        <v>1810</v>
      </c>
      <c r="B862" s="17" t="s">
        <v>1777</v>
      </c>
      <c r="C862" s="17"/>
      <c r="D862" s="17" t="s">
        <v>22</v>
      </c>
      <c r="E862" s="17" t="s">
        <v>1811</v>
      </c>
      <c r="F862" s="17"/>
      <c r="G862" s="17" t="s">
        <v>1812</v>
      </c>
      <c r="H862" s="17"/>
      <c r="I862" s="17"/>
      <c r="J862" s="17"/>
      <c r="K862" s="17">
        <v>30</v>
      </c>
      <c r="L862" s="17">
        <v>60</v>
      </c>
      <c r="M862" s="17">
        <v>1</v>
      </c>
      <c r="N862" s="19">
        <f t="shared" si="43"/>
        <v>30</v>
      </c>
      <c r="O862" s="20"/>
      <c r="P862" s="21">
        <v>30</v>
      </c>
      <c r="Q862" s="21">
        <v>60</v>
      </c>
      <c r="R862" s="22">
        <v>1</v>
      </c>
      <c r="S862" s="23">
        <f t="shared" si="44"/>
        <v>30</v>
      </c>
      <c r="T862" s="20"/>
      <c r="U862" s="21">
        <v>30</v>
      </c>
      <c r="V862" s="21">
        <v>60</v>
      </c>
      <c r="W862" s="9"/>
      <c r="X862" s="9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</row>
    <row r="863" spans="1:77" s="25" customFormat="1" x14ac:dyDescent="0.3">
      <c r="A863" s="68" t="s">
        <v>1813</v>
      </c>
      <c r="B863" s="68" t="s">
        <v>1777</v>
      </c>
      <c r="C863" s="68">
        <v>11132</v>
      </c>
      <c r="D863" s="68" t="s">
        <v>89</v>
      </c>
      <c r="E863" s="68" t="s">
        <v>1814</v>
      </c>
      <c r="F863" s="68"/>
      <c r="G863" s="68"/>
      <c r="H863" s="68"/>
      <c r="I863" s="68"/>
      <c r="J863" s="68"/>
      <c r="K863" s="68">
        <v>13</v>
      </c>
      <c r="L863" s="67">
        <v>27</v>
      </c>
      <c r="M863" s="105">
        <v>1</v>
      </c>
      <c r="N863" s="19">
        <f t="shared" si="43"/>
        <v>13</v>
      </c>
      <c r="O863" s="105">
        <v>1</v>
      </c>
      <c r="P863" s="106"/>
      <c r="Q863" s="106"/>
      <c r="R863" s="107">
        <v>0</v>
      </c>
      <c r="S863" s="108">
        <f t="shared" si="44"/>
        <v>0</v>
      </c>
      <c r="T863" s="105">
        <v>2</v>
      </c>
      <c r="U863" s="106">
        <v>11.99</v>
      </c>
      <c r="V863" s="106">
        <v>25</v>
      </c>
      <c r="W863" s="9"/>
      <c r="X863" s="9"/>
      <c r="Y863" s="110"/>
      <c r="Z863" s="110"/>
      <c r="AA863" s="110"/>
      <c r="AB863" s="110"/>
      <c r="AC863" s="110"/>
      <c r="AD863" s="110"/>
      <c r="AE863" s="110"/>
      <c r="AF863" s="110"/>
      <c r="AG863" s="110"/>
      <c r="AH863" s="110"/>
      <c r="AI863" s="110"/>
      <c r="AJ863" s="110"/>
      <c r="AK863" s="110"/>
      <c r="AL863" s="110"/>
      <c r="AM863" s="110"/>
      <c r="AN863" s="110"/>
      <c r="AO863" s="110"/>
      <c r="AP863" s="110"/>
      <c r="AQ863" s="110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</row>
    <row r="864" spans="1:77" s="25" customFormat="1" x14ac:dyDescent="0.3">
      <c r="A864" s="17" t="s">
        <v>1815</v>
      </c>
      <c r="B864" s="17" t="s">
        <v>1777</v>
      </c>
      <c r="C864" s="17"/>
      <c r="D864" s="17" t="s">
        <v>22</v>
      </c>
      <c r="E864" s="17" t="s">
        <v>1816</v>
      </c>
      <c r="F864" s="17"/>
      <c r="G864" s="17" t="s">
        <v>34</v>
      </c>
      <c r="H864" s="17" t="s">
        <v>1817</v>
      </c>
      <c r="I864" s="17"/>
      <c r="J864" s="17"/>
      <c r="K864" s="17">
        <v>27.5</v>
      </c>
      <c r="L864" s="17">
        <v>55</v>
      </c>
      <c r="M864" s="17">
        <v>1</v>
      </c>
      <c r="N864" s="19">
        <f t="shared" si="43"/>
        <v>27.5</v>
      </c>
      <c r="O864" s="20"/>
      <c r="P864" s="21">
        <v>27</v>
      </c>
      <c r="Q864" s="21">
        <v>50</v>
      </c>
      <c r="R864" s="22">
        <v>1</v>
      </c>
      <c r="S864" s="23">
        <f t="shared" si="44"/>
        <v>27</v>
      </c>
      <c r="T864" s="20"/>
      <c r="U864" s="21">
        <v>27</v>
      </c>
      <c r="V864" s="21">
        <v>40</v>
      </c>
      <c r="W864" s="9"/>
      <c r="X864" s="9"/>
      <c r="Y864" s="3" t="s">
        <v>1818</v>
      </c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  <c r="AP864" s="90"/>
      <c r="AQ864" s="90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</row>
    <row r="865" spans="1:77" s="25" customFormat="1" x14ac:dyDescent="0.3">
      <c r="A865" s="17" t="s">
        <v>1815</v>
      </c>
      <c r="B865" s="17" t="s">
        <v>1777</v>
      </c>
      <c r="C865" s="17"/>
      <c r="D865" s="17" t="s">
        <v>22</v>
      </c>
      <c r="E865" s="17" t="s">
        <v>1816</v>
      </c>
      <c r="F865" s="17"/>
      <c r="G865" s="17" t="s">
        <v>18</v>
      </c>
      <c r="H865" s="17" t="s">
        <v>1817</v>
      </c>
      <c r="I865" s="17"/>
      <c r="J865" s="17"/>
      <c r="K865" s="17">
        <v>12.5</v>
      </c>
      <c r="L865" s="17">
        <v>25</v>
      </c>
      <c r="M865" s="17">
        <v>1</v>
      </c>
      <c r="N865" s="19">
        <f t="shared" si="43"/>
        <v>12.5</v>
      </c>
      <c r="O865" s="20"/>
      <c r="P865" s="21">
        <v>12</v>
      </c>
      <c r="Q865" s="21">
        <v>25</v>
      </c>
      <c r="R865" s="22">
        <v>1</v>
      </c>
      <c r="S865" s="23">
        <f t="shared" si="44"/>
        <v>12</v>
      </c>
      <c r="T865" s="20"/>
      <c r="U865" s="21"/>
      <c r="V865" s="21"/>
      <c r="W865" s="9"/>
      <c r="X865" s="9"/>
      <c r="Y865" s="3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  <c r="AP865" s="90"/>
      <c r="AQ865" s="90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</row>
    <row r="866" spans="1:77" s="25" customFormat="1" x14ac:dyDescent="0.3">
      <c r="A866" s="28" t="s">
        <v>1819</v>
      </c>
      <c r="B866" s="28" t="s">
        <v>1777</v>
      </c>
      <c r="C866" s="28"/>
      <c r="D866" s="28" t="s">
        <v>22</v>
      </c>
      <c r="E866" s="28" t="s">
        <v>1820</v>
      </c>
      <c r="F866" s="28"/>
      <c r="G866" s="28" t="s">
        <v>1821</v>
      </c>
      <c r="H866" s="28"/>
      <c r="I866" s="28" t="s">
        <v>1822</v>
      </c>
      <c r="J866" s="28"/>
      <c r="K866" s="28"/>
      <c r="L866" s="91"/>
      <c r="M866" s="30"/>
      <c r="N866" s="19">
        <f t="shared" si="43"/>
        <v>0</v>
      </c>
      <c r="O866" s="30"/>
      <c r="P866" s="31"/>
      <c r="Q866" s="31"/>
      <c r="R866" s="32"/>
      <c r="S866" s="33"/>
      <c r="T866" s="30">
        <v>1</v>
      </c>
      <c r="U866" s="31">
        <v>77.39</v>
      </c>
      <c r="V866" s="31">
        <v>150</v>
      </c>
      <c r="W866" s="9"/>
      <c r="X866" s="9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</row>
    <row r="867" spans="1:77" x14ac:dyDescent="0.3">
      <c r="A867" s="28" t="s">
        <v>1823</v>
      </c>
      <c r="B867" s="28" t="s">
        <v>1777</v>
      </c>
      <c r="C867" s="28"/>
      <c r="D867" s="28" t="s">
        <v>22</v>
      </c>
      <c r="E867" s="28" t="s">
        <v>1824</v>
      </c>
      <c r="F867" s="28"/>
      <c r="G867" s="28" t="s">
        <v>1825</v>
      </c>
      <c r="H867" s="28" t="s">
        <v>1826</v>
      </c>
      <c r="I867" s="28" t="s">
        <v>1781</v>
      </c>
      <c r="J867" s="28"/>
      <c r="K867" s="28"/>
      <c r="L867" s="28"/>
      <c r="M867" s="28"/>
      <c r="N867" s="19">
        <f t="shared" si="43"/>
        <v>0</v>
      </c>
      <c r="O867" s="30">
        <v>1</v>
      </c>
      <c r="P867" s="31">
        <v>71</v>
      </c>
      <c r="Q867" s="31">
        <v>175</v>
      </c>
      <c r="R867" s="32">
        <v>1</v>
      </c>
      <c r="S867" s="33">
        <f t="shared" ref="S867:S872" si="45">(P867*R867)</f>
        <v>71</v>
      </c>
      <c r="T867" s="30">
        <v>1</v>
      </c>
      <c r="U867" s="31">
        <v>67.83</v>
      </c>
      <c r="V867" s="31">
        <v>110</v>
      </c>
      <c r="Y867" s="307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</row>
    <row r="868" spans="1:77" s="25" customFormat="1" x14ac:dyDescent="0.3">
      <c r="A868" s="17" t="s">
        <v>1827</v>
      </c>
      <c r="B868" s="17" t="s">
        <v>1777</v>
      </c>
      <c r="C868" s="17"/>
      <c r="D868" s="17" t="s">
        <v>22</v>
      </c>
      <c r="E868" s="17" t="s">
        <v>1824</v>
      </c>
      <c r="F868" s="17"/>
      <c r="G868" s="17" t="s">
        <v>1828</v>
      </c>
      <c r="H868" s="17" t="s">
        <v>1829</v>
      </c>
      <c r="I868" s="17" t="s">
        <v>1781</v>
      </c>
      <c r="J868" s="17"/>
      <c r="K868" s="17"/>
      <c r="L868" s="17"/>
      <c r="M868" s="17"/>
      <c r="N868" s="19">
        <f t="shared" si="43"/>
        <v>0</v>
      </c>
      <c r="O868" s="20">
        <v>1</v>
      </c>
      <c r="P868" s="21">
        <v>81</v>
      </c>
      <c r="Q868" s="21">
        <v>200</v>
      </c>
      <c r="R868" s="22">
        <v>1</v>
      </c>
      <c r="S868" s="23">
        <f t="shared" si="45"/>
        <v>81</v>
      </c>
      <c r="T868" s="20"/>
      <c r="U868" s="21"/>
      <c r="V868" s="21"/>
      <c r="W868" s="9"/>
      <c r="X868" s="9"/>
      <c r="Y868" s="3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</row>
    <row r="869" spans="1:77" s="25" customFormat="1" x14ac:dyDescent="0.3">
      <c r="A869" s="28" t="s">
        <v>1830</v>
      </c>
      <c r="B869" s="28" t="s">
        <v>1777</v>
      </c>
      <c r="C869" s="28"/>
      <c r="D869" s="28" t="s">
        <v>22</v>
      </c>
      <c r="E869" s="28" t="s">
        <v>1831</v>
      </c>
      <c r="F869" s="28"/>
      <c r="G869" s="28" t="s">
        <v>1832</v>
      </c>
      <c r="H869" s="28"/>
      <c r="I869" s="28" t="s">
        <v>1822</v>
      </c>
      <c r="J869" s="28"/>
      <c r="K869" s="28"/>
      <c r="L869" s="28"/>
      <c r="M869" s="28"/>
      <c r="N869" s="19">
        <f t="shared" si="43"/>
        <v>0</v>
      </c>
      <c r="O869" s="30">
        <v>1</v>
      </c>
      <c r="P869" s="31"/>
      <c r="Q869" s="31">
        <v>120</v>
      </c>
      <c r="R869" s="32">
        <v>0</v>
      </c>
      <c r="S869" s="33">
        <f t="shared" si="45"/>
        <v>0</v>
      </c>
      <c r="T869" s="30">
        <v>1</v>
      </c>
      <c r="U869" s="31">
        <v>77.39</v>
      </c>
      <c r="V869" s="31">
        <v>150</v>
      </c>
      <c r="W869" s="9"/>
      <c r="X869" s="9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</row>
    <row r="870" spans="1:77" s="25" customFormat="1" ht="18" customHeight="1" x14ac:dyDescent="0.3">
      <c r="A870" s="17" t="s">
        <v>1833</v>
      </c>
      <c r="B870" s="17" t="s">
        <v>1777</v>
      </c>
      <c r="C870" s="17"/>
      <c r="D870" s="17" t="s">
        <v>89</v>
      </c>
      <c r="E870" s="17" t="s">
        <v>1834</v>
      </c>
      <c r="F870" s="17"/>
      <c r="G870" s="17"/>
      <c r="H870" s="17"/>
      <c r="I870" s="17"/>
      <c r="J870" s="17"/>
      <c r="K870" s="17"/>
      <c r="L870" s="18"/>
      <c r="M870" s="20"/>
      <c r="N870" s="19">
        <f t="shared" si="43"/>
        <v>0</v>
      </c>
      <c r="O870" s="20">
        <v>6</v>
      </c>
      <c r="P870" s="21">
        <v>4.5</v>
      </c>
      <c r="Q870" s="21">
        <v>12</v>
      </c>
      <c r="R870" s="22">
        <v>4</v>
      </c>
      <c r="S870" s="23">
        <f t="shared" si="45"/>
        <v>18</v>
      </c>
      <c r="T870" s="20"/>
      <c r="U870" s="21"/>
      <c r="V870" s="21"/>
      <c r="W870" s="9"/>
      <c r="X870" s="9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 spans="1:77" s="2" customFormat="1" x14ac:dyDescent="0.3">
      <c r="A871" s="17"/>
      <c r="B871" s="17" t="s">
        <v>1777</v>
      </c>
      <c r="C871" s="17"/>
      <c r="D871" s="17" t="s">
        <v>22</v>
      </c>
      <c r="E871" s="17" t="s">
        <v>1835</v>
      </c>
      <c r="F871" s="17"/>
      <c r="G871" s="17"/>
      <c r="H871" s="17" t="s">
        <v>1836</v>
      </c>
      <c r="I871" s="17"/>
      <c r="J871" s="17"/>
      <c r="K871" s="17">
        <v>68</v>
      </c>
      <c r="L871" s="17">
        <v>140</v>
      </c>
      <c r="M871" s="17">
        <v>1</v>
      </c>
      <c r="N871" s="19">
        <f t="shared" si="43"/>
        <v>68</v>
      </c>
      <c r="O871" s="20"/>
      <c r="P871" s="21">
        <v>68</v>
      </c>
      <c r="Q871" s="21">
        <v>140</v>
      </c>
      <c r="R871" s="22">
        <v>1</v>
      </c>
      <c r="S871" s="23">
        <f t="shared" si="45"/>
        <v>68</v>
      </c>
      <c r="T871" s="20"/>
      <c r="U871" s="21"/>
      <c r="V871" s="21"/>
      <c r="W871" s="9"/>
      <c r="X871" s="9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 spans="1:77" s="25" customFormat="1" x14ac:dyDescent="0.3">
      <c r="A872" s="17" t="s">
        <v>1837</v>
      </c>
      <c r="B872" s="17" t="s">
        <v>1777</v>
      </c>
      <c r="C872" s="17"/>
      <c r="D872" s="17" t="s">
        <v>89</v>
      </c>
      <c r="E872" s="17" t="s">
        <v>1838</v>
      </c>
      <c r="F872" s="17"/>
      <c r="G872" s="17"/>
      <c r="H872" s="17"/>
      <c r="I872" s="17"/>
      <c r="J872" s="17"/>
      <c r="K872" s="17">
        <v>85</v>
      </c>
      <c r="L872" s="18">
        <v>120</v>
      </c>
      <c r="M872" s="20">
        <v>2</v>
      </c>
      <c r="N872" s="19">
        <f t="shared" si="43"/>
        <v>170</v>
      </c>
      <c r="O872" s="20">
        <v>2</v>
      </c>
      <c r="P872" s="21">
        <v>85</v>
      </c>
      <c r="Q872" s="21">
        <v>120</v>
      </c>
      <c r="R872" s="22">
        <v>2</v>
      </c>
      <c r="S872" s="23">
        <f t="shared" si="45"/>
        <v>170</v>
      </c>
      <c r="T872" s="20"/>
      <c r="U872" s="21">
        <v>85</v>
      </c>
      <c r="V872" s="21">
        <v>120</v>
      </c>
      <c r="W872" s="9"/>
      <c r="X872" s="9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 spans="1:77" s="97" customFormat="1" x14ac:dyDescent="0.3">
      <c r="A873" s="28" t="s">
        <v>1839</v>
      </c>
      <c r="B873" s="28" t="s">
        <v>1777</v>
      </c>
      <c r="C873" s="28"/>
      <c r="D873" s="28" t="s">
        <v>22</v>
      </c>
      <c r="E873" s="28" t="s">
        <v>1840</v>
      </c>
      <c r="F873" s="28"/>
      <c r="G873" s="28" t="s">
        <v>1841</v>
      </c>
      <c r="H873" s="28"/>
      <c r="I873" s="28" t="s">
        <v>1822</v>
      </c>
      <c r="J873" s="28"/>
      <c r="K873" s="28"/>
      <c r="L873" s="28"/>
      <c r="M873" s="28"/>
      <c r="N873" s="19">
        <f t="shared" si="43"/>
        <v>0</v>
      </c>
      <c r="O873" s="28"/>
      <c r="P873" s="124"/>
      <c r="Q873" s="124"/>
      <c r="R873" s="32"/>
      <c r="S873" s="33"/>
      <c r="T873" s="30">
        <v>1</v>
      </c>
      <c r="U873" s="31" t="s">
        <v>1842</v>
      </c>
      <c r="V873" s="31">
        <v>140</v>
      </c>
      <c r="W873" s="9"/>
      <c r="X873" s="9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</row>
    <row r="874" spans="1:77" x14ac:dyDescent="0.3">
      <c r="A874" s="39" t="s">
        <v>1843</v>
      </c>
      <c r="B874" s="39" t="s">
        <v>1777</v>
      </c>
      <c r="C874" s="39"/>
      <c r="D874" s="39" t="s">
        <v>89</v>
      </c>
      <c r="E874" s="39" t="s">
        <v>1844</v>
      </c>
      <c r="F874" s="39"/>
      <c r="G874" s="39"/>
      <c r="H874" s="39"/>
      <c r="I874" s="39"/>
      <c r="J874" s="39"/>
      <c r="K874" s="39"/>
      <c r="L874" s="40"/>
      <c r="M874" s="7"/>
      <c r="N874" s="19">
        <f t="shared" si="43"/>
        <v>0</v>
      </c>
      <c r="O874" s="7">
        <v>1</v>
      </c>
      <c r="P874" s="8">
        <v>71</v>
      </c>
      <c r="Q874" s="8">
        <v>180</v>
      </c>
      <c r="R874" s="14">
        <v>1</v>
      </c>
      <c r="S874" s="15">
        <f>(P874*R874)</f>
        <v>71</v>
      </c>
      <c r="W874" s="450"/>
      <c r="X874" s="450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</row>
    <row r="875" spans="1:77" s="99" customFormat="1" x14ac:dyDescent="0.3">
      <c r="A875" s="99" t="s">
        <v>1845</v>
      </c>
      <c r="B875" s="99" t="s">
        <v>1777</v>
      </c>
      <c r="C875" s="99">
        <v>18023</v>
      </c>
      <c r="D875" s="99" t="s">
        <v>89</v>
      </c>
      <c r="E875" s="99" t="s">
        <v>1846</v>
      </c>
      <c r="G875" s="99" t="s">
        <v>1847</v>
      </c>
      <c r="I875" s="99" t="s">
        <v>467</v>
      </c>
      <c r="N875" s="189">
        <f t="shared" si="43"/>
        <v>0</v>
      </c>
      <c r="Q875" s="100"/>
      <c r="S875" s="100"/>
      <c r="T875" s="99">
        <v>1</v>
      </c>
      <c r="U875" s="100">
        <v>0</v>
      </c>
      <c r="V875" s="100">
        <v>50</v>
      </c>
      <c r="W875" s="450"/>
      <c r="X875" s="450"/>
      <c r="Y875" s="99" t="s">
        <v>1577</v>
      </c>
      <c r="AA875" s="309">
        <v>55</v>
      </c>
      <c r="AB875" s="309"/>
      <c r="AC875" s="99">
        <v>1.1399999999999999</v>
      </c>
      <c r="AD875" s="100">
        <f>AA875*AC875</f>
        <v>62.699999999999996</v>
      </c>
      <c r="AE875" s="100"/>
    </row>
    <row r="876" spans="1:77" s="25" customFormat="1" x14ac:dyDescent="0.3">
      <c r="A876" s="386" t="s">
        <v>1848</v>
      </c>
      <c r="B876" s="386" t="s">
        <v>1777</v>
      </c>
      <c r="C876" s="386"/>
      <c r="D876" s="386" t="s">
        <v>89</v>
      </c>
      <c r="E876" s="386" t="s">
        <v>1849</v>
      </c>
      <c r="F876" s="386"/>
      <c r="G876" s="386" t="s">
        <v>34</v>
      </c>
      <c r="H876" s="386" t="s">
        <v>1850</v>
      </c>
      <c r="I876" s="386"/>
      <c r="J876" s="386"/>
      <c r="K876" s="386">
        <v>27.5</v>
      </c>
      <c r="L876" s="386">
        <v>55</v>
      </c>
      <c r="M876" s="386">
        <v>2</v>
      </c>
      <c r="N876" s="19">
        <f t="shared" si="43"/>
        <v>55</v>
      </c>
      <c r="O876" s="451"/>
      <c r="P876" s="452">
        <v>27.5</v>
      </c>
      <c r="Q876" s="452">
        <v>45</v>
      </c>
      <c r="R876" s="453">
        <v>1</v>
      </c>
      <c r="S876" s="390">
        <f t="shared" ref="S876:S887" si="46">(P876*R876)</f>
        <v>27.5</v>
      </c>
      <c r="T876" s="451"/>
      <c r="U876" s="452"/>
      <c r="V876" s="452"/>
      <c r="W876" s="454"/>
      <c r="X876" s="45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</row>
    <row r="877" spans="1:77" s="28" customFormat="1" x14ac:dyDescent="0.3">
      <c r="A877" s="17" t="s">
        <v>1851</v>
      </c>
      <c r="B877" s="17" t="s">
        <v>1777</v>
      </c>
      <c r="C877" s="17"/>
      <c r="D877" s="17" t="s">
        <v>4410</v>
      </c>
      <c r="E877" s="17" t="s">
        <v>1852</v>
      </c>
      <c r="F877" s="17"/>
      <c r="G877" s="17" t="s">
        <v>1853</v>
      </c>
      <c r="H877" s="17" t="s">
        <v>19</v>
      </c>
      <c r="I877" s="17"/>
      <c r="J877" s="17"/>
      <c r="K877" s="17">
        <v>20</v>
      </c>
      <c r="L877" s="17">
        <v>40</v>
      </c>
      <c r="M877" s="17">
        <v>1</v>
      </c>
      <c r="N877" s="19">
        <f t="shared" si="43"/>
        <v>20</v>
      </c>
      <c r="O877" s="20"/>
      <c r="P877" s="21">
        <v>15</v>
      </c>
      <c r="Q877" s="21">
        <v>35</v>
      </c>
      <c r="R877" s="20">
        <v>1</v>
      </c>
      <c r="S877" s="21">
        <f t="shared" si="46"/>
        <v>15</v>
      </c>
      <c r="T877" s="20"/>
      <c r="U877" s="21"/>
      <c r="V877" s="21"/>
      <c r="W877" s="9"/>
      <c r="X877" s="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</row>
    <row r="878" spans="1:77" x14ac:dyDescent="0.3">
      <c r="A878" s="86" t="s">
        <v>1854</v>
      </c>
      <c r="B878" s="86" t="s">
        <v>1777</v>
      </c>
      <c r="C878" s="86"/>
      <c r="D878" s="86" t="s">
        <v>4410</v>
      </c>
      <c r="E878" s="86" t="s">
        <v>1855</v>
      </c>
      <c r="F878" s="86"/>
      <c r="G878" s="86" t="s">
        <v>1856</v>
      </c>
      <c r="H878" s="86" t="s">
        <v>1857</v>
      </c>
      <c r="I878" s="86"/>
      <c r="J878" s="86"/>
      <c r="K878" s="86">
        <v>30</v>
      </c>
      <c r="L878" s="86">
        <v>60</v>
      </c>
      <c r="M878" s="86">
        <v>1</v>
      </c>
      <c r="N878" s="19">
        <f t="shared" si="43"/>
        <v>30</v>
      </c>
      <c r="O878" s="87"/>
      <c r="P878" s="431">
        <v>25</v>
      </c>
      <c r="Q878" s="431">
        <v>35</v>
      </c>
      <c r="R878" s="432">
        <v>1</v>
      </c>
      <c r="S878" s="433">
        <f t="shared" si="46"/>
        <v>25</v>
      </c>
      <c r="T878" s="87"/>
      <c r="U878" s="431"/>
      <c r="V878" s="431"/>
      <c r="W878" s="434"/>
      <c r="X878" s="43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</row>
    <row r="879" spans="1:77" s="25" customFormat="1" x14ac:dyDescent="0.3">
      <c r="A879" s="17" t="s">
        <v>1858</v>
      </c>
      <c r="B879" s="17" t="s">
        <v>1777</v>
      </c>
      <c r="C879" s="17"/>
      <c r="D879" s="17" t="s">
        <v>22</v>
      </c>
      <c r="E879" s="17" t="s">
        <v>1859</v>
      </c>
      <c r="F879" s="17"/>
      <c r="G879" s="17" t="s">
        <v>18</v>
      </c>
      <c r="H879" s="17"/>
      <c r="I879" s="17"/>
      <c r="J879" s="17"/>
      <c r="K879" s="17">
        <v>57</v>
      </c>
      <c r="L879" s="17">
        <v>120</v>
      </c>
      <c r="M879" s="17">
        <v>1</v>
      </c>
      <c r="N879" s="19">
        <f t="shared" si="43"/>
        <v>57</v>
      </c>
      <c r="O879" s="20"/>
      <c r="P879" s="21">
        <v>57</v>
      </c>
      <c r="Q879" s="21">
        <v>120</v>
      </c>
      <c r="R879" s="22">
        <v>1</v>
      </c>
      <c r="S879" s="23">
        <f t="shared" si="46"/>
        <v>57</v>
      </c>
      <c r="T879" s="20"/>
      <c r="U879" s="21"/>
      <c r="V879" s="21"/>
      <c r="W879" s="9"/>
      <c r="X879" s="9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</row>
    <row r="880" spans="1:77" s="25" customFormat="1" x14ac:dyDescent="0.3">
      <c r="A880" s="186"/>
      <c r="B880" s="17" t="s">
        <v>1777</v>
      </c>
      <c r="C880" s="17"/>
      <c r="D880" s="17" t="s">
        <v>22</v>
      </c>
      <c r="E880" s="17" t="s">
        <v>1860</v>
      </c>
      <c r="F880" s="17"/>
      <c r="G880" s="53" t="s">
        <v>34</v>
      </c>
      <c r="H880" s="53"/>
      <c r="I880" s="53"/>
      <c r="J880" s="53"/>
      <c r="K880" s="39">
        <v>58.5</v>
      </c>
      <c r="L880" s="39">
        <v>130</v>
      </c>
      <c r="M880" s="39">
        <v>0</v>
      </c>
      <c r="N880" s="19">
        <f t="shared" si="43"/>
        <v>0</v>
      </c>
      <c r="O880" s="7"/>
      <c r="P880" s="8"/>
      <c r="Q880" s="8"/>
      <c r="R880" s="14">
        <v>0</v>
      </c>
      <c r="S880" s="15">
        <f t="shared" si="46"/>
        <v>0</v>
      </c>
      <c r="T880" s="7"/>
      <c r="U880" s="8"/>
      <c r="V880" s="8"/>
      <c r="W880" s="9"/>
      <c r="X880" s="9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</row>
    <row r="881" spans="1:77" s="27" customFormat="1" x14ac:dyDescent="0.3">
      <c r="A881" s="186" t="s">
        <v>1861</v>
      </c>
      <c r="B881" s="17" t="s">
        <v>1777</v>
      </c>
      <c r="C881" s="17"/>
      <c r="D881" s="17" t="s">
        <v>89</v>
      </c>
      <c r="E881" s="17" t="s">
        <v>1862</v>
      </c>
      <c r="F881" s="17"/>
      <c r="G881" s="39"/>
      <c r="H881" s="39"/>
      <c r="I881" s="39"/>
      <c r="J881" s="39"/>
      <c r="K881" s="39"/>
      <c r="L881" s="52"/>
      <c r="M881" s="7"/>
      <c r="N881" s="19">
        <f t="shared" si="43"/>
        <v>0</v>
      </c>
      <c r="O881" s="7">
        <v>2</v>
      </c>
      <c r="P881" s="8">
        <v>29.45</v>
      </c>
      <c r="Q881" s="8">
        <v>85</v>
      </c>
      <c r="R881" s="14">
        <v>0</v>
      </c>
      <c r="S881" s="15">
        <f t="shared" si="46"/>
        <v>0</v>
      </c>
      <c r="T881" s="7"/>
      <c r="U881" s="8"/>
      <c r="V881" s="8"/>
      <c r="W881" s="9"/>
      <c r="X881" s="9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</row>
    <row r="882" spans="1:77" s="27" customFormat="1" x14ac:dyDescent="0.3">
      <c r="A882" s="17" t="s">
        <v>1863</v>
      </c>
      <c r="B882" s="17" t="s">
        <v>1777</v>
      </c>
      <c r="C882" s="17"/>
      <c r="D882" s="17" t="s">
        <v>1168</v>
      </c>
      <c r="E882" s="17" t="s">
        <v>1864</v>
      </c>
      <c r="F882" s="17" t="s">
        <v>4423</v>
      </c>
      <c r="G882" s="17" t="s">
        <v>1147</v>
      </c>
      <c r="H882" s="17" t="s">
        <v>1850</v>
      </c>
      <c r="I882" s="17"/>
      <c r="J882" s="17"/>
      <c r="K882" s="17">
        <v>25</v>
      </c>
      <c r="L882" s="17">
        <v>50</v>
      </c>
      <c r="M882" s="17">
        <v>1</v>
      </c>
      <c r="N882" s="19">
        <f t="shared" si="43"/>
        <v>25</v>
      </c>
      <c r="O882" s="20"/>
      <c r="P882" s="21"/>
      <c r="Q882" s="21"/>
      <c r="R882" s="22">
        <v>1</v>
      </c>
      <c r="S882" s="23">
        <f t="shared" si="46"/>
        <v>0</v>
      </c>
      <c r="T882" s="20"/>
      <c r="U882" s="21"/>
      <c r="V882" s="21"/>
      <c r="W882" s="9"/>
      <c r="X882" s="9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</row>
    <row r="883" spans="1:77" s="27" customFormat="1" x14ac:dyDescent="0.3">
      <c r="A883" s="17" t="s">
        <v>1863</v>
      </c>
      <c r="B883" s="17" t="s">
        <v>1777</v>
      </c>
      <c r="C883" s="17"/>
      <c r="D883" s="18" t="s">
        <v>1168</v>
      </c>
      <c r="E883" s="17" t="s">
        <v>1865</v>
      </c>
      <c r="F883" s="17" t="s">
        <v>4423</v>
      </c>
      <c r="G883" s="17"/>
      <c r="H883" s="17" t="s">
        <v>1866</v>
      </c>
      <c r="I883" s="17"/>
      <c r="J883" s="17"/>
      <c r="K883" s="17"/>
      <c r="L883" s="17"/>
      <c r="M883" s="17"/>
      <c r="N883" s="19">
        <f t="shared" si="43"/>
        <v>0</v>
      </c>
      <c r="O883" s="20"/>
      <c r="P883" s="21">
        <v>1</v>
      </c>
      <c r="Q883" s="21">
        <v>25</v>
      </c>
      <c r="R883" s="22">
        <v>1</v>
      </c>
      <c r="S883" s="23">
        <f t="shared" si="46"/>
        <v>1</v>
      </c>
      <c r="T883" s="20"/>
      <c r="U883" s="21"/>
      <c r="V883" s="21"/>
      <c r="W883" s="9"/>
      <c r="X883" s="9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</row>
    <row r="884" spans="1:77" s="25" customFormat="1" x14ac:dyDescent="0.3">
      <c r="A884" s="17" t="s">
        <v>1863</v>
      </c>
      <c r="B884" s="17" t="s">
        <v>1777</v>
      </c>
      <c r="C884" s="17"/>
      <c r="D884" s="17" t="s">
        <v>1168</v>
      </c>
      <c r="E884" s="17" t="s">
        <v>1867</v>
      </c>
      <c r="F884" s="17" t="s">
        <v>4423</v>
      </c>
      <c r="G884" s="17" t="s">
        <v>34</v>
      </c>
      <c r="H884" s="17" t="s">
        <v>1868</v>
      </c>
      <c r="I884" s="17"/>
      <c r="J884" s="17"/>
      <c r="K884" s="17">
        <v>0</v>
      </c>
      <c r="L884" s="17">
        <v>45</v>
      </c>
      <c r="M884" s="17">
        <v>2</v>
      </c>
      <c r="N884" s="19">
        <f t="shared" si="43"/>
        <v>0</v>
      </c>
      <c r="O884" s="20"/>
      <c r="P884" s="21">
        <v>1</v>
      </c>
      <c r="Q884" s="21">
        <v>45</v>
      </c>
      <c r="R884" s="22">
        <v>2</v>
      </c>
      <c r="S884" s="23">
        <f t="shared" si="46"/>
        <v>2</v>
      </c>
      <c r="T884" s="20"/>
      <c r="U884" s="21"/>
      <c r="V884" s="21"/>
      <c r="W884" s="9"/>
      <c r="X884" s="9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</row>
    <row r="885" spans="1:77" x14ac:dyDescent="0.3">
      <c r="A885" s="17" t="s">
        <v>1863</v>
      </c>
      <c r="B885" s="17" t="s">
        <v>1777</v>
      </c>
      <c r="C885" s="17"/>
      <c r="D885" s="17" t="s">
        <v>1168</v>
      </c>
      <c r="E885" s="17" t="s">
        <v>1867</v>
      </c>
      <c r="F885" s="17" t="s">
        <v>4423</v>
      </c>
      <c r="G885" s="17"/>
      <c r="H885" s="17" t="s">
        <v>1868</v>
      </c>
      <c r="I885" s="17"/>
      <c r="J885" s="17"/>
      <c r="K885" s="17">
        <v>0</v>
      </c>
      <c r="L885" s="17">
        <v>40</v>
      </c>
      <c r="M885" s="17"/>
      <c r="N885" s="19">
        <f t="shared" si="43"/>
        <v>0</v>
      </c>
      <c r="O885" s="20"/>
      <c r="P885" s="21">
        <v>1</v>
      </c>
      <c r="Q885" s="21">
        <v>40</v>
      </c>
      <c r="R885" s="22">
        <v>1</v>
      </c>
      <c r="S885" s="23">
        <f t="shared" si="46"/>
        <v>1</v>
      </c>
      <c r="T885" s="20"/>
      <c r="U885" s="21"/>
      <c r="V885" s="21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</row>
    <row r="886" spans="1:77" x14ac:dyDescent="0.3">
      <c r="A886" s="17" t="s">
        <v>1863</v>
      </c>
      <c r="B886" s="17" t="s">
        <v>1777</v>
      </c>
      <c r="C886" s="17"/>
      <c r="D886" s="17" t="s">
        <v>1168</v>
      </c>
      <c r="E886" s="17" t="s">
        <v>1867</v>
      </c>
      <c r="F886" s="17" t="s">
        <v>4423</v>
      </c>
      <c r="G886" s="17"/>
      <c r="H886" s="17" t="s">
        <v>1868</v>
      </c>
      <c r="I886" s="17"/>
      <c r="J886" s="17"/>
      <c r="K886" s="17">
        <v>0</v>
      </c>
      <c r="L886" s="17">
        <v>30</v>
      </c>
      <c r="M886" s="17"/>
      <c r="N886" s="19">
        <f t="shared" si="43"/>
        <v>0</v>
      </c>
      <c r="O886" s="20"/>
      <c r="P886" s="21">
        <v>1</v>
      </c>
      <c r="Q886" s="21">
        <v>30</v>
      </c>
      <c r="R886" s="22">
        <v>1</v>
      </c>
      <c r="S886" s="23">
        <f t="shared" si="46"/>
        <v>1</v>
      </c>
      <c r="T886" s="20"/>
      <c r="U886" s="21"/>
      <c r="V886" s="21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</row>
    <row r="887" spans="1:77" s="118" customFormat="1" x14ac:dyDescent="0.3">
      <c r="A887" s="186" t="s">
        <v>1869</v>
      </c>
      <c r="B887" s="17" t="s">
        <v>1777</v>
      </c>
      <c r="C887" s="17"/>
      <c r="D887" s="17" t="s">
        <v>89</v>
      </c>
      <c r="E887" s="17" t="s">
        <v>1870</v>
      </c>
      <c r="F887" s="17"/>
      <c r="G887" s="39"/>
      <c r="H887" s="39"/>
      <c r="I887" s="39"/>
      <c r="J887" s="39"/>
      <c r="K887" s="39"/>
      <c r="L887" s="52"/>
      <c r="M887" s="7"/>
      <c r="N887" s="19">
        <f t="shared" si="43"/>
        <v>0</v>
      </c>
      <c r="O887" s="7">
        <v>6</v>
      </c>
      <c r="P887" s="8">
        <v>2.1</v>
      </c>
      <c r="Q887" s="8">
        <v>6</v>
      </c>
      <c r="R887" s="14">
        <v>0</v>
      </c>
      <c r="S887" s="15">
        <f t="shared" si="46"/>
        <v>0</v>
      </c>
      <c r="T887" s="7"/>
      <c r="U887" s="8"/>
      <c r="V887" s="8"/>
      <c r="W887" s="9"/>
      <c r="X887" s="9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110"/>
      <c r="AS887" s="110"/>
      <c r="AT887" s="110"/>
      <c r="AU887" s="110"/>
      <c r="AV887" s="110"/>
      <c r="AW887" s="110"/>
      <c r="AX887" s="110"/>
      <c r="AY887" s="110"/>
      <c r="AZ887" s="110"/>
      <c r="BA887" s="110"/>
      <c r="BB887" s="110"/>
      <c r="BC887" s="110"/>
      <c r="BD887" s="110"/>
      <c r="BE887" s="110"/>
      <c r="BF887" s="110"/>
      <c r="BG887" s="110"/>
      <c r="BH887" s="110"/>
      <c r="BI887" s="110"/>
      <c r="BJ887" s="110"/>
      <c r="BK887" s="110"/>
      <c r="BL887" s="110"/>
      <c r="BM887" s="110"/>
      <c r="BN887" s="110"/>
      <c r="BO887" s="110"/>
      <c r="BP887" s="110"/>
      <c r="BQ887" s="110"/>
      <c r="BR887" s="110"/>
      <c r="BS887" s="110"/>
      <c r="BT887" s="110"/>
      <c r="BU887" s="110"/>
      <c r="BV887" s="110"/>
      <c r="BW887" s="110"/>
      <c r="BX887" s="110"/>
      <c r="BY887" s="110"/>
    </row>
    <row r="888" spans="1:77" s="25" customFormat="1" x14ac:dyDescent="0.3">
      <c r="A888" s="28" t="s">
        <v>1871</v>
      </c>
      <c r="B888" s="91" t="s">
        <v>1777</v>
      </c>
      <c r="C888" s="28"/>
      <c r="D888" s="28" t="s">
        <v>22</v>
      </c>
      <c r="E888" s="28" t="s">
        <v>1872</v>
      </c>
      <c r="F888" s="28"/>
      <c r="G888" s="28" t="s">
        <v>1873</v>
      </c>
      <c r="H888" s="28"/>
      <c r="I888" s="28" t="s">
        <v>1822</v>
      </c>
      <c r="J888" s="28"/>
      <c r="K888" s="28"/>
      <c r="L888" s="91"/>
      <c r="M888" s="30"/>
      <c r="N888" s="19">
        <f t="shared" si="43"/>
        <v>0</v>
      </c>
      <c r="O888" s="30"/>
      <c r="P888" s="31"/>
      <c r="Q888" s="31"/>
      <c r="R888" s="32"/>
      <c r="S888" s="33"/>
      <c r="T888" s="30">
        <v>1</v>
      </c>
      <c r="U888" s="31">
        <v>39.130000000000003</v>
      </c>
      <c r="V888" s="31">
        <v>60</v>
      </c>
      <c r="W888" s="9"/>
      <c r="X888" s="9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</row>
    <row r="889" spans="1:77" s="25" customFormat="1" x14ac:dyDescent="0.3">
      <c r="A889" s="17" t="s">
        <v>1874</v>
      </c>
      <c r="B889" s="17" t="s">
        <v>1875</v>
      </c>
      <c r="C889" s="17"/>
      <c r="D889" s="17" t="s">
        <v>89</v>
      </c>
      <c r="E889" s="17" t="s">
        <v>1876</v>
      </c>
      <c r="F889" s="17"/>
      <c r="G889" s="17"/>
      <c r="H889" s="17"/>
      <c r="I889" s="17"/>
      <c r="J889" s="17"/>
      <c r="K889" s="17"/>
      <c r="L889" s="18"/>
      <c r="M889" s="20"/>
      <c r="N889" s="19">
        <f t="shared" si="43"/>
        <v>0</v>
      </c>
      <c r="O889" s="20">
        <v>20</v>
      </c>
      <c r="P889" s="21">
        <v>4</v>
      </c>
      <c r="Q889" s="21">
        <v>0.55000000000000004</v>
      </c>
      <c r="R889" s="22">
        <v>8</v>
      </c>
      <c r="S889" s="23">
        <f>(P889*R889)</f>
        <v>32</v>
      </c>
      <c r="T889" s="20"/>
      <c r="U889" s="21"/>
      <c r="V889" s="21"/>
      <c r="W889" s="9"/>
      <c r="X889" s="9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</row>
    <row r="890" spans="1:77" s="25" customFormat="1" x14ac:dyDescent="0.3">
      <c r="A890" s="17" t="s">
        <v>1874</v>
      </c>
      <c r="B890" s="17" t="s">
        <v>1875</v>
      </c>
      <c r="C890" s="17"/>
      <c r="D890" s="17" t="s">
        <v>89</v>
      </c>
      <c r="E890" s="17" t="s">
        <v>1876</v>
      </c>
      <c r="F890" s="17"/>
      <c r="G890" s="17"/>
      <c r="H890" s="17"/>
      <c r="I890" s="17"/>
      <c r="J890" s="17"/>
      <c r="K890" s="17"/>
      <c r="L890" s="18"/>
      <c r="M890" s="20"/>
      <c r="N890" s="19">
        <f t="shared" si="43"/>
        <v>0</v>
      </c>
      <c r="O890" s="20">
        <v>20</v>
      </c>
      <c r="P890" s="21">
        <v>4</v>
      </c>
      <c r="Q890" s="21">
        <v>0.55000000000000004</v>
      </c>
      <c r="R890" s="22">
        <v>8</v>
      </c>
      <c r="S890" s="23">
        <f>(P890*R890)</f>
        <v>32</v>
      </c>
      <c r="T890" s="20"/>
      <c r="U890" s="21"/>
      <c r="V890" s="21"/>
      <c r="W890" s="9"/>
      <c r="X890" s="9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</row>
    <row r="891" spans="1:77" s="27" customFormat="1" x14ac:dyDescent="0.3">
      <c r="A891" s="59" t="s">
        <v>1877</v>
      </c>
      <c r="B891" s="28" t="s">
        <v>28</v>
      </c>
      <c r="C891" s="28"/>
      <c r="D891" s="28" t="s">
        <v>4455</v>
      </c>
      <c r="E891" s="28" t="s">
        <v>1878</v>
      </c>
      <c r="F891" s="28"/>
      <c r="G891" s="28"/>
      <c r="H891" s="28"/>
      <c r="I891" s="28"/>
      <c r="J891" s="28"/>
      <c r="K891" s="28"/>
      <c r="L891" s="91"/>
      <c r="M891" s="30"/>
      <c r="N891" s="19">
        <f t="shared" si="43"/>
        <v>0</v>
      </c>
      <c r="O891" s="30"/>
      <c r="P891" s="31"/>
      <c r="Q891" s="31"/>
      <c r="R891" s="32"/>
      <c r="S891" s="33"/>
      <c r="T891" s="30">
        <v>1</v>
      </c>
      <c r="U891" s="31">
        <v>0</v>
      </c>
      <c r="V891" s="31">
        <v>250</v>
      </c>
      <c r="W891" s="9"/>
      <c r="X891" s="9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</row>
    <row r="892" spans="1:77" s="25" customFormat="1" x14ac:dyDescent="0.3">
      <c r="A892" s="17" t="s">
        <v>1879</v>
      </c>
      <c r="B892" s="17" t="s">
        <v>1875</v>
      </c>
      <c r="C892" s="17"/>
      <c r="D892" s="17" t="s">
        <v>4410</v>
      </c>
      <c r="E892" s="17" t="s">
        <v>1880</v>
      </c>
      <c r="F892" s="17"/>
      <c r="G892" s="17"/>
      <c r="H892" s="17" t="s">
        <v>1151</v>
      </c>
      <c r="I892" s="17"/>
      <c r="J892" s="17"/>
      <c r="K892" s="17">
        <v>10</v>
      </c>
      <c r="L892" s="17">
        <v>20</v>
      </c>
      <c r="M892" s="17">
        <v>9</v>
      </c>
      <c r="N892" s="19">
        <f t="shared" si="43"/>
        <v>90</v>
      </c>
      <c r="O892" s="20"/>
      <c r="P892" s="21">
        <v>10</v>
      </c>
      <c r="Q892" s="21">
        <v>20</v>
      </c>
      <c r="R892" s="22">
        <v>8</v>
      </c>
      <c r="S892" s="23">
        <f>(P892*R892)</f>
        <v>80</v>
      </c>
      <c r="T892" s="20"/>
      <c r="U892" s="21"/>
      <c r="V892" s="21"/>
      <c r="W892" s="9"/>
      <c r="X892" s="9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</row>
    <row r="893" spans="1:77" x14ac:dyDescent="0.3">
      <c r="A893" s="17" t="s">
        <v>1881</v>
      </c>
      <c r="B893" s="17" t="s">
        <v>1875</v>
      </c>
      <c r="C893" s="17"/>
      <c r="D893" s="17" t="s">
        <v>1882</v>
      </c>
      <c r="E893" s="17" t="s">
        <v>1883</v>
      </c>
      <c r="F893" s="17"/>
      <c r="G893" s="17"/>
      <c r="H893" s="17" t="s">
        <v>1884</v>
      </c>
      <c r="I893" s="17"/>
      <c r="J893" s="17"/>
      <c r="K893" s="17">
        <v>12.5</v>
      </c>
      <c r="L893" s="18">
        <v>25</v>
      </c>
      <c r="M893" s="17">
        <v>13</v>
      </c>
      <c r="N893" s="19">
        <f t="shared" si="43"/>
        <v>162.5</v>
      </c>
      <c r="O893" s="20"/>
      <c r="P893" s="21">
        <v>13</v>
      </c>
      <c r="Q893" s="21">
        <v>25</v>
      </c>
      <c r="R893" s="22">
        <v>11</v>
      </c>
      <c r="S893" s="23">
        <f>(P893*R893)</f>
        <v>143</v>
      </c>
      <c r="T893" s="20"/>
      <c r="U893" s="21"/>
      <c r="V893" s="21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</row>
    <row r="894" spans="1:77" x14ac:dyDescent="0.3">
      <c r="A894" s="385" t="s">
        <v>1885</v>
      </c>
      <c r="B894" s="385" t="s">
        <v>1875</v>
      </c>
      <c r="C894" s="385"/>
      <c r="D894" s="385" t="s">
        <v>1882</v>
      </c>
      <c r="E894" s="385" t="s">
        <v>1886</v>
      </c>
      <c r="F894" s="385"/>
      <c r="G894" s="385"/>
      <c r="H894" s="385" t="s">
        <v>1884</v>
      </c>
      <c r="I894" s="385"/>
      <c r="J894" s="385"/>
      <c r="K894" s="385">
        <v>11</v>
      </c>
      <c r="L894" s="386">
        <v>22</v>
      </c>
      <c r="M894" s="385">
        <v>12</v>
      </c>
      <c r="N894" s="19">
        <f t="shared" si="43"/>
        <v>132</v>
      </c>
      <c r="O894" s="387"/>
      <c r="P894" s="388">
        <v>11</v>
      </c>
      <c r="Q894" s="388">
        <v>22</v>
      </c>
      <c r="R894" s="389">
        <v>10</v>
      </c>
      <c r="S894" s="390">
        <f>(P894*R894)</f>
        <v>110</v>
      </c>
      <c r="T894" s="387"/>
      <c r="U894" s="388">
        <v>11</v>
      </c>
      <c r="V894" s="388">
        <v>22</v>
      </c>
      <c r="W894" s="456"/>
      <c r="X894" s="456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</row>
    <row r="895" spans="1:77" s="28" customFormat="1" x14ac:dyDescent="0.3">
      <c r="A895" s="17" t="s">
        <v>1887</v>
      </c>
      <c r="B895" s="17" t="s">
        <v>1875</v>
      </c>
      <c r="C895" s="17"/>
      <c r="D895" s="17" t="s">
        <v>1882</v>
      </c>
      <c r="E895" s="17" t="s">
        <v>1888</v>
      </c>
      <c r="F895" s="17"/>
      <c r="G895" s="17"/>
      <c r="H895" s="17" t="s">
        <v>1889</v>
      </c>
      <c r="I895" s="17"/>
      <c r="J895" s="17"/>
      <c r="K895" s="17">
        <v>12.5</v>
      </c>
      <c r="L895" s="18">
        <v>25</v>
      </c>
      <c r="M895" s="17">
        <v>0</v>
      </c>
      <c r="N895" s="19">
        <f t="shared" si="43"/>
        <v>0</v>
      </c>
      <c r="O895" s="20">
        <v>40</v>
      </c>
      <c r="P895" s="21">
        <v>17</v>
      </c>
      <c r="Q895" s="21">
        <v>35</v>
      </c>
      <c r="R895" s="20">
        <v>33</v>
      </c>
      <c r="S895" s="21">
        <f>(P895*R895)</f>
        <v>561</v>
      </c>
      <c r="T895" s="20"/>
      <c r="U895" s="21"/>
      <c r="V895" s="21"/>
      <c r="W895" s="9"/>
      <c r="X895" s="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</row>
    <row r="896" spans="1:77" s="238" customFormat="1" x14ac:dyDescent="0.3">
      <c r="A896" s="430" t="s">
        <v>1890</v>
      </c>
      <c r="B896" s="430" t="s">
        <v>1875</v>
      </c>
      <c r="C896" s="430"/>
      <c r="D896" s="430" t="s">
        <v>1882</v>
      </c>
      <c r="E896" s="430" t="s">
        <v>1891</v>
      </c>
      <c r="F896" s="430"/>
      <c r="G896" s="430"/>
      <c r="H896" s="430" t="s">
        <v>1884</v>
      </c>
      <c r="I896" s="430"/>
      <c r="J896" s="430"/>
      <c r="K896" s="430">
        <v>22.3</v>
      </c>
      <c r="L896" s="86">
        <v>45</v>
      </c>
      <c r="M896" s="430">
        <v>15</v>
      </c>
      <c r="N896" s="19">
        <f t="shared" si="43"/>
        <v>334.5</v>
      </c>
      <c r="O896" s="457"/>
      <c r="P896" s="458">
        <v>22.5</v>
      </c>
      <c r="Q896" s="458">
        <v>45</v>
      </c>
      <c r="R896" s="457">
        <v>12</v>
      </c>
      <c r="S896" s="458">
        <f>(P896*R896)</f>
        <v>270</v>
      </c>
      <c r="T896" s="457"/>
      <c r="U896" s="458"/>
      <c r="V896" s="458"/>
      <c r="W896" s="459"/>
      <c r="X896" s="459"/>
      <c r="Y896" s="460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78" s="99" customFormat="1" x14ac:dyDescent="0.3">
      <c r="B897" s="99" t="s">
        <v>1875</v>
      </c>
      <c r="C897" s="99">
        <v>16430</v>
      </c>
      <c r="D897" s="99" t="s">
        <v>89</v>
      </c>
      <c r="E897" s="99" t="s">
        <v>1892</v>
      </c>
      <c r="G897" s="99" t="s">
        <v>1893</v>
      </c>
      <c r="I897" s="99" t="s">
        <v>467</v>
      </c>
      <c r="N897" s="19">
        <f t="shared" si="43"/>
        <v>0</v>
      </c>
      <c r="Q897" s="100"/>
      <c r="S897" s="100"/>
      <c r="T897" s="99">
        <v>1</v>
      </c>
      <c r="U897" s="100">
        <v>23.94</v>
      </c>
      <c r="V897" s="308">
        <v>50</v>
      </c>
      <c r="W897" s="127"/>
      <c r="X897" s="127"/>
      <c r="AA897" s="309">
        <v>21</v>
      </c>
      <c r="AB897" s="309"/>
      <c r="AC897" s="99">
        <v>1.1399999999999999</v>
      </c>
      <c r="AD897" s="100">
        <f>AA897*AC897</f>
        <v>23.939999999999998</v>
      </c>
      <c r="AE897" s="100"/>
    </row>
    <row r="898" spans="1:78" s="238" customFormat="1" x14ac:dyDescent="0.3">
      <c r="A898" s="68" t="s">
        <v>1894</v>
      </c>
      <c r="B898" s="68" t="s">
        <v>28</v>
      </c>
      <c r="C898" s="68"/>
      <c r="D898" s="68" t="s">
        <v>1895</v>
      </c>
      <c r="E898" s="68" t="s">
        <v>1896</v>
      </c>
      <c r="F898" s="68"/>
      <c r="G898" s="68"/>
      <c r="H898" s="68"/>
      <c r="I898" s="68"/>
      <c r="J898" s="68"/>
      <c r="K898" s="68"/>
      <c r="L898" s="68"/>
      <c r="M898" s="68"/>
      <c r="N898" s="19">
        <f t="shared" si="43"/>
        <v>0</v>
      </c>
      <c r="O898" s="105"/>
      <c r="P898" s="106"/>
      <c r="Q898" s="106"/>
      <c r="R898" s="105"/>
      <c r="S898" s="106"/>
      <c r="T898" s="105">
        <v>1</v>
      </c>
      <c r="U898" s="106">
        <v>0</v>
      </c>
      <c r="V898" s="106">
        <v>180</v>
      </c>
      <c r="W898" s="9"/>
      <c r="X898" s="9"/>
      <c r="Y898" s="68"/>
      <c r="Z898" s="110"/>
      <c r="AA898" s="110"/>
      <c r="AB898" s="110"/>
      <c r="AC898" s="110"/>
      <c r="AD898" s="110"/>
      <c r="AE898" s="110"/>
      <c r="AF898" s="110"/>
      <c r="AG898" s="110"/>
      <c r="AH898" s="110"/>
      <c r="AI898" s="110"/>
      <c r="AJ898" s="110"/>
      <c r="AK898" s="110"/>
      <c r="AL898" s="110"/>
      <c r="AM898" s="110"/>
      <c r="AN898" s="110"/>
      <c r="AO898" s="110"/>
      <c r="AP898" s="110"/>
      <c r="AQ898" s="110"/>
    </row>
    <row r="899" spans="1:78" s="27" customFormat="1" x14ac:dyDescent="0.3">
      <c r="A899" s="68" t="s">
        <v>1897</v>
      </c>
      <c r="B899" s="68" t="s">
        <v>1875</v>
      </c>
      <c r="C899" s="68"/>
      <c r="D899" s="68" t="s">
        <v>1898</v>
      </c>
      <c r="E899" s="68" t="s">
        <v>1899</v>
      </c>
      <c r="F899" s="68"/>
      <c r="G899" s="68"/>
      <c r="H899" s="68"/>
      <c r="I899" s="68"/>
      <c r="J899" s="68"/>
      <c r="K899" s="68"/>
      <c r="L899" s="68"/>
      <c r="M899" s="68"/>
      <c r="N899" s="19">
        <f t="shared" si="43"/>
        <v>0</v>
      </c>
      <c r="O899" s="105"/>
      <c r="P899" s="106"/>
      <c r="Q899" s="106"/>
      <c r="R899" s="107"/>
      <c r="S899" s="108"/>
      <c r="T899" s="105">
        <v>1</v>
      </c>
      <c r="U899" s="106">
        <v>0</v>
      </c>
      <c r="V899" s="106">
        <v>5</v>
      </c>
      <c r="W899" s="9"/>
      <c r="X899" s="9"/>
      <c r="Y899" s="110"/>
      <c r="Z899" s="110"/>
      <c r="AA899" s="110"/>
      <c r="AB899" s="110"/>
      <c r="AC899" s="110"/>
      <c r="AD899" s="110"/>
      <c r="AE899" s="110"/>
      <c r="AF899" s="110"/>
      <c r="AG899" s="110"/>
      <c r="AH899" s="110"/>
      <c r="AI899" s="110"/>
      <c r="AJ899" s="110"/>
      <c r="AK899" s="110"/>
      <c r="AL899" s="110"/>
      <c r="AM899" s="110"/>
      <c r="AN899" s="110"/>
      <c r="AO899" s="110"/>
      <c r="AP899" s="110"/>
      <c r="AQ899" s="110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</row>
    <row r="900" spans="1:78" s="25" customFormat="1" x14ac:dyDescent="0.3">
      <c r="A900" s="17" t="s">
        <v>1900</v>
      </c>
      <c r="B900" s="17" t="s">
        <v>1875</v>
      </c>
      <c r="C900" s="17"/>
      <c r="D900" s="17" t="s">
        <v>22</v>
      </c>
      <c r="E900" s="17" t="s">
        <v>1901</v>
      </c>
      <c r="F900" s="17" t="s">
        <v>4423</v>
      </c>
      <c r="G900" s="17"/>
      <c r="H900" s="17" t="s">
        <v>1902</v>
      </c>
      <c r="I900" s="17"/>
      <c r="J900" s="17"/>
      <c r="K900" s="17">
        <v>10</v>
      </c>
      <c r="L900" s="17">
        <v>20</v>
      </c>
      <c r="M900" s="17">
        <v>1</v>
      </c>
      <c r="N900" s="19">
        <f t="shared" si="43"/>
        <v>10</v>
      </c>
      <c r="O900" s="20"/>
      <c r="P900" s="21">
        <v>10</v>
      </c>
      <c r="Q900" s="21">
        <v>20</v>
      </c>
      <c r="R900" s="22">
        <v>1</v>
      </c>
      <c r="S900" s="23">
        <f>(P900*R900)</f>
        <v>10</v>
      </c>
      <c r="T900" s="20"/>
      <c r="U900" s="21"/>
      <c r="V900" s="21"/>
      <c r="W900" s="9"/>
      <c r="X900" s="9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</row>
    <row r="901" spans="1:78" x14ac:dyDescent="0.3">
      <c r="A901" s="28" t="s">
        <v>1903</v>
      </c>
      <c r="B901" s="28" t="s">
        <v>1875</v>
      </c>
      <c r="C901" s="28">
        <v>17804</v>
      </c>
      <c r="D901" s="28" t="s">
        <v>89</v>
      </c>
      <c r="E901" s="28" t="s">
        <v>1904</v>
      </c>
      <c r="F901" s="28"/>
      <c r="G901" s="28" t="s">
        <v>1905</v>
      </c>
      <c r="H901" s="28"/>
      <c r="I901" s="39"/>
      <c r="J901" s="39"/>
      <c r="K901" s="39"/>
      <c r="L901" s="365"/>
      <c r="M901" s="39">
        <f>K901*L901</f>
        <v>0</v>
      </c>
      <c r="N901" s="19">
        <f t="shared" si="43"/>
        <v>0</v>
      </c>
      <c r="O901" s="366"/>
      <c r="P901" s="171"/>
      <c r="Q901" s="167"/>
      <c r="R901" s="169"/>
      <c r="S901" s="170"/>
      <c r="T901" s="28">
        <v>1</v>
      </c>
      <c r="U901" s="124">
        <v>14.72</v>
      </c>
      <c r="V901" s="124">
        <v>30</v>
      </c>
      <c r="W901" s="76"/>
      <c r="X901" s="76"/>
      <c r="Y901" s="222"/>
      <c r="Z901" s="223"/>
      <c r="AA901" s="223"/>
      <c r="AB901" s="223"/>
      <c r="AC901" s="223"/>
      <c r="AD901" s="223"/>
      <c r="AE901" s="223"/>
      <c r="AF901" s="223"/>
      <c r="AG901" s="223"/>
      <c r="AH901" s="223"/>
      <c r="AI901" s="223"/>
      <c r="AJ901" s="223"/>
      <c r="AK901" s="223"/>
      <c r="AL901" s="223"/>
      <c r="AM901" s="223"/>
      <c r="AN901" s="223"/>
      <c r="AO901" s="223"/>
      <c r="AP901" s="223"/>
      <c r="AQ901" s="22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 spans="1:78" s="27" customFormat="1" x14ac:dyDescent="0.3">
      <c r="A902" s="68" t="s">
        <v>1906</v>
      </c>
      <c r="B902" s="68" t="s">
        <v>1875</v>
      </c>
      <c r="C902" s="68">
        <v>17583</v>
      </c>
      <c r="D902" s="68" t="s">
        <v>89</v>
      </c>
      <c r="E902" s="68" t="s">
        <v>1907</v>
      </c>
      <c r="F902" s="68"/>
      <c r="G902" s="68" t="s">
        <v>1905</v>
      </c>
      <c r="H902" s="68"/>
      <c r="I902" s="68"/>
      <c r="J902" s="68"/>
      <c r="K902" s="68">
        <v>2.5</v>
      </c>
      <c r="L902" s="67">
        <v>5</v>
      </c>
      <c r="M902" s="105">
        <v>0</v>
      </c>
      <c r="N902" s="19">
        <f t="shared" si="43"/>
        <v>0</v>
      </c>
      <c r="O902" s="105">
        <v>6</v>
      </c>
      <c r="P902" s="106">
        <v>2.7</v>
      </c>
      <c r="Q902" s="106">
        <v>7</v>
      </c>
      <c r="R902" s="107">
        <v>0</v>
      </c>
      <c r="S902" s="108">
        <f>(P902*R902)</f>
        <v>0</v>
      </c>
      <c r="T902" s="68">
        <v>3</v>
      </c>
      <c r="U902" s="75">
        <v>2.73</v>
      </c>
      <c r="V902" s="75">
        <v>10</v>
      </c>
      <c r="W902" s="76"/>
      <c r="X902" s="76"/>
      <c r="Y902" s="77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</row>
    <row r="903" spans="1:78" s="25" customFormat="1" x14ac:dyDescent="0.3">
      <c r="A903" s="68" t="s">
        <v>1908</v>
      </c>
      <c r="B903" s="68" t="s">
        <v>1875</v>
      </c>
      <c r="C903" s="68">
        <v>17582</v>
      </c>
      <c r="D903" s="68" t="s">
        <v>89</v>
      </c>
      <c r="E903" s="68" t="s">
        <v>1909</v>
      </c>
      <c r="F903" s="68"/>
      <c r="G903" s="68" t="s">
        <v>1905</v>
      </c>
      <c r="H903" s="68"/>
      <c r="I903" s="68"/>
      <c r="J903" s="68"/>
      <c r="K903" s="68">
        <v>2.5</v>
      </c>
      <c r="L903" s="67">
        <v>5</v>
      </c>
      <c r="M903" s="105">
        <v>0</v>
      </c>
      <c r="N903" s="19">
        <f t="shared" si="43"/>
        <v>0</v>
      </c>
      <c r="O903" s="105">
        <v>6</v>
      </c>
      <c r="P903" s="106">
        <v>2.7</v>
      </c>
      <c r="Q903" s="106">
        <v>7</v>
      </c>
      <c r="R903" s="107">
        <v>0</v>
      </c>
      <c r="S903" s="108">
        <f>(P903*R903)</f>
        <v>0</v>
      </c>
      <c r="T903" s="68">
        <v>3</v>
      </c>
      <c r="U903" s="75">
        <v>2.73</v>
      </c>
      <c r="V903" s="75">
        <v>10</v>
      </c>
      <c r="W903" s="76"/>
      <c r="X903" s="76"/>
      <c r="Y903" s="77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119"/>
      <c r="AS903" s="119"/>
      <c r="AT903" s="119"/>
      <c r="AU903" s="119"/>
      <c r="AV903" s="119"/>
      <c r="AW903" s="119"/>
      <c r="AX903" s="119"/>
      <c r="AY903" s="119"/>
      <c r="AZ903" s="119"/>
      <c r="BA903" s="119"/>
      <c r="BB903" s="119"/>
      <c r="BC903" s="119"/>
      <c r="BD903" s="119"/>
      <c r="BE903" s="119"/>
      <c r="BF903" s="119"/>
      <c r="BG903" s="119"/>
      <c r="BH903" s="119"/>
      <c r="BI903" s="119"/>
      <c r="BJ903" s="119"/>
      <c r="BK903" s="119"/>
      <c r="BL903" s="119"/>
      <c r="BM903" s="119"/>
      <c r="BN903" s="119"/>
      <c r="BO903" s="119"/>
      <c r="BP903" s="119"/>
      <c r="BQ903" s="119"/>
      <c r="BR903" s="119"/>
      <c r="BS903" s="119"/>
      <c r="BT903" s="119"/>
      <c r="BU903" s="119"/>
      <c r="BV903" s="119"/>
      <c r="BW903" s="119"/>
      <c r="BX903" s="119"/>
      <c r="BY903" s="119"/>
    </row>
    <row r="904" spans="1:78" x14ac:dyDescent="0.3">
      <c r="A904" s="68" t="s">
        <v>1897</v>
      </c>
      <c r="B904" s="68" t="s">
        <v>1875</v>
      </c>
      <c r="C904" s="68"/>
      <c r="D904" s="68" t="s">
        <v>4440</v>
      </c>
      <c r="E904" s="68" t="s">
        <v>1910</v>
      </c>
      <c r="F904" s="68" t="s">
        <v>4424</v>
      </c>
      <c r="G904" s="68"/>
      <c r="H904" s="68"/>
      <c r="I904" s="68"/>
      <c r="J904" s="68"/>
      <c r="K904" s="68"/>
      <c r="L904" s="68"/>
      <c r="M904" s="68"/>
      <c r="N904" s="19">
        <f t="shared" si="43"/>
        <v>0</v>
      </c>
      <c r="O904" s="105"/>
      <c r="P904" s="106"/>
      <c r="Q904" s="106"/>
      <c r="R904" s="107"/>
      <c r="S904" s="108"/>
      <c r="T904" s="105">
        <v>1</v>
      </c>
      <c r="U904" s="106">
        <v>0</v>
      </c>
      <c r="V904" s="106">
        <v>10</v>
      </c>
      <c r="Y904" s="110"/>
      <c r="Z904" s="110"/>
      <c r="AA904" s="110"/>
      <c r="AB904" s="110"/>
      <c r="AC904" s="110"/>
      <c r="AD904" s="110"/>
      <c r="AE904" s="110"/>
      <c r="AF904" s="110"/>
      <c r="AG904" s="110"/>
      <c r="AH904" s="110"/>
      <c r="AI904" s="110"/>
      <c r="AJ904" s="110"/>
      <c r="AK904" s="110"/>
      <c r="AL904" s="110"/>
      <c r="AM904" s="110"/>
      <c r="AN904" s="110"/>
      <c r="AO904" s="110"/>
      <c r="AP904" s="110"/>
      <c r="AQ904" s="110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 spans="1:78" s="223" customFormat="1" x14ac:dyDescent="0.3">
      <c r="A905" s="68" t="s">
        <v>1894</v>
      </c>
      <c r="B905" s="68" t="s">
        <v>28</v>
      </c>
      <c r="C905" s="68"/>
      <c r="D905" s="68" t="s">
        <v>1041</v>
      </c>
      <c r="E905" s="68" t="s">
        <v>1911</v>
      </c>
      <c r="F905" s="68" t="s">
        <v>4424</v>
      </c>
      <c r="G905" s="68"/>
      <c r="H905" s="68"/>
      <c r="I905" s="68"/>
      <c r="J905" s="68"/>
      <c r="K905" s="68"/>
      <c r="L905" s="68"/>
      <c r="M905" s="68"/>
      <c r="N905" s="19">
        <f t="shared" si="43"/>
        <v>0</v>
      </c>
      <c r="O905" s="105"/>
      <c r="P905" s="106"/>
      <c r="Q905" s="106"/>
      <c r="R905" s="105"/>
      <c r="S905" s="106"/>
      <c r="T905" s="105">
        <v>1</v>
      </c>
      <c r="U905" s="106">
        <v>0</v>
      </c>
      <c r="V905" s="106">
        <v>15</v>
      </c>
      <c r="W905" s="9"/>
      <c r="X905" s="9"/>
      <c r="Y905" s="68"/>
      <c r="Z905" s="68"/>
      <c r="AA905" s="110"/>
      <c r="AB905" s="110"/>
      <c r="AC905" s="110"/>
      <c r="AD905" s="110"/>
      <c r="AE905" s="110"/>
      <c r="AF905" s="110"/>
      <c r="AG905" s="110"/>
      <c r="AH905" s="110"/>
      <c r="AI905" s="110"/>
      <c r="AJ905" s="110"/>
      <c r="AK905" s="110"/>
      <c r="AL905" s="110"/>
      <c r="AM905" s="110"/>
      <c r="AN905" s="110"/>
      <c r="AO905" s="110"/>
      <c r="AP905" s="110"/>
      <c r="AQ905" s="110"/>
    </row>
    <row r="906" spans="1:78" s="348" customFormat="1" x14ac:dyDescent="0.3">
      <c r="A906" s="247" t="s">
        <v>1912</v>
      </c>
      <c r="B906" s="247" t="s">
        <v>1875</v>
      </c>
      <c r="C906" s="247" t="s">
        <v>1913</v>
      </c>
      <c r="D906" s="247" t="s">
        <v>136</v>
      </c>
      <c r="E906" s="247" t="s">
        <v>1914</v>
      </c>
      <c r="F906" s="247"/>
      <c r="G906" s="247"/>
      <c r="H906" s="247"/>
      <c r="I906" s="247"/>
      <c r="J906" s="247"/>
      <c r="K906" s="247"/>
      <c r="L906" s="247"/>
      <c r="M906" s="247"/>
      <c r="N906" s="19">
        <f t="shared" si="43"/>
        <v>0</v>
      </c>
      <c r="O906" s="247"/>
      <c r="P906" s="248"/>
      <c r="Q906" s="248"/>
      <c r="R906" s="297"/>
      <c r="S906" s="298"/>
      <c r="T906" s="247">
        <v>2</v>
      </c>
      <c r="U906" s="248">
        <v>10.5</v>
      </c>
      <c r="V906" s="248">
        <v>25</v>
      </c>
      <c r="W906" s="76"/>
      <c r="X906" s="76"/>
      <c r="Y906" s="250"/>
      <c r="Z906" s="250"/>
      <c r="AA906" s="250"/>
      <c r="AB906" s="250"/>
      <c r="AC906" s="250"/>
      <c r="AD906" s="250"/>
      <c r="AE906" s="250"/>
      <c r="AF906" s="250"/>
      <c r="AG906" s="250"/>
      <c r="AH906" s="250"/>
      <c r="AI906" s="250"/>
      <c r="AJ906" s="250"/>
      <c r="AK906" s="250"/>
      <c r="AL906" s="250"/>
      <c r="AM906" s="250"/>
      <c r="AN906" s="250"/>
      <c r="AO906" s="250"/>
      <c r="AP906" s="250"/>
      <c r="AQ906" s="250"/>
      <c r="AR906" s="346"/>
      <c r="AS906" s="346"/>
      <c r="AT906" s="346"/>
      <c r="AU906" s="346"/>
      <c r="AV906" s="346"/>
      <c r="AW906" s="346"/>
      <c r="AX906" s="346"/>
      <c r="AY906" s="346"/>
      <c r="AZ906" s="346"/>
      <c r="BA906" s="346"/>
      <c r="BB906" s="346"/>
      <c r="BC906" s="346"/>
      <c r="BD906" s="346"/>
      <c r="BE906" s="346"/>
      <c r="BF906" s="346"/>
      <c r="BG906" s="346"/>
      <c r="BH906" s="346"/>
      <c r="BI906" s="346"/>
      <c r="BJ906" s="346"/>
      <c r="BK906" s="346"/>
      <c r="BL906" s="346"/>
      <c r="BM906" s="346"/>
      <c r="BN906" s="346"/>
      <c r="BO906" s="346"/>
      <c r="BP906" s="346"/>
      <c r="BQ906" s="346"/>
      <c r="BR906" s="346"/>
      <c r="BS906" s="346"/>
      <c r="BT906" s="346"/>
      <c r="BU906" s="346"/>
      <c r="BV906" s="346"/>
      <c r="BW906" s="346"/>
      <c r="BX906" s="346"/>
      <c r="BY906" s="346"/>
    </row>
    <row r="907" spans="1:78" s="199" customFormat="1" x14ac:dyDescent="0.3">
      <c r="A907" s="68" t="s">
        <v>1894</v>
      </c>
      <c r="B907" s="68" t="s">
        <v>28</v>
      </c>
      <c r="C907" s="68"/>
      <c r="D907" s="68" t="s">
        <v>1041</v>
      </c>
      <c r="E907" s="68" t="s">
        <v>1915</v>
      </c>
      <c r="F907" s="68" t="s">
        <v>4424</v>
      </c>
      <c r="G907" s="68"/>
      <c r="H907" s="68"/>
      <c r="I907" s="68"/>
      <c r="J907" s="68"/>
      <c r="K907" s="68"/>
      <c r="L907" s="68"/>
      <c r="M907" s="68"/>
      <c r="N907" s="19">
        <f t="shared" si="43"/>
        <v>0</v>
      </c>
      <c r="O907" s="105"/>
      <c r="P907" s="106"/>
      <c r="Q907" s="106"/>
      <c r="R907" s="107"/>
      <c r="S907" s="108"/>
      <c r="T907" s="105">
        <v>1</v>
      </c>
      <c r="U907" s="106">
        <v>0</v>
      </c>
      <c r="V907" s="106">
        <v>9</v>
      </c>
      <c r="W907" s="9"/>
      <c r="X907" s="9"/>
      <c r="Y907" s="110"/>
      <c r="Z907" s="110"/>
      <c r="AA907" s="110"/>
      <c r="AB907" s="110"/>
      <c r="AC907" s="110"/>
      <c r="AD907" s="110"/>
      <c r="AE907" s="110"/>
      <c r="AF907" s="110"/>
      <c r="AG907" s="110"/>
      <c r="AH907" s="110"/>
      <c r="AI907" s="110"/>
      <c r="AJ907" s="110"/>
      <c r="AK907" s="110"/>
      <c r="AL907" s="110"/>
      <c r="AM907" s="110"/>
      <c r="AN907" s="110"/>
      <c r="AO907" s="110"/>
      <c r="AP907" s="110"/>
      <c r="AQ907" s="110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</row>
    <row r="908" spans="1:78" s="199" customFormat="1" x14ac:dyDescent="0.3">
      <c r="A908" s="17" t="s">
        <v>1916</v>
      </c>
      <c r="B908" s="17" t="s">
        <v>1875</v>
      </c>
      <c r="C908" s="17"/>
      <c r="D908" s="17" t="s">
        <v>4410</v>
      </c>
      <c r="E908" s="17" t="s">
        <v>1917</v>
      </c>
      <c r="F908" s="17"/>
      <c r="G908" s="17"/>
      <c r="H908" s="17" t="s">
        <v>1884</v>
      </c>
      <c r="I908" s="17"/>
      <c r="J908" s="17"/>
      <c r="K908" s="17">
        <v>6</v>
      </c>
      <c r="L908" s="17">
        <v>12</v>
      </c>
      <c r="M908" s="17">
        <v>4</v>
      </c>
      <c r="N908" s="19">
        <f t="shared" si="43"/>
        <v>24</v>
      </c>
      <c r="O908" s="20"/>
      <c r="P908" s="21">
        <v>6</v>
      </c>
      <c r="Q908" s="21">
        <v>12</v>
      </c>
      <c r="R908" s="22">
        <v>4</v>
      </c>
      <c r="S908" s="23">
        <f>(P908*R908)</f>
        <v>24</v>
      </c>
      <c r="T908" s="20"/>
      <c r="U908" s="21"/>
      <c r="V908" s="21"/>
      <c r="W908" s="9"/>
      <c r="X908" s="9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</row>
    <row r="909" spans="1:78" s="18" customFormat="1" x14ac:dyDescent="0.3">
      <c r="A909" s="68" t="s">
        <v>1894</v>
      </c>
      <c r="B909" s="68" t="s">
        <v>28</v>
      </c>
      <c r="C909" s="68"/>
      <c r="D909" s="68" t="s">
        <v>1041</v>
      </c>
      <c r="E909" s="68" t="s">
        <v>1918</v>
      </c>
      <c r="F909" s="68" t="s">
        <v>4424</v>
      </c>
      <c r="G909" s="68"/>
      <c r="H909" s="68"/>
      <c r="I909" s="68"/>
      <c r="J909" s="68"/>
      <c r="K909" s="68"/>
      <c r="L909" s="68"/>
      <c r="M909" s="68"/>
      <c r="N909" s="19">
        <f t="shared" si="43"/>
        <v>0</v>
      </c>
      <c r="O909" s="105"/>
      <c r="P909" s="106"/>
      <c r="Q909" s="106"/>
      <c r="R909" s="107"/>
      <c r="S909" s="108"/>
      <c r="T909" s="105">
        <v>1</v>
      </c>
      <c r="U909" s="106">
        <v>0</v>
      </c>
      <c r="V909" s="106">
        <v>25</v>
      </c>
      <c r="W909" s="9"/>
      <c r="X909" s="9"/>
      <c r="Y909" s="110"/>
      <c r="Z909" s="110"/>
      <c r="AA909" s="110"/>
      <c r="AB909" s="110"/>
      <c r="AC909" s="110"/>
      <c r="AD909" s="110"/>
      <c r="AE909" s="110"/>
      <c r="AF909" s="110"/>
      <c r="AG909" s="110"/>
      <c r="AH909" s="110"/>
      <c r="AI909" s="110"/>
      <c r="AJ909" s="110"/>
      <c r="AK909" s="110"/>
      <c r="AL909" s="110"/>
      <c r="AM909" s="110"/>
      <c r="AN909" s="110"/>
      <c r="AO909" s="110"/>
      <c r="AP909" s="110"/>
      <c r="AQ909" s="110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89"/>
    </row>
    <row r="910" spans="1:78" s="78" customFormat="1" x14ac:dyDescent="0.3">
      <c r="A910" s="68" t="s">
        <v>1894</v>
      </c>
      <c r="B910" s="68" t="s">
        <v>28</v>
      </c>
      <c r="C910" s="68"/>
      <c r="D910" s="68" t="s">
        <v>1041</v>
      </c>
      <c r="E910" s="68" t="s">
        <v>1919</v>
      </c>
      <c r="F910" s="68" t="s">
        <v>4424</v>
      </c>
      <c r="G910" s="68"/>
      <c r="H910" s="68"/>
      <c r="I910" s="68"/>
      <c r="J910" s="68"/>
      <c r="K910" s="68"/>
      <c r="L910" s="68"/>
      <c r="M910" s="68"/>
      <c r="N910" s="19">
        <f t="shared" si="43"/>
        <v>0</v>
      </c>
      <c r="O910" s="105"/>
      <c r="P910" s="106"/>
      <c r="Q910" s="106"/>
      <c r="R910" s="105"/>
      <c r="S910" s="106"/>
      <c r="T910" s="105">
        <v>1</v>
      </c>
      <c r="U910" s="106">
        <v>0</v>
      </c>
      <c r="V910" s="106">
        <v>12</v>
      </c>
      <c r="W910" s="9"/>
      <c r="X910" s="9"/>
      <c r="Y910" s="68"/>
      <c r="Z910" s="110"/>
      <c r="AA910" s="110"/>
      <c r="AB910" s="110"/>
      <c r="AC910" s="110"/>
      <c r="AD910" s="110"/>
      <c r="AE910" s="110"/>
      <c r="AF910" s="110"/>
      <c r="AG910" s="110"/>
      <c r="AH910" s="110"/>
      <c r="AI910" s="110"/>
      <c r="AJ910" s="110"/>
      <c r="AK910" s="110"/>
      <c r="AL910" s="110"/>
      <c r="AM910" s="110"/>
      <c r="AN910" s="110"/>
      <c r="AO910" s="110"/>
      <c r="AP910" s="110"/>
      <c r="AQ910" s="110"/>
    </row>
    <row r="911" spans="1:78" s="97" customFormat="1" x14ac:dyDescent="0.3">
      <c r="A911" s="17" t="s">
        <v>1920</v>
      </c>
      <c r="B911" s="17" t="s">
        <v>1875</v>
      </c>
      <c r="C911" s="17"/>
      <c r="D911" s="17" t="s">
        <v>4410</v>
      </c>
      <c r="E911" s="17" t="s">
        <v>1921</v>
      </c>
      <c r="F911" s="17"/>
      <c r="G911" s="17" t="s">
        <v>568</v>
      </c>
      <c r="H911" s="17" t="s">
        <v>1922</v>
      </c>
      <c r="I911" s="17"/>
      <c r="J911" s="17"/>
      <c r="K911" s="17">
        <v>24</v>
      </c>
      <c r="L911" s="17">
        <v>48</v>
      </c>
      <c r="M911" s="17">
        <v>1</v>
      </c>
      <c r="N911" s="19">
        <f t="shared" si="43"/>
        <v>24</v>
      </c>
      <c r="O911" s="20"/>
      <c r="P911" s="21">
        <v>24</v>
      </c>
      <c r="Q911" s="21">
        <v>48</v>
      </c>
      <c r="R911" s="22">
        <v>1</v>
      </c>
      <c r="S911" s="23">
        <f>(P911*R911)</f>
        <v>24</v>
      </c>
      <c r="T911" s="20"/>
      <c r="U911" s="21"/>
      <c r="V911" s="21"/>
      <c r="W911" s="9"/>
      <c r="X911" s="9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</row>
    <row r="912" spans="1:78" s="97" customFormat="1" x14ac:dyDescent="0.3">
      <c r="A912" s="17" t="s">
        <v>1923</v>
      </c>
      <c r="B912" s="17" t="s">
        <v>1875</v>
      </c>
      <c r="C912" s="17"/>
      <c r="D912" s="17" t="s">
        <v>4410</v>
      </c>
      <c r="E912" s="17" t="s">
        <v>1924</v>
      </c>
      <c r="F912" s="17"/>
      <c r="G912" s="17"/>
      <c r="H912" s="17" t="s">
        <v>19</v>
      </c>
      <c r="I912" s="17"/>
      <c r="J912" s="17"/>
      <c r="K912" s="17">
        <v>10</v>
      </c>
      <c r="L912" s="17">
        <v>20</v>
      </c>
      <c r="M912" s="17">
        <v>2</v>
      </c>
      <c r="N912" s="19">
        <f t="shared" si="43"/>
        <v>20</v>
      </c>
      <c r="O912" s="20"/>
      <c r="P912" s="21">
        <v>10</v>
      </c>
      <c r="Q912" s="21">
        <v>20</v>
      </c>
      <c r="R912" s="22">
        <v>1</v>
      </c>
      <c r="S912" s="23">
        <f>(P912*R912)</f>
        <v>10</v>
      </c>
      <c r="T912" s="20"/>
      <c r="U912" s="21"/>
      <c r="V912" s="21"/>
      <c r="W912" s="9"/>
      <c r="X912" s="9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</row>
    <row r="913" spans="1:78" s="97" customFormat="1" x14ac:dyDescent="0.3">
      <c r="A913" s="17" t="s">
        <v>1925</v>
      </c>
      <c r="B913" s="17" t="s">
        <v>1875</v>
      </c>
      <c r="C913" s="17"/>
      <c r="D913" s="17" t="s">
        <v>89</v>
      </c>
      <c r="E913" s="17" t="s">
        <v>1926</v>
      </c>
      <c r="F913" s="17"/>
      <c r="G913" s="17"/>
      <c r="H913" s="17"/>
      <c r="I913" s="17"/>
      <c r="J913" s="17"/>
      <c r="K913" s="17"/>
      <c r="L913" s="18"/>
      <c r="M913" s="20"/>
      <c r="N913" s="19">
        <f t="shared" si="43"/>
        <v>0</v>
      </c>
      <c r="O913" s="20">
        <v>3</v>
      </c>
      <c r="P913" s="21">
        <v>6.5</v>
      </c>
      <c r="Q913" s="21">
        <v>18</v>
      </c>
      <c r="R913" s="22">
        <v>2</v>
      </c>
      <c r="S913" s="23">
        <f>(P913*R913)</f>
        <v>13</v>
      </c>
      <c r="T913" s="20"/>
      <c r="U913" s="21"/>
      <c r="V913" s="21"/>
      <c r="W913" s="9"/>
      <c r="X913" s="9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</row>
    <row r="914" spans="1:78" s="78" customFormat="1" x14ac:dyDescent="0.3">
      <c r="A914" s="17" t="s">
        <v>1925</v>
      </c>
      <c r="B914" s="17" t="s">
        <v>1875</v>
      </c>
      <c r="C914" s="17"/>
      <c r="D914" s="17" t="s">
        <v>89</v>
      </c>
      <c r="E914" s="17" t="s">
        <v>1927</v>
      </c>
      <c r="F914" s="17"/>
      <c r="G914" s="17"/>
      <c r="H914" s="17"/>
      <c r="I914" s="17"/>
      <c r="J914" s="17"/>
      <c r="K914" s="17"/>
      <c r="L914" s="18"/>
      <c r="M914" s="20"/>
      <c r="N914" s="19">
        <f t="shared" si="43"/>
        <v>0</v>
      </c>
      <c r="O914" s="20">
        <v>8</v>
      </c>
      <c r="P914" s="21">
        <v>6.5</v>
      </c>
      <c r="Q914" s="21">
        <v>18</v>
      </c>
      <c r="R914" s="20">
        <v>6</v>
      </c>
      <c r="S914" s="21">
        <f>(P914*R914)</f>
        <v>39</v>
      </c>
      <c r="T914" s="20"/>
      <c r="U914" s="21"/>
      <c r="V914" s="21"/>
      <c r="W914" s="9"/>
      <c r="X914" s="9"/>
      <c r="Y914" s="39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78" s="78" customFormat="1" x14ac:dyDescent="0.3">
      <c r="A915" s="18" t="s">
        <v>1928</v>
      </c>
      <c r="B915" s="18" t="s">
        <v>1875</v>
      </c>
      <c r="C915" s="18"/>
      <c r="D915" s="18" t="s">
        <v>22</v>
      </c>
      <c r="E915" s="18" t="s">
        <v>1929</v>
      </c>
      <c r="F915" s="18"/>
      <c r="G915" s="18"/>
      <c r="H915" s="18" t="s">
        <v>1930</v>
      </c>
      <c r="I915" s="18" t="s">
        <v>1781</v>
      </c>
      <c r="J915" s="18"/>
      <c r="K915" s="18"/>
      <c r="L915" s="18"/>
      <c r="M915" s="18"/>
      <c r="N915" s="19">
        <f t="shared" si="43"/>
        <v>0</v>
      </c>
      <c r="O915" s="82">
        <v>15</v>
      </c>
      <c r="P915" s="83">
        <v>11.4</v>
      </c>
      <c r="Q915" s="83">
        <v>32</v>
      </c>
      <c r="R915" s="82">
        <v>11</v>
      </c>
      <c r="S915" s="83">
        <f>(P915*R915)</f>
        <v>125.4</v>
      </c>
      <c r="T915" s="82"/>
      <c r="U915" s="83"/>
      <c r="V915" s="83"/>
      <c r="W915" s="63"/>
      <c r="X915" s="63"/>
      <c r="Y915" s="39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78" s="99" customFormat="1" x14ac:dyDescent="0.3">
      <c r="A916" s="99" t="s">
        <v>1931</v>
      </c>
      <c r="B916" s="99" t="s">
        <v>1875</v>
      </c>
      <c r="C916" s="99">
        <v>17674</v>
      </c>
      <c r="D916" s="99" t="s">
        <v>89</v>
      </c>
      <c r="E916" s="99" t="s">
        <v>1932</v>
      </c>
      <c r="G916" s="99" t="s">
        <v>476</v>
      </c>
      <c r="I916" s="99" t="s">
        <v>467</v>
      </c>
      <c r="N916" s="19">
        <f t="shared" ref="N916:N979" si="47">SUM(M916*K916)</f>
        <v>0</v>
      </c>
      <c r="Q916" s="100"/>
      <c r="S916" s="100"/>
      <c r="T916" s="99">
        <v>1</v>
      </c>
      <c r="U916" s="100">
        <v>5.13</v>
      </c>
      <c r="V916" s="308">
        <v>15</v>
      </c>
      <c r="W916" s="127"/>
      <c r="X916" s="127"/>
      <c r="AA916" s="309">
        <v>4.5</v>
      </c>
      <c r="AB916" s="309"/>
      <c r="AC916" s="99">
        <v>1.1399999999999999</v>
      </c>
      <c r="AD916" s="100">
        <f>AA916*AC916</f>
        <v>5.13</v>
      </c>
      <c r="AE916" s="100"/>
    </row>
    <row r="917" spans="1:78" s="99" customFormat="1" x14ac:dyDescent="0.3">
      <c r="A917" s="99" t="s">
        <v>1933</v>
      </c>
      <c r="B917" s="99" t="s">
        <v>1875</v>
      </c>
      <c r="C917" s="99">
        <v>6098</v>
      </c>
      <c r="D917" s="99" t="s">
        <v>89</v>
      </c>
      <c r="E917" s="99" t="s">
        <v>1934</v>
      </c>
      <c r="G917" s="99" t="s">
        <v>1935</v>
      </c>
      <c r="I917" s="99" t="s">
        <v>467</v>
      </c>
      <c r="N917" s="19">
        <f t="shared" si="47"/>
        <v>0</v>
      </c>
      <c r="Q917" s="100"/>
      <c r="S917" s="100"/>
      <c r="T917" s="99">
        <v>1</v>
      </c>
      <c r="U917" s="100">
        <v>22.74</v>
      </c>
      <c r="V917" s="308">
        <v>48</v>
      </c>
      <c r="W917" s="127"/>
      <c r="X917" s="127"/>
      <c r="AA917" s="309">
        <v>19.95</v>
      </c>
      <c r="AB917" s="309"/>
      <c r="AC917" s="99">
        <v>1.1399999999999999</v>
      </c>
      <c r="AD917" s="100">
        <f>AA917*AC917</f>
        <v>22.742999999999999</v>
      </c>
      <c r="AE917" s="100"/>
    </row>
    <row r="918" spans="1:78" s="223" customFormat="1" x14ac:dyDescent="0.3">
      <c r="A918" s="17" t="s">
        <v>1936</v>
      </c>
      <c r="B918" s="17" t="s">
        <v>1875</v>
      </c>
      <c r="C918" s="17"/>
      <c r="D918" s="17" t="s">
        <v>4410</v>
      </c>
      <c r="E918" s="17" t="s">
        <v>1937</v>
      </c>
      <c r="F918" s="17"/>
      <c r="G918" s="17"/>
      <c r="H918" s="17" t="s">
        <v>1884</v>
      </c>
      <c r="I918" s="17"/>
      <c r="J918" s="17"/>
      <c r="K918" s="17">
        <v>9</v>
      </c>
      <c r="L918" s="17">
        <v>18</v>
      </c>
      <c r="M918" s="17">
        <v>1</v>
      </c>
      <c r="N918" s="19">
        <f t="shared" si="47"/>
        <v>9</v>
      </c>
      <c r="O918" s="20"/>
      <c r="P918" s="21">
        <v>9</v>
      </c>
      <c r="Q918" s="21">
        <v>18</v>
      </c>
      <c r="R918" s="20">
        <v>1</v>
      </c>
      <c r="S918" s="21">
        <f>(P918*R918)</f>
        <v>9</v>
      </c>
      <c r="T918" s="20"/>
      <c r="U918" s="21"/>
      <c r="V918" s="21"/>
      <c r="W918" s="9"/>
      <c r="X918" s="9"/>
      <c r="Y918" s="39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78" s="223" customFormat="1" x14ac:dyDescent="0.3">
      <c r="A919" s="17" t="s">
        <v>1938</v>
      </c>
      <c r="B919" s="17" t="s">
        <v>1875</v>
      </c>
      <c r="C919" s="17"/>
      <c r="D919" s="17" t="s">
        <v>1882</v>
      </c>
      <c r="E919" s="17" t="s">
        <v>1939</v>
      </c>
      <c r="F919" s="17"/>
      <c r="G919" s="17"/>
      <c r="H919" s="17" t="s">
        <v>1884</v>
      </c>
      <c r="I919" s="17"/>
      <c r="J919" s="17"/>
      <c r="K919" s="17">
        <v>18</v>
      </c>
      <c r="L919" s="18">
        <v>36</v>
      </c>
      <c r="M919" s="17">
        <v>16</v>
      </c>
      <c r="N919" s="19">
        <f t="shared" si="47"/>
        <v>288</v>
      </c>
      <c r="O919" s="20"/>
      <c r="P919" s="21">
        <v>18</v>
      </c>
      <c r="Q919" s="21">
        <v>36</v>
      </c>
      <c r="R919" s="20">
        <v>15</v>
      </c>
      <c r="S919" s="21">
        <f>(P919*R919)</f>
        <v>270</v>
      </c>
      <c r="T919" s="20"/>
      <c r="U919" s="21"/>
      <c r="V919" s="21"/>
      <c r="W919" s="9"/>
      <c r="X919" s="9"/>
      <c r="Y919" s="39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78" s="78" customFormat="1" x14ac:dyDescent="0.3">
      <c r="A920" s="17" t="s">
        <v>1940</v>
      </c>
      <c r="B920" s="17" t="s">
        <v>1875</v>
      </c>
      <c r="C920" s="17"/>
      <c r="D920" s="17" t="s">
        <v>4439</v>
      </c>
      <c r="E920" s="17" t="s">
        <v>1941</v>
      </c>
      <c r="F920" s="17"/>
      <c r="G920" s="17"/>
      <c r="H920" s="17" t="s">
        <v>1942</v>
      </c>
      <c r="I920" s="17"/>
      <c r="J920" s="17"/>
      <c r="K920" s="17">
        <v>10</v>
      </c>
      <c r="L920" s="17">
        <v>20</v>
      </c>
      <c r="M920" s="17">
        <v>133</v>
      </c>
      <c r="N920" s="19">
        <f t="shared" si="47"/>
        <v>1330</v>
      </c>
      <c r="O920" s="20"/>
      <c r="P920" s="21">
        <v>10</v>
      </c>
      <c r="Q920" s="21">
        <v>20</v>
      </c>
      <c r="R920" s="22">
        <v>143</v>
      </c>
      <c r="S920" s="23">
        <f>(P920*R920)</f>
        <v>1430</v>
      </c>
      <c r="T920" s="20"/>
      <c r="U920" s="21"/>
      <c r="V920" s="21"/>
      <c r="W920" s="9"/>
      <c r="X920" s="9"/>
      <c r="Y920" s="39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78" s="78" customFormat="1" x14ac:dyDescent="0.3">
      <c r="A921" s="17" t="s">
        <v>1943</v>
      </c>
      <c r="B921" s="17" t="s">
        <v>1875</v>
      </c>
      <c r="C921" s="17"/>
      <c r="D921" s="17" t="s">
        <v>1882</v>
      </c>
      <c r="E921" s="17" t="s">
        <v>1944</v>
      </c>
      <c r="F921" s="17"/>
      <c r="G921" s="17"/>
      <c r="H921" s="17" t="s">
        <v>1884</v>
      </c>
      <c r="I921" s="17"/>
      <c r="J921" s="17"/>
      <c r="K921" s="17">
        <v>17</v>
      </c>
      <c r="L921" s="18">
        <v>34</v>
      </c>
      <c r="M921" s="17">
        <v>10</v>
      </c>
      <c r="N921" s="19">
        <f t="shared" si="47"/>
        <v>170</v>
      </c>
      <c r="O921" s="20"/>
      <c r="P921" s="21">
        <v>17</v>
      </c>
      <c r="Q921" s="21">
        <v>34</v>
      </c>
      <c r="R921" s="22">
        <v>8</v>
      </c>
      <c r="S921" s="23">
        <f>(P921*R921)</f>
        <v>136</v>
      </c>
      <c r="T921" s="20"/>
      <c r="U921" s="21"/>
      <c r="V921" s="21"/>
      <c r="W921" s="9"/>
      <c r="X921" s="9"/>
      <c r="Y921" s="39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78" s="247" customFormat="1" x14ac:dyDescent="0.3">
      <c r="A922" s="247" t="s">
        <v>1945</v>
      </c>
      <c r="B922" s="247" t="s">
        <v>1875</v>
      </c>
      <c r="C922" s="247" t="s">
        <v>1946</v>
      </c>
      <c r="D922" s="247" t="s">
        <v>136</v>
      </c>
      <c r="E922" s="247" t="s">
        <v>1947</v>
      </c>
      <c r="H922" s="247" t="s">
        <v>1948</v>
      </c>
      <c r="N922" s="19">
        <f t="shared" si="47"/>
        <v>0</v>
      </c>
      <c r="P922" s="248"/>
      <c r="Q922" s="248"/>
      <c r="R922" s="297"/>
      <c r="S922" s="298"/>
      <c r="T922" s="247">
        <v>2</v>
      </c>
      <c r="U922" s="248">
        <v>15.85</v>
      </c>
      <c r="V922" s="248">
        <v>35</v>
      </c>
      <c r="W922" s="76"/>
      <c r="X922" s="76"/>
      <c r="Y922" s="250"/>
      <c r="Z922" s="250"/>
      <c r="AA922" s="250"/>
      <c r="AB922" s="250"/>
      <c r="AC922" s="250"/>
      <c r="AD922" s="250"/>
      <c r="AE922" s="250"/>
      <c r="AF922" s="250"/>
      <c r="AG922" s="250"/>
      <c r="AH922" s="250"/>
      <c r="AI922" s="250"/>
      <c r="AJ922" s="250"/>
      <c r="AK922" s="250"/>
      <c r="AL922" s="250"/>
      <c r="AM922" s="250"/>
      <c r="AN922" s="250"/>
      <c r="AO922" s="250"/>
      <c r="AP922" s="250"/>
      <c r="AQ922" s="250"/>
      <c r="AR922" s="250"/>
      <c r="AS922" s="250"/>
      <c r="AT922" s="250"/>
      <c r="AU922" s="250"/>
      <c r="AV922" s="250"/>
      <c r="AW922" s="250"/>
      <c r="AX922" s="250"/>
      <c r="AY922" s="250"/>
      <c r="AZ922" s="250"/>
      <c r="BA922" s="250"/>
      <c r="BB922" s="250"/>
      <c r="BC922" s="250"/>
      <c r="BD922" s="250"/>
      <c r="BE922" s="250"/>
      <c r="BF922" s="250"/>
      <c r="BG922" s="250"/>
      <c r="BH922" s="250"/>
      <c r="BI922" s="250"/>
      <c r="BJ922" s="250"/>
      <c r="BK922" s="250"/>
      <c r="BL922" s="250"/>
      <c r="BM922" s="250"/>
      <c r="BN922" s="250"/>
      <c r="BO922" s="250"/>
      <c r="BP922" s="250"/>
      <c r="BQ922" s="250"/>
      <c r="BR922" s="250"/>
      <c r="BS922" s="250"/>
      <c r="BT922" s="250"/>
      <c r="BU922" s="250"/>
      <c r="BV922" s="250"/>
      <c r="BW922" s="250"/>
      <c r="BX922" s="250"/>
      <c r="BY922" s="250"/>
      <c r="BZ922" s="437"/>
    </row>
    <row r="923" spans="1:78" s="39" customFormat="1" x14ac:dyDescent="0.3">
      <c r="A923" s="186" t="s">
        <v>1949</v>
      </c>
      <c r="B923" s="186" t="s">
        <v>1875</v>
      </c>
      <c r="C923" s="186" t="s">
        <v>1950</v>
      </c>
      <c r="D923" s="186" t="s">
        <v>136</v>
      </c>
      <c r="E923" s="186" t="s">
        <v>1951</v>
      </c>
      <c r="F923" s="186"/>
      <c r="G923" s="186"/>
      <c r="H923" s="186" t="s">
        <v>1948</v>
      </c>
      <c r="I923" s="186"/>
      <c r="J923" s="186"/>
      <c r="K923" s="186"/>
      <c r="L923" s="186"/>
      <c r="M923" s="186"/>
      <c r="N923" s="19">
        <f t="shared" si="47"/>
        <v>0</v>
      </c>
      <c r="O923" s="186"/>
      <c r="P923" s="187"/>
      <c r="Q923" s="187"/>
      <c r="R923" s="252"/>
      <c r="S923" s="253"/>
      <c r="T923" s="186">
        <v>1</v>
      </c>
      <c r="U923" s="187">
        <v>18</v>
      </c>
      <c r="V923" s="187">
        <v>40</v>
      </c>
      <c r="W923" s="76"/>
      <c r="X923" s="76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245"/>
    </row>
    <row r="924" spans="1:78" s="39" customFormat="1" x14ac:dyDescent="0.3">
      <c r="A924" s="186" t="s">
        <v>1952</v>
      </c>
      <c r="B924" s="186" t="s">
        <v>1875</v>
      </c>
      <c r="C924" s="186" t="s">
        <v>1953</v>
      </c>
      <c r="D924" s="186" t="s">
        <v>136</v>
      </c>
      <c r="E924" s="186" t="s">
        <v>1954</v>
      </c>
      <c r="F924" s="186"/>
      <c r="G924" s="186"/>
      <c r="H924" s="186" t="s">
        <v>1955</v>
      </c>
      <c r="I924" s="186"/>
      <c r="J924" s="186"/>
      <c r="K924" s="186"/>
      <c r="L924" s="186"/>
      <c r="M924" s="186"/>
      <c r="N924" s="19">
        <f t="shared" si="47"/>
        <v>0</v>
      </c>
      <c r="O924" s="186"/>
      <c r="P924" s="187"/>
      <c r="Q924" s="187"/>
      <c r="R924" s="252"/>
      <c r="S924" s="253"/>
      <c r="T924" s="186">
        <v>1</v>
      </c>
      <c r="U924" s="187">
        <v>21.3</v>
      </c>
      <c r="V924" s="187">
        <v>42</v>
      </c>
      <c r="W924" s="76"/>
      <c r="X924" s="76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245"/>
    </row>
    <row r="925" spans="1:78" s="25" customFormat="1" x14ac:dyDescent="0.3">
      <c r="A925" s="17" t="s">
        <v>1956</v>
      </c>
      <c r="B925" s="17" t="s">
        <v>1875</v>
      </c>
      <c r="C925" s="17"/>
      <c r="D925" s="17" t="s">
        <v>89</v>
      </c>
      <c r="E925" s="17" t="s">
        <v>1957</v>
      </c>
      <c r="F925" s="17"/>
      <c r="G925" s="17"/>
      <c r="H925" s="17"/>
      <c r="I925" s="17"/>
      <c r="J925" s="17"/>
      <c r="K925" s="17">
        <v>3.5</v>
      </c>
      <c r="L925" s="18">
        <v>7</v>
      </c>
      <c r="M925" s="20">
        <v>2</v>
      </c>
      <c r="N925" s="19">
        <f t="shared" si="47"/>
        <v>7</v>
      </c>
      <c r="O925" s="20">
        <v>3</v>
      </c>
      <c r="P925" s="21"/>
      <c r="Q925" s="21"/>
      <c r="R925" s="22">
        <v>2</v>
      </c>
      <c r="S925" s="23">
        <f>(P925*R925)</f>
        <v>0</v>
      </c>
      <c r="T925" s="20"/>
      <c r="U925" s="21"/>
      <c r="V925" s="21"/>
      <c r="W925" s="9"/>
      <c r="X925" s="9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 spans="1:78" s="25" customFormat="1" x14ac:dyDescent="0.3">
      <c r="A926" s="68" t="s">
        <v>1958</v>
      </c>
      <c r="B926" s="68" t="s">
        <v>1875</v>
      </c>
      <c r="C926" s="68">
        <v>17652</v>
      </c>
      <c r="D926" s="68" t="s">
        <v>89</v>
      </c>
      <c r="E926" s="68" t="s">
        <v>1959</v>
      </c>
      <c r="F926" s="68"/>
      <c r="G926" s="68"/>
      <c r="H926" s="68"/>
      <c r="I926" s="68"/>
      <c r="J926" s="68"/>
      <c r="K926" s="68"/>
      <c r="L926" s="69"/>
      <c r="M926" s="68">
        <f>K926*L926</f>
        <v>0</v>
      </c>
      <c r="N926" s="19">
        <f t="shared" si="47"/>
        <v>0</v>
      </c>
      <c r="O926" s="70"/>
      <c r="P926" s="71"/>
      <c r="Q926" s="72"/>
      <c r="R926" s="73"/>
      <c r="S926" s="74"/>
      <c r="T926" s="68">
        <v>2</v>
      </c>
      <c r="U926" s="75">
        <v>4.3099999999999996</v>
      </c>
      <c r="V926" s="75">
        <v>16</v>
      </c>
      <c r="W926" s="76"/>
      <c r="X926" s="76"/>
      <c r="Y926" s="77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 spans="1:78" s="25" customFormat="1" x14ac:dyDescent="0.3">
      <c r="A927" s="186" t="s">
        <v>1960</v>
      </c>
      <c r="B927" s="17" t="s">
        <v>1875</v>
      </c>
      <c r="C927" s="17"/>
      <c r="D927" s="17" t="s">
        <v>89</v>
      </c>
      <c r="E927" s="17" t="s">
        <v>1961</v>
      </c>
      <c r="F927" s="17"/>
      <c r="G927" s="39"/>
      <c r="H927" s="39"/>
      <c r="I927" s="39"/>
      <c r="J927" s="39"/>
      <c r="K927" s="39"/>
      <c r="L927" s="52"/>
      <c r="M927" s="7"/>
      <c r="N927" s="19">
        <f t="shared" si="47"/>
        <v>0</v>
      </c>
      <c r="O927" s="7">
        <v>5</v>
      </c>
      <c r="P927" s="8">
        <v>1.4</v>
      </c>
      <c r="Q927" s="8">
        <v>5</v>
      </c>
      <c r="R927" s="14">
        <v>0</v>
      </c>
      <c r="S927" s="15">
        <f>(P927*R927)</f>
        <v>0</v>
      </c>
      <c r="T927" s="7"/>
      <c r="U927" s="8"/>
      <c r="V927" s="8"/>
      <c r="W927" s="9"/>
      <c r="X927" s="9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28" spans="1:78" s="25" customFormat="1" x14ac:dyDescent="0.3">
      <c r="A928" s="17" t="s">
        <v>1962</v>
      </c>
      <c r="B928" s="17" t="s">
        <v>1875</v>
      </c>
      <c r="C928" s="17"/>
      <c r="D928" s="17" t="s">
        <v>89</v>
      </c>
      <c r="E928" s="39" t="s">
        <v>1963</v>
      </c>
      <c r="F928" s="39"/>
      <c r="G928" s="39"/>
      <c r="H928" s="39"/>
      <c r="I928" s="39"/>
      <c r="J928" s="39"/>
      <c r="K928" s="39"/>
      <c r="L928" s="40"/>
      <c r="M928" s="7"/>
      <c r="N928" s="19">
        <f t="shared" si="47"/>
        <v>0</v>
      </c>
      <c r="O928" s="7">
        <v>8</v>
      </c>
      <c r="P928" s="8">
        <v>3.3</v>
      </c>
      <c r="Q928" s="8">
        <v>9</v>
      </c>
      <c r="R928" s="14">
        <v>2</v>
      </c>
      <c r="S928" s="15">
        <f>(P928*R928)</f>
        <v>6.6</v>
      </c>
      <c r="T928" s="7"/>
      <c r="U928" s="8">
        <v>3.3</v>
      </c>
      <c r="V928" s="8">
        <v>9</v>
      </c>
      <c r="W928" s="9"/>
      <c r="X928" s="9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</row>
    <row r="929" spans="1:78" s="25" customFormat="1" x14ac:dyDescent="0.3">
      <c r="A929" s="68" t="s">
        <v>1894</v>
      </c>
      <c r="B929" s="68" t="s">
        <v>28</v>
      </c>
      <c r="C929" s="68"/>
      <c r="D929" s="68" t="s">
        <v>1041</v>
      </c>
      <c r="E929" s="68" t="s">
        <v>1964</v>
      </c>
      <c r="F929" s="68" t="s">
        <v>4424</v>
      </c>
      <c r="G929" s="68"/>
      <c r="H929" s="68"/>
      <c r="I929" s="68"/>
      <c r="J929" s="68"/>
      <c r="K929" s="68"/>
      <c r="L929" s="68"/>
      <c r="M929" s="68"/>
      <c r="N929" s="19">
        <f t="shared" si="47"/>
        <v>0</v>
      </c>
      <c r="O929" s="105"/>
      <c r="P929" s="106"/>
      <c r="Q929" s="106"/>
      <c r="R929" s="107"/>
      <c r="S929" s="108"/>
      <c r="T929" s="105">
        <v>1</v>
      </c>
      <c r="U929" s="106">
        <v>0</v>
      </c>
      <c r="V929" s="106">
        <v>15</v>
      </c>
      <c r="W929" s="9"/>
      <c r="X929" s="9"/>
      <c r="Y929" s="110"/>
      <c r="Z929" s="110"/>
      <c r="AA929" s="110"/>
      <c r="AB929" s="110"/>
      <c r="AC929" s="110"/>
      <c r="AD929" s="110"/>
      <c r="AE929" s="110"/>
      <c r="AF929" s="110"/>
      <c r="AG929" s="110"/>
      <c r="AH929" s="110"/>
      <c r="AI929" s="110"/>
      <c r="AJ929" s="110"/>
      <c r="AK929" s="110"/>
      <c r="AL929" s="110"/>
      <c r="AM929" s="110"/>
      <c r="AN929" s="110"/>
      <c r="AO929" s="110"/>
      <c r="AP929" s="110"/>
      <c r="AQ929" s="110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</row>
    <row r="930" spans="1:78" x14ac:dyDescent="0.3">
      <c r="A930" s="68" t="s">
        <v>1894</v>
      </c>
      <c r="B930" s="68" t="s">
        <v>28</v>
      </c>
      <c r="C930" s="68"/>
      <c r="D930" s="68" t="s">
        <v>1041</v>
      </c>
      <c r="E930" s="68" t="s">
        <v>1965</v>
      </c>
      <c r="F930" s="68" t="s">
        <v>4424</v>
      </c>
      <c r="G930" s="68"/>
      <c r="H930" s="68"/>
      <c r="I930" s="68"/>
      <c r="J930" s="68"/>
      <c r="K930" s="68"/>
      <c r="L930" s="68"/>
      <c r="M930" s="68"/>
      <c r="N930" s="19">
        <f t="shared" si="47"/>
        <v>0</v>
      </c>
      <c r="O930" s="105"/>
      <c r="P930" s="106"/>
      <c r="Q930" s="106"/>
      <c r="R930" s="107"/>
      <c r="S930" s="108"/>
      <c r="T930" s="105">
        <v>1</v>
      </c>
      <c r="U930" s="106">
        <v>0</v>
      </c>
      <c r="V930" s="106">
        <v>5</v>
      </c>
      <c r="Y930" s="110"/>
      <c r="Z930" s="110"/>
      <c r="AA930" s="110"/>
      <c r="AB930" s="110"/>
      <c r="AC930" s="110"/>
      <c r="AD930" s="110"/>
      <c r="AE930" s="110"/>
      <c r="AF930" s="110"/>
      <c r="AG930" s="110"/>
      <c r="AH930" s="110"/>
      <c r="AI930" s="110"/>
      <c r="AJ930" s="110"/>
      <c r="AK930" s="110"/>
      <c r="AL930" s="110"/>
      <c r="AM930" s="110"/>
      <c r="AN930" s="110"/>
      <c r="AO930" s="110"/>
      <c r="AP930" s="110"/>
      <c r="AQ930" s="110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31" spans="1:78" s="25" customFormat="1" x14ac:dyDescent="0.3">
      <c r="A931" s="17" t="s">
        <v>1962</v>
      </c>
      <c r="B931" s="17" t="s">
        <v>1875</v>
      </c>
      <c r="C931" s="17"/>
      <c r="D931" s="17" t="s">
        <v>89</v>
      </c>
      <c r="E931" s="39" t="s">
        <v>1966</v>
      </c>
      <c r="F931" s="39"/>
      <c r="G931" s="39"/>
      <c r="H931" s="39"/>
      <c r="I931" s="39"/>
      <c r="J931" s="39"/>
      <c r="K931" s="39"/>
      <c r="L931" s="40"/>
      <c r="M931" s="7"/>
      <c r="N931" s="19">
        <f t="shared" si="47"/>
        <v>0</v>
      </c>
      <c r="O931" s="7">
        <v>4</v>
      </c>
      <c r="P931" s="8">
        <v>3.3</v>
      </c>
      <c r="Q931" s="8">
        <v>9</v>
      </c>
      <c r="R931" s="14">
        <v>2</v>
      </c>
      <c r="S931" s="15">
        <f>(P931*R931)</f>
        <v>6.6</v>
      </c>
      <c r="T931" s="7"/>
      <c r="U931" s="8"/>
      <c r="V931" s="8"/>
      <c r="W931" s="9"/>
      <c r="X931" s="9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</row>
    <row r="932" spans="1:78" s="25" customFormat="1" x14ac:dyDescent="0.3">
      <c r="A932" s="68" t="s">
        <v>1906</v>
      </c>
      <c r="B932" s="68" t="s">
        <v>1875</v>
      </c>
      <c r="C932" s="68">
        <v>17580</v>
      </c>
      <c r="D932" s="68" t="s">
        <v>89</v>
      </c>
      <c r="E932" s="68" t="s">
        <v>1967</v>
      </c>
      <c r="F932" s="68"/>
      <c r="G932" s="68" t="s">
        <v>1131</v>
      </c>
      <c r="H932" s="68"/>
      <c r="I932" s="68"/>
      <c r="J932" s="68"/>
      <c r="K932" s="68">
        <v>2.5</v>
      </c>
      <c r="L932" s="68">
        <v>5</v>
      </c>
      <c r="M932" s="68">
        <v>0</v>
      </c>
      <c r="N932" s="19">
        <f t="shared" si="47"/>
        <v>0</v>
      </c>
      <c r="O932" s="71">
        <v>2</v>
      </c>
      <c r="P932" s="71"/>
      <c r="Q932" s="72"/>
      <c r="R932" s="73"/>
      <c r="S932" s="74"/>
      <c r="T932" s="68">
        <v>3</v>
      </c>
      <c r="U932" s="75">
        <v>2.1800000000000002</v>
      </c>
      <c r="V932" s="75">
        <v>8</v>
      </c>
      <c r="W932" s="76"/>
      <c r="X932" s="76"/>
      <c r="Y932" s="77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</row>
    <row r="933" spans="1:78" x14ac:dyDescent="0.3">
      <c r="A933" s="68" t="s">
        <v>1908</v>
      </c>
      <c r="B933" s="68" t="s">
        <v>1875</v>
      </c>
      <c r="C933" s="68">
        <v>17579</v>
      </c>
      <c r="D933" s="68" t="s">
        <v>89</v>
      </c>
      <c r="E933" s="68" t="s">
        <v>1968</v>
      </c>
      <c r="F933" s="68"/>
      <c r="G933" s="68" t="s">
        <v>1131</v>
      </c>
      <c r="H933" s="68"/>
      <c r="I933" s="68"/>
      <c r="J933" s="68"/>
      <c r="K933" s="68">
        <v>1.95</v>
      </c>
      <c r="L933" s="68">
        <v>5</v>
      </c>
      <c r="M933" s="68">
        <v>0</v>
      </c>
      <c r="N933" s="19">
        <f t="shared" si="47"/>
        <v>0</v>
      </c>
      <c r="O933" s="71">
        <v>3</v>
      </c>
      <c r="P933" s="71"/>
      <c r="Q933" s="72"/>
      <c r="R933" s="73"/>
      <c r="S933" s="74"/>
      <c r="T933" s="68">
        <v>3</v>
      </c>
      <c r="U933" s="75">
        <v>2.1800000000000002</v>
      </c>
      <c r="V933" s="75">
        <v>8</v>
      </c>
      <c r="W933" s="76"/>
      <c r="X933" s="76"/>
      <c r="Y933" s="77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</row>
    <row r="934" spans="1:78" s="186" customFormat="1" x14ac:dyDescent="0.3">
      <c r="A934" s="28" t="s">
        <v>1903</v>
      </c>
      <c r="B934" s="28" t="s">
        <v>1875</v>
      </c>
      <c r="C934" s="28">
        <v>17802</v>
      </c>
      <c r="D934" s="28" t="s">
        <v>89</v>
      </c>
      <c r="E934" s="28" t="s">
        <v>1969</v>
      </c>
      <c r="F934" s="28"/>
      <c r="G934" s="28" t="s">
        <v>1970</v>
      </c>
      <c r="H934" s="28"/>
      <c r="I934" s="39"/>
      <c r="J934" s="39"/>
      <c r="K934" s="39"/>
      <c r="L934" s="365"/>
      <c r="M934" s="39">
        <f>K934*L934</f>
        <v>0</v>
      </c>
      <c r="N934" s="19">
        <f t="shared" si="47"/>
        <v>0</v>
      </c>
      <c r="O934" s="366"/>
      <c r="P934" s="171"/>
      <c r="Q934" s="167"/>
      <c r="R934" s="171"/>
      <c r="S934" s="167"/>
      <c r="T934" s="28">
        <v>1</v>
      </c>
      <c r="U934" s="124">
        <v>11.45</v>
      </c>
      <c r="V934" s="124">
        <v>30</v>
      </c>
      <c r="W934" s="76"/>
      <c r="X934" s="76"/>
      <c r="Y934" s="222"/>
      <c r="Z934" s="223"/>
      <c r="AA934" s="223"/>
      <c r="AB934" s="223"/>
      <c r="AC934" s="223"/>
      <c r="AD934" s="223"/>
      <c r="AE934" s="223"/>
      <c r="AF934" s="223"/>
      <c r="AG934" s="223"/>
      <c r="AH934" s="223"/>
      <c r="AI934" s="223"/>
      <c r="AJ934" s="223"/>
      <c r="AK934" s="223"/>
      <c r="AL934" s="223"/>
      <c r="AM934" s="223"/>
      <c r="AN934" s="223"/>
      <c r="AO934" s="223"/>
      <c r="AP934" s="223"/>
      <c r="AQ934" s="22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429"/>
    </row>
    <row r="935" spans="1:78" s="68" customFormat="1" x14ac:dyDescent="0.3">
      <c r="A935" s="28" t="s">
        <v>1971</v>
      </c>
      <c r="B935" s="28" t="s">
        <v>1875</v>
      </c>
      <c r="C935" s="28">
        <v>6016</v>
      </c>
      <c r="D935" s="28" t="s">
        <v>89</v>
      </c>
      <c r="E935" s="28" t="s">
        <v>1972</v>
      </c>
      <c r="F935" s="28"/>
      <c r="G935" s="28"/>
      <c r="H935" s="28"/>
      <c r="I935" s="39"/>
      <c r="J935" s="39"/>
      <c r="K935" s="39"/>
      <c r="L935" s="365"/>
      <c r="M935" s="39">
        <f>K935*L935</f>
        <v>0</v>
      </c>
      <c r="N935" s="19">
        <f t="shared" si="47"/>
        <v>0</v>
      </c>
      <c r="O935" s="366"/>
      <c r="P935" s="171"/>
      <c r="Q935" s="167"/>
      <c r="R935" s="171"/>
      <c r="S935" s="167"/>
      <c r="T935" s="28">
        <v>5</v>
      </c>
      <c r="U935" s="124">
        <v>1.42</v>
      </c>
      <c r="V935" s="124">
        <v>5</v>
      </c>
      <c r="W935" s="76"/>
      <c r="X935" s="76"/>
      <c r="Y935" s="222"/>
      <c r="Z935" s="222"/>
      <c r="AA935" s="223"/>
      <c r="AB935" s="223"/>
      <c r="AC935" s="223"/>
      <c r="AD935" s="223"/>
      <c r="AE935" s="223"/>
      <c r="AF935" s="223"/>
      <c r="AG935" s="223"/>
      <c r="AH935" s="223"/>
      <c r="AI935" s="223"/>
      <c r="AJ935" s="223"/>
      <c r="AK935" s="223"/>
      <c r="AL935" s="223"/>
      <c r="AM935" s="223"/>
      <c r="AN935" s="223"/>
      <c r="AO935" s="223"/>
      <c r="AP935" s="223"/>
      <c r="AQ935" s="223"/>
      <c r="AR935" s="110"/>
      <c r="AS935" s="110"/>
      <c r="AT935" s="110"/>
      <c r="AU935" s="110"/>
      <c r="AV935" s="110"/>
      <c r="AW935" s="110"/>
      <c r="AX935" s="110"/>
      <c r="AY935" s="110"/>
      <c r="AZ935" s="110"/>
      <c r="BA935" s="110"/>
      <c r="BB935" s="110"/>
      <c r="BC935" s="110"/>
      <c r="BD935" s="110"/>
      <c r="BE935" s="110"/>
      <c r="BF935" s="110"/>
      <c r="BG935" s="110"/>
      <c r="BH935" s="110"/>
      <c r="BI935" s="110"/>
      <c r="BJ935" s="110"/>
      <c r="BK935" s="110"/>
      <c r="BL935" s="110"/>
      <c r="BM935" s="110"/>
      <c r="BN935" s="110"/>
      <c r="BO935" s="110"/>
      <c r="BP935" s="110"/>
      <c r="BQ935" s="110"/>
      <c r="BR935" s="110"/>
      <c r="BS935" s="110"/>
      <c r="BT935" s="110"/>
      <c r="BU935" s="110"/>
      <c r="BV935" s="110"/>
      <c r="BW935" s="110"/>
      <c r="BX935" s="110"/>
      <c r="BY935" s="110"/>
      <c r="BZ935" s="461"/>
    </row>
    <row r="936" spans="1:78" s="68" customFormat="1" x14ac:dyDescent="0.3">
      <c r="A936" s="186" t="s">
        <v>1973</v>
      </c>
      <c r="B936" s="17" t="s">
        <v>1875</v>
      </c>
      <c r="C936" s="17"/>
      <c r="D936" s="17" t="s">
        <v>89</v>
      </c>
      <c r="E936" s="17" t="s">
        <v>1974</v>
      </c>
      <c r="F936" s="17"/>
      <c r="G936" s="39"/>
      <c r="H936" s="39"/>
      <c r="I936" s="39"/>
      <c r="J936" s="39"/>
      <c r="K936" s="39"/>
      <c r="L936" s="40"/>
      <c r="M936" s="7"/>
      <c r="N936" s="19">
        <f t="shared" si="47"/>
        <v>0</v>
      </c>
      <c r="O936" s="7">
        <v>8</v>
      </c>
      <c r="P936" s="8">
        <v>5.25</v>
      </c>
      <c r="Q936" s="8">
        <v>16</v>
      </c>
      <c r="R936" s="7">
        <v>4</v>
      </c>
      <c r="S936" s="8">
        <f t="shared" ref="S936:S968" si="48">(P936*R936)</f>
        <v>21</v>
      </c>
      <c r="T936" s="7"/>
      <c r="U936" s="8"/>
      <c r="V936" s="8"/>
      <c r="W936" s="9"/>
      <c r="X936" s="9"/>
      <c r="Y936" s="3" t="s">
        <v>853</v>
      </c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110"/>
      <c r="AS936" s="110"/>
      <c r="AT936" s="110"/>
      <c r="AU936" s="110"/>
      <c r="AV936" s="110"/>
      <c r="AW936" s="110"/>
      <c r="AX936" s="110"/>
      <c r="AY936" s="110"/>
      <c r="AZ936" s="110"/>
      <c r="BA936" s="110"/>
      <c r="BB936" s="110"/>
      <c r="BC936" s="110"/>
      <c r="BD936" s="110"/>
      <c r="BE936" s="110"/>
      <c r="BF936" s="110"/>
      <c r="BG936" s="110"/>
      <c r="BH936" s="110"/>
      <c r="BI936" s="110"/>
      <c r="BJ936" s="110"/>
      <c r="BK936" s="110"/>
      <c r="BL936" s="110"/>
      <c r="BM936" s="110"/>
      <c r="BN936" s="110"/>
      <c r="BO936" s="110"/>
      <c r="BP936" s="110"/>
      <c r="BQ936" s="110"/>
      <c r="BR936" s="110"/>
      <c r="BS936" s="110"/>
      <c r="BT936" s="110"/>
      <c r="BU936" s="110"/>
      <c r="BV936" s="110"/>
      <c r="BW936" s="110"/>
      <c r="BX936" s="110"/>
      <c r="BY936" s="110"/>
      <c r="BZ936" s="461"/>
    </row>
    <row r="937" spans="1:78" s="68" customFormat="1" x14ac:dyDescent="0.3">
      <c r="A937" s="17" t="s">
        <v>1975</v>
      </c>
      <c r="B937" s="17" t="s">
        <v>1976</v>
      </c>
      <c r="C937" s="17"/>
      <c r="D937" s="17" t="s">
        <v>22</v>
      </c>
      <c r="E937" s="17" t="s">
        <v>1977</v>
      </c>
      <c r="F937" s="17"/>
      <c r="G937" s="17"/>
      <c r="H937" s="17"/>
      <c r="I937" s="17" t="s">
        <v>1978</v>
      </c>
      <c r="J937" s="17"/>
      <c r="K937" s="17"/>
      <c r="L937" s="17"/>
      <c r="M937" s="17"/>
      <c r="N937" s="19">
        <f t="shared" si="47"/>
        <v>0</v>
      </c>
      <c r="O937" s="20">
        <v>25</v>
      </c>
      <c r="P937" s="21">
        <v>21.9</v>
      </c>
      <c r="Q937" s="21">
        <v>75</v>
      </c>
      <c r="R937" s="20">
        <v>15</v>
      </c>
      <c r="S937" s="21">
        <f t="shared" si="48"/>
        <v>328.5</v>
      </c>
      <c r="T937" s="20"/>
      <c r="U937" s="21"/>
      <c r="V937" s="21"/>
      <c r="W937" s="9"/>
      <c r="X937" s="9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110"/>
      <c r="AS937" s="110"/>
      <c r="AT937" s="110"/>
      <c r="AU937" s="110"/>
      <c r="AV937" s="110"/>
      <c r="AW937" s="110"/>
      <c r="AX937" s="110"/>
      <c r="AY937" s="110"/>
      <c r="AZ937" s="110"/>
      <c r="BA937" s="110"/>
      <c r="BB937" s="110"/>
      <c r="BC937" s="110"/>
      <c r="BD937" s="110"/>
      <c r="BE937" s="110"/>
      <c r="BF937" s="110"/>
      <c r="BG937" s="110"/>
      <c r="BH937" s="110"/>
      <c r="BI937" s="110"/>
      <c r="BJ937" s="110"/>
      <c r="BK937" s="110"/>
      <c r="BL937" s="110"/>
      <c r="BM937" s="110"/>
      <c r="BN937" s="110"/>
      <c r="BO937" s="110"/>
      <c r="BP937" s="110"/>
      <c r="BQ937" s="110"/>
      <c r="BR937" s="110"/>
      <c r="BS937" s="110"/>
      <c r="BT937" s="110"/>
      <c r="BU937" s="110"/>
      <c r="BV937" s="110"/>
      <c r="BW937" s="110"/>
      <c r="BX937" s="110"/>
      <c r="BY937" s="110"/>
      <c r="BZ937" s="461"/>
    </row>
    <row r="938" spans="1:78" s="68" customFormat="1" x14ac:dyDescent="0.3">
      <c r="A938" s="17" t="s">
        <v>1979</v>
      </c>
      <c r="B938" s="17" t="s">
        <v>1976</v>
      </c>
      <c r="C938" s="17"/>
      <c r="D938" s="17" t="s">
        <v>89</v>
      </c>
      <c r="E938" s="39" t="s">
        <v>1980</v>
      </c>
      <c r="F938" s="39"/>
      <c r="G938" s="39"/>
      <c r="H938" s="39"/>
      <c r="I938" s="39"/>
      <c r="J938" s="39"/>
      <c r="K938" s="39"/>
      <c r="L938" s="40"/>
      <c r="M938" s="7"/>
      <c r="N938" s="19">
        <f t="shared" si="47"/>
        <v>0</v>
      </c>
      <c r="O938" s="7">
        <v>2</v>
      </c>
      <c r="P938" s="8">
        <v>16.45</v>
      </c>
      <c r="Q938" s="8">
        <v>42</v>
      </c>
      <c r="R938" s="7">
        <v>2</v>
      </c>
      <c r="S938" s="8">
        <f t="shared" si="48"/>
        <v>32.9</v>
      </c>
      <c r="T938" s="7"/>
      <c r="U938" s="8"/>
      <c r="V938" s="8"/>
      <c r="W938" s="9"/>
      <c r="X938" s="9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110"/>
      <c r="AS938" s="110"/>
      <c r="AT938" s="110"/>
      <c r="AU938" s="110"/>
      <c r="AV938" s="110"/>
      <c r="AW938" s="110"/>
      <c r="AX938" s="110"/>
      <c r="AY938" s="110"/>
      <c r="AZ938" s="110"/>
      <c r="BA938" s="110"/>
      <c r="BB938" s="110"/>
      <c r="BC938" s="110"/>
      <c r="BD938" s="110"/>
      <c r="BE938" s="110"/>
      <c r="BF938" s="110"/>
      <c r="BG938" s="110"/>
      <c r="BH938" s="110"/>
      <c r="BI938" s="110"/>
      <c r="BJ938" s="110"/>
      <c r="BK938" s="110"/>
      <c r="BL938" s="110"/>
      <c r="BM938" s="110"/>
      <c r="BN938" s="110"/>
      <c r="BO938" s="110"/>
      <c r="BP938" s="110"/>
      <c r="BQ938" s="110"/>
      <c r="BR938" s="110"/>
      <c r="BS938" s="110"/>
      <c r="BT938" s="110"/>
      <c r="BU938" s="110"/>
      <c r="BV938" s="110"/>
      <c r="BW938" s="110"/>
      <c r="BX938" s="110"/>
      <c r="BY938" s="110"/>
      <c r="BZ938" s="461"/>
    </row>
    <row r="939" spans="1:78" s="68" customFormat="1" x14ac:dyDescent="0.3">
      <c r="A939" s="17" t="s">
        <v>1981</v>
      </c>
      <c r="B939" s="17" t="s">
        <v>1976</v>
      </c>
      <c r="C939" s="17"/>
      <c r="D939" s="17" t="s">
        <v>22</v>
      </c>
      <c r="E939" s="17" t="s">
        <v>1982</v>
      </c>
      <c r="F939" s="17"/>
      <c r="G939" s="17"/>
      <c r="H939" s="17" t="s">
        <v>1983</v>
      </c>
      <c r="I939" s="17" t="s">
        <v>1104</v>
      </c>
      <c r="J939" s="17"/>
      <c r="K939" s="17">
        <v>21</v>
      </c>
      <c r="L939" s="17">
        <v>32</v>
      </c>
      <c r="M939" s="17">
        <v>16</v>
      </c>
      <c r="N939" s="19">
        <f t="shared" si="47"/>
        <v>336</v>
      </c>
      <c r="O939" s="20"/>
      <c r="P939" s="21">
        <v>21</v>
      </c>
      <c r="Q939" s="21">
        <v>32</v>
      </c>
      <c r="R939" s="20">
        <v>8</v>
      </c>
      <c r="S939" s="21">
        <f t="shared" si="48"/>
        <v>168</v>
      </c>
      <c r="T939" s="20"/>
      <c r="U939" s="21"/>
      <c r="V939" s="21"/>
      <c r="W939" s="9"/>
      <c r="X939" s="9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110"/>
      <c r="AS939" s="110"/>
      <c r="AT939" s="110"/>
      <c r="AU939" s="110"/>
      <c r="AV939" s="110"/>
      <c r="AW939" s="110"/>
      <c r="AX939" s="110"/>
      <c r="AY939" s="110"/>
      <c r="AZ939" s="110"/>
      <c r="BA939" s="110"/>
      <c r="BB939" s="110"/>
      <c r="BC939" s="110"/>
      <c r="BD939" s="110"/>
      <c r="BE939" s="110"/>
      <c r="BF939" s="110"/>
      <c r="BG939" s="110"/>
      <c r="BH939" s="110"/>
      <c r="BI939" s="110"/>
      <c r="BJ939" s="110"/>
      <c r="BK939" s="110"/>
      <c r="BL939" s="110"/>
      <c r="BM939" s="110"/>
      <c r="BN939" s="110"/>
      <c r="BO939" s="110"/>
      <c r="BP939" s="110"/>
      <c r="BQ939" s="110"/>
      <c r="BR939" s="110"/>
      <c r="BS939" s="110"/>
      <c r="BT939" s="110"/>
      <c r="BU939" s="110"/>
      <c r="BV939" s="110"/>
      <c r="BW939" s="110"/>
      <c r="BX939" s="110"/>
      <c r="BY939" s="110"/>
      <c r="BZ939" s="461"/>
    </row>
    <row r="940" spans="1:78" s="68" customFormat="1" x14ac:dyDescent="0.3">
      <c r="A940" s="17" t="s">
        <v>1984</v>
      </c>
      <c r="B940" s="18" t="s">
        <v>1976</v>
      </c>
      <c r="C940" s="17"/>
      <c r="D940" s="17" t="s">
        <v>4450</v>
      </c>
      <c r="E940" s="17" t="s">
        <v>4445</v>
      </c>
      <c r="F940" s="17"/>
      <c r="G940" s="17"/>
      <c r="H940" s="17"/>
      <c r="I940" s="17"/>
      <c r="J940" s="17"/>
      <c r="K940" s="17"/>
      <c r="L940" s="17"/>
      <c r="M940" s="17"/>
      <c r="N940" s="19">
        <f t="shared" si="47"/>
        <v>0</v>
      </c>
      <c r="O940" s="20">
        <v>15</v>
      </c>
      <c r="P940" s="21">
        <v>40</v>
      </c>
      <c r="Q940" s="21">
        <v>65</v>
      </c>
      <c r="R940" s="20">
        <v>11</v>
      </c>
      <c r="S940" s="21">
        <f t="shared" si="48"/>
        <v>440</v>
      </c>
      <c r="T940" s="241"/>
      <c r="U940" s="21"/>
      <c r="V940" s="21"/>
      <c r="W940" s="9"/>
      <c r="X940" s="9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110"/>
      <c r="AS940" s="110"/>
      <c r="AT940" s="110"/>
      <c r="AU940" s="110"/>
      <c r="AV940" s="110"/>
      <c r="AW940" s="110"/>
      <c r="AX940" s="110"/>
      <c r="AY940" s="110"/>
      <c r="AZ940" s="110"/>
      <c r="BA940" s="110"/>
      <c r="BB940" s="110"/>
      <c r="BC940" s="110"/>
      <c r="BD940" s="110"/>
      <c r="BE940" s="110"/>
      <c r="BF940" s="110"/>
      <c r="BG940" s="110"/>
      <c r="BH940" s="110"/>
      <c r="BI940" s="110"/>
      <c r="BJ940" s="110"/>
      <c r="BK940" s="110"/>
      <c r="BL940" s="110"/>
      <c r="BM940" s="110"/>
      <c r="BN940" s="110"/>
      <c r="BO940" s="110"/>
      <c r="BP940" s="110"/>
      <c r="BQ940" s="110"/>
      <c r="BR940" s="110"/>
      <c r="BS940" s="110"/>
      <c r="BT940" s="110"/>
      <c r="BU940" s="110"/>
      <c r="BV940" s="110"/>
      <c r="BW940" s="110"/>
      <c r="BX940" s="110"/>
      <c r="BY940" s="110"/>
      <c r="BZ940" s="461"/>
    </row>
    <row r="941" spans="1:78" s="68" customFormat="1" x14ac:dyDescent="0.3">
      <c r="A941" s="17" t="s">
        <v>1985</v>
      </c>
      <c r="B941" s="18" t="s">
        <v>1976</v>
      </c>
      <c r="C941" s="17"/>
      <c r="D941" s="17" t="s">
        <v>4450</v>
      </c>
      <c r="E941" s="17" t="s">
        <v>4446</v>
      </c>
      <c r="F941" s="17"/>
      <c r="G941" s="17"/>
      <c r="H941" s="17"/>
      <c r="I941" s="17"/>
      <c r="J941" s="17"/>
      <c r="K941" s="17"/>
      <c r="L941" s="17"/>
      <c r="M941" s="17"/>
      <c r="N941" s="19">
        <f t="shared" si="47"/>
        <v>0</v>
      </c>
      <c r="O941" s="20">
        <v>4</v>
      </c>
      <c r="P941" s="21">
        <v>80</v>
      </c>
      <c r="Q941" s="21">
        <v>135</v>
      </c>
      <c r="R941" s="20">
        <v>2</v>
      </c>
      <c r="S941" s="21">
        <f t="shared" si="48"/>
        <v>160</v>
      </c>
      <c r="T941" s="241"/>
      <c r="U941" s="21"/>
      <c r="V941" s="21"/>
      <c r="W941" s="9"/>
      <c r="X941" s="9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110"/>
      <c r="AS941" s="110"/>
      <c r="AT941" s="110"/>
      <c r="AU941" s="110"/>
      <c r="AV941" s="110"/>
      <c r="AW941" s="110"/>
      <c r="AX941" s="110"/>
      <c r="AY941" s="110"/>
      <c r="AZ941" s="110"/>
      <c r="BA941" s="110"/>
      <c r="BB941" s="110"/>
      <c r="BC941" s="110"/>
      <c r="BD941" s="110"/>
      <c r="BE941" s="110"/>
      <c r="BF941" s="110"/>
      <c r="BG941" s="110"/>
      <c r="BH941" s="110"/>
      <c r="BI941" s="110"/>
      <c r="BJ941" s="110"/>
      <c r="BK941" s="110"/>
      <c r="BL941" s="110"/>
      <c r="BM941" s="110"/>
      <c r="BN941" s="110"/>
      <c r="BO941" s="110"/>
      <c r="BP941" s="110"/>
      <c r="BQ941" s="110"/>
      <c r="BR941" s="110"/>
      <c r="BS941" s="110"/>
      <c r="BT941" s="110"/>
      <c r="BU941" s="110"/>
      <c r="BV941" s="110"/>
      <c r="BW941" s="110"/>
      <c r="BX941" s="110"/>
      <c r="BY941" s="110"/>
      <c r="BZ941" s="461"/>
    </row>
    <row r="942" spans="1:78" s="68" customFormat="1" x14ac:dyDescent="0.3">
      <c r="A942" s="17" t="s">
        <v>1986</v>
      </c>
      <c r="B942" s="18" t="s">
        <v>1976</v>
      </c>
      <c r="C942" s="17"/>
      <c r="D942" s="17" t="s">
        <v>4450</v>
      </c>
      <c r="E942" s="17" t="s">
        <v>4447</v>
      </c>
      <c r="F942" s="17"/>
      <c r="G942" s="17"/>
      <c r="H942" s="17"/>
      <c r="I942" s="17"/>
      <c r="J942" s="17"/>
      <c r="K942" s="17"/>
      <c r="L942" s="17"/>
      <c r="M942" s="17"/>
      <c r="N942" s="19">
        <f t="shared" si="47"/>
        <v>0</v>
      </c>
      <c r="O942" s="20">
        <v>10</v>
      </c>
      <c r="P942" s="21">
        <v>75</v>
      </c>
      <c r="Q942" s="21">
        <v>125</v>
      </c>
      <c r="R942" s="20">
        <v>7</v>
      </c>
      <c r="S942" s="21">
        <f t="shared" si="48"/>
        <v>525</v>
      </c>
      <c r="T942" s="241"/>
      <c r="U942" s="21"/>
      <c r="V942" s="21"/>
      <c r="W942" s="9"/>
      <c r="X942" s="9"/>
      <c r="Y942" s="35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110"/>
      <c r="AS942" s="110"/>
      <c r="AT942" s="110"/>
      <c r="AU942" s="110"/>
      <c r="AV942" s="110"/>
      <c r="AW942" s="110"/>
      <c r="AX942" s="110"/>
      <c r="AY942" s="110"/>
      <c r="AZ942" s="110"/>
      <c r="BA942" s="110"/>
      <c r="BB942" s="110"/>
      <c r="BC942" s="110"/>
      <c r="BD942" s="110"/>
      <c r="BE942" s="110"/>
      <c r="BF942" s="110"/>
      <c r="BG942" s="110"/>
      <c r="BH942" s="110"/>
      <c r="BI942" s="110"/>
      <c r="BJ942" s="110"/>
      <c r="BK942" s="110"/>
      <c r="BL942" s="110"/>
      <c r="BM942" s="110"/>
      <c r="BN942" s="110"/>
      <c r="BO942" s="110"/>
      <c r="BP942" s="110"/>
      <c r="BQ942" s="110"/>
      <c r="BR942" s="110"/>
      <c r="BS942" s="110"/>
      <c r="BT942" s="110"/>
      <c r="BU942" s="110"/>
      <c r="BV942" s="110"/>
      <c r="BW942" s="110"/>
      <c r="BX942" s="110"/>
      <c r="BY942" s="110"/>
      <c r="BZ942" s="461"/>
    </row>
    <row r="943" spans="1:78" s="68" customFormat="1" x14ac:dyDescent="0.3">
      <c r="A943" s="17" t="s">
        <v>1987</v>
      </c>
      <c r="B943" s="18" t="s">
        <v>1976</v>
      </c>
      <c r="C943" s="17"/>
      <c r="D943" s="17" t="s">
        <v>89</v>
      </c>
      <c r="E943" s="17" t="s">
        <v>1988</v>
      </c>
      <c r="F943" s="17"/>
      <c r="G943" s="17"/>
      <c r="H943" s="17"/>
      <c r="I943" s="17" t="s">
        <v>1989</v>
      </c>
      <c r="J943" s="17"/>
      <c r="K943" s="17">
        <v>7.95</v>
      </c>
      <c r="L943" s="18">
        <v>20</v>
      </c>
      <c r="M943" s="20">
        <v>3</v>
      </c>
      <c r="N943" s="19">
        <f t="shared" si="47"/>
        <v>23.85</v>
      </c>
      <c r="O943" s="20">
        <v>9</v>
      </c>
      <c r="P943" s="21">
        <v>8.65</v>
      </c>
      <c r="Q943" s="21">
        <v>20</v>
      </c>
      <c r="R943" s="20">
        <v>2</v>
      </c>
      <c r="S943" s="21">
        <f t="shared" si="48"/>
        <v>17.3</v>
      </c>
      <c r="T943" s="20"/>
      <c r="U943" s="21"/>
      <c r="V943" s="21"/>
      <c r="W943" s="9"/>
      <c r="X943" s="9"/>
      <c r="Y943" s="3" t="s">
        <v>1990</v>
      </c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110"/>
      <c r="AS943" s="110"/>
      <c r="AT943" s="110"/>
      <c r="AU943" s="110"/>
      <c r="AV943" s="110"/>
      <c r="AW943" s="110"/>
      <c r="AX943" s="110"/>
      <c r="AY943" s="110"/>
      <c r="AZ943" s="110"/>
      <c r="BA943" s="110"/>
      <c r="BB943" s="110"/>
      <c r="BC943" s="110"/>
      <c r="BD943" s="110"/>
      <c r="BE943" s="110"/>
      <c r="BF943" s="110"/>
      <c r="BG943" s="110"/>
      <c r="BH943" s="110"/>
      <c r="BI943" s="110"/>
      <c r="BJ943" s="110"/>
      <c r="BK943" s="110"/>
      <c r="BL943" s="110"/>
      <c r="BM943" s="110"/>
      <c r="BN943" s="110"/>
      <c r="BO943" s="110"/>
      <c r="BP943" s="110"/>
      <c r="BQ943" s="110"/>
      <c r="BR943" s="110"/>
      <c r="BS943" s="110"/>
      <c r="BT943" s="110"/>
      <c r="BU943" s="110"/>
      <c r="BV943" s="110"/>
      <c r="BW943" s="110"/>
      <c r="BX943" s="110"/>
      <c r="BY943" s="110"/>
      <c r="BZ943" s="461"/>
    </row>
    <row r="944" spans="1:78" s="186" customFormat="1" x14ac:dyDescent="0.3">
      <c r="A944" s="17" t="s">
        <v>1991</v>
      </c>
      <c r="B944" s="17" t="s">
        <v>1976</v>
      </c>
      <c r="C944" s="17"/>
      <c r="D944" s="17" t="s">
        <v>22</v>
      </c>
      <c r="E944" s="17" t="s">
        <v>1992</v>
      </c>
      <c r="F944" s="17"/>
      <c r="G944" s="17"/>
      <c r="H944" s="17"/>
      <c r="I944" s="17"/>
      <c r="J944" s="17"/>
      <c r="K944" s="17">
        <v>7.5</v>
      </c>
      <c r="L944" s="17">
        <v>25</v>
      </c>
      <c r="M944" s="17">
        <v>27</v>
      </c>
      <c r="N944" s="19">
        <f t="shared" si="47"/>
        <v>202.5</v>
      </c>
      <c r="O944" s="20">
        <v>20</v>
      </c>
      <c r="P944" s="21">
        <v>4.5</v>
      </c>
      <c r="Q944" s="21">
        <v>25</v>
      </c>
      <c r="R944" s="20">
        <v>31</v>
      </c>
      <c r="S944" s="21">
        <f t="shared" si="48"/>
        <v>139.5</v>
      </c>
      <c r="T944" s="20"/>
      <c r="U944" s="21"/>
      <c r="V944" s="21"/>
      <c r="W944" s="9"/>
      <c r="X944" s="9"/>
      <c r="Y944" s="88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429"/>
    </row>
    <row r="945" spans="1:78" s="186" customFormat="1" x14ac:dyDescent="0.3">
      <c r="A945" s="17" t="s">
        <v>1993</v>
      </c>
      <c r="B945" s="17" t="s">
        <v>1976</v>
      </c>
      <c r="C945" s="17"/>
      <c r="D945" s="17" t="s">
        <v>22</v>
      </c>
      <c r="E945" s="17" t="s">
        <v>1994</v>
      </c>
      <c r="F945" s="17"/>
      <c r="G945" s="17" t="s">
        <v>18</v>
      </c>
      <c r="H945" s="17" t="s">
        <v>1995</v>
      </c>
      <c r="I945" s="17"/>
      <c r="J945" s="17"/>
      <c r="K945" s="17">
        <v>6</v>
      </c>
      <c r="L945" s="17">
        <v>12</v>
      </c>
      <c r="M945" s="17">
        <v>6</v>
      </c>
      <c r="N945" s="19">
        <f t="shared" si="47"/>
        <v>36</v>
      </c>
      <c r="O945" s="20"/>
      <c r="P945" s="21">
        <v>8</v>
      </c>
      <c r="Q945" s="21">
        <v>12</v>
      </c>
      <c r="R945" s="20">
        <v>6</v>
      </c>
      <c r="S945" s="21">
        <f t="shared" si="48"/>
        <v>48</v>
      </c>
      <c r="T945" s="20"/>
      <c r="U945" s="21"/>
      <c r="V945" s="21"/>
      <c r="W945" s="9"/>
      <c r="X945" s="9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429"/>
    </row>
    <row r="946" spans="1:78" s="186" customFormat="1" x14ac:dyDescent="0.3">
      <c r="A946" s="17" t="s">
        <v>1996</v>
      </c>
      <c r="B946" s="17" t="s">
        <v>1976</v>
      </c>
      <c r="C946" s="17"/>
      <c r="D946" s="17" t="s">
        <v>22</v>
      </c>
      <c r="E946" s="17" t="s">
        <v>1997</v>
      </c>
      <c r="F946" s="17"/>
      <c r="G946" s="17" t="s">
        <v>34</v>
      </c>
      <c r="H946" s="17" t="s">
        <v>1995</v>
      </c>
      <c r="I946" s="17"/>
      <c r="J946" s="17"/>
      <c r="K946" s="17">
        <v>12.5</v>
      </c>
      <c r="L946" s="17">
        <v>25</v>
      </c>
      <c r="M946" s="17">
        <v>13</v>
      </c>
      <c r="N946" s="19">
        <f t="shared" si="47"/>
        <v>162.5</v>
      </c>
      <c r="O946" s="20"/>
      <c r="P946" s="21">
        <v>16</v>
      </c>
      <c r="Q946" s="21">
        <v>25</v>
      </c>
      <c r="R946" s="20">
        <v>13</v>
      </c>
      <c r="S946" s="21">
        <f t="shared" si="48"/>
        <v>208</v>
      </c>
      <c r="T946" s="20"/>
      <c r="U946" s="21"/>
      <c r="V946" s="21"/>
      <c r="W946" s="9"/>
      <c r="X946" s="9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429"/>
    </row>
    <row r="947" spans="1:78" s="25" customFormat="1" x14ac:dyDescent="0.3">
      <c r="A947" s="17" t="s">
        <v>1998</v>
      </c>
      <c r="B947" s="17" t="s">
        <v>1976</v>
      </c>
      <c r="C947" s="17"/>
      <c r="D947" s="17" t="s">
        <v>22</v>
      </c>
      <c r="E947" s="17" t="s">
        <v>1999</v>
      </c>
      <c r="F947" s="17"/>
      <c r="G947" s="17"/>
      <c r="H947" s="17"/>
      <c r="I947" s="17" t="s">
        <v>2000</v>
      </c>
      <c r="J947" s="17"/>
      <c r="K947" s="17"/>
      <c r="L947" s="17"/>
      <c r="M947" s="17"/>
      <c r="N947" s="19">
        <f t="shared" si="47"/>
        <v>0</v>
      </c>
      <c r="O947" s="20">
        <v>24</v>
      </c>
      <c r="P947" s="21">
        <v>6.1</v>
      </c>
      <c r="Q947" s="21">
        <v>25</v>
      </c>
      <c r="R947" s="22">
        <v>8</v>
      </c>
      <c r="S947" s="23">
        <f t="shared" si="48"/>
        <v>48.8</v>
      </c>
      <c r="T947" s="20"/>
      <c r="U947" s="21">
        <v>6.1</v>
      </c>
      <c r="V947" s="21">
        <v>20</v>
      </c>
      <c r="W947" s="9"/>
      <c r="X947" s="9"/>
      <c r="Y947" s="3" t="s">
        <v>1990</v>
      </c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</row>
    <row r="948" spans="1:78" s="25" customFormat="1" x14ac:dyDescent="0.3">
      <c r="A948" s="18" t="s">
        <v>2001</v>
      </c>
      <c r="B948" s="18" t="s">
        <v>1976</v>
      </c>
      <c r="C948" s="18"/>
      <c r="D948" s="18" t="s">
        <v>22</v>
      </c>
      <c r="E948" s="18" t="s">
        <v>2002</v>
      </c>
      <c r="F948" s="18"/>
      <c r="G948" s="18"/>
      <c r="H948" s="18"/>
      <c r="I948" s="18" t="s">
        <v>1333</v>
      </c>
      <c r="J948" s="18"/>
      <c r="K948" s="18"/>
      <c r="L948" s="18"/>
      <c r="M948" s="18"/>
      <c r="N948" s="19">
        <f t="shared" si="47"/>
        <v>0</v>
      </c>
      <c r="O948" s="82">
        <v>12</v>
      </c>
      <c r="P948" s="83">
        <v>38.1</v>
      </c>
      <c r="Q948" s="83">
        <v>95</v>
      </c>
      <c r="R948" s="84">
        <v>12</v>
      </c>
      <c r="S948" s="85">
        <f t="shared" si="48"/>
        <v>457.20000000000005</v>
      </c>
      <c r="T948" s="82"/>
      <c r="U948" s="83"/>
      <c r="V948" s="83"/>
      <c r="W948" s="63"/>
      <c r="X948" s="6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 spans="1:78" s="25" customFormat="1" x14ac:dyDescent="0.3">
      <c r="A949" s="17" t="s">
        <v>2003</v>
      </c>
      <c r="B949" s="17" t="s">
        <v>1976</v>
      </c>
      <c r="C949" s="17"/>
      <c r="D949" s="17" t="s">
        <v>22</v>
      </c>
      <c r="E949" s="17" t="s">
        <v>2004</v>
      </c>
      <c r="F949" s="17"/>
      <c r="G949" s="17"/>
      <c r="H949" s="17" t="s">
        <v>2005</v>
      </c>
      <c r="I949" s="17" t="s">
        <v>1104</v>
      </c>
      <c r="J949" s="17"/>
      <c r="K949" s="17">
        <v>60</v>
      </c>
      <c r="L949" s="17">
        <v>75</v>
      </c>
      <c r="M949" s="17">
        <v>10</v>
      </c>
      <c r="N949" s="19">
        <f t="shared" si="47"/>
        <v>600</v>
      </c>
      <c r="O949" s="20"/>
      <c r="P949" s="21">
        <v>60</v>
      </c>
      <c r="Q949" s="21">
        <v>75</v>
      </c>
      <c r="R949" s="22">
        <v>7</v>
      </c>
      <c r="S949" s="23">
        <f t="shared" si="48"/>
        <v>420</v>
      </c>
      <c r="T949" s="20"/>
      <c r="U949" s="21"/>
      <c r="V949" s="21"/>
      <c r="W949" s="9"/>
      <c r="X949" s="9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0" spans="1:78" s="25" customFormat="1" x14ac:dyDescent="0.3">
      <c r="A950" s="17" t="s">
        <v>2006</v>
      </c>
      <c r="B950" s="18" t="s">
        <v>1976</v>
      </c>
      <c r="C950" s="17"/>
      <c r="D950" s="17" t="s">
        <v>4450</v>
      </c>
      <c r="E950" s="17" t="s">
        <v>4448</v>
      </c>
      <c r="F950" s="17"/>
      <c r="G950" s="17" t="s">
        <v>34</v>
      </c>
      <c r="H950" s="17" t="s">
        <v>2007</v>
      </c>
      <c r="I950" s="17"/>
      <c r="J950" s="17"/>
      <c r="K950" s="17">
        <v>36</v>
      </c>
      <c r="L950" s="17">
        <v>60</v>
      </c>
      <c r="M950" s="17">
        <v>3</v>
      </c>
      <c r="N950" s="19">
        <f t="shared" si="47"/>
        <v>108</v>
      </c>
      <c r="O950" s="20"/>
      <c r="P950" s="21">
        <v>36</v>
      </c>
      <c r="Q950" s="21">
        <v>60</v>
      </c>
      <c r="R950" s="22">
        <v>2</v>
      </c>
      <c r="S950" s="23">
        <f t="shared" si="48"/>
        <v>72</v>
      </c>
      <c r="T950" s="241"/>
      <c r="U950" s="21"/>
      <c r="V950" s="21"/>
      <c r="W950" s="9"/>
      <c r="X950" s="9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</row>
    <row r="951" spans="1:78" x14ac:dyDescent="0.3">
      <c r="A951" s="17" t="s">
        <v>2006</v>
      </c>
      <c r="B951" s="18" t="s">
        <v>1976</v>
      </c>
      <c r="C951" s="17"/>
      <c r="D951" s="17" t="s">
        <v>4450</v>
      </c>
      <c r="E951" s="17" t="s">
        <v>4449</v>
      </c>
      <c r="F951" s="17"/>
      <c r="G951" s="17" t="s">
        <v>34</v>
      </c>
      <c r="H951" s="17" t="s">
        <v>2008</v>
      </c>
      <c r="I951" s="17"/>
      <c r="J951" s="17"/>
      <c r="K951" s="17">
        <v>108</v>
      </c>
      <c r="L951" s="17">
        <v>180</v>
      </c>
      <c r="M951" s="17">
        <v>2</v>
      </c>
      <c r="N951" s="19">
        <f t="shared" si="47"/>
        <v>216</v>
      </c>
      <c r="O951" s="20"/>
      <c r="P951" s="21">
        <v>108</v>
      </c>
      <c r="Q951" s="21">
        <v>180</v>
      </c>
      <c r="R951" s="22">
        <v>2</v>
      </c>
      <c r="S951" s="23">
        <f t="shared" si="48"/>
        <v>216</v>
      </c>
      <c r="T951" s="241"/>
      <c r="U951" s="21"/>
      <c r="V951" s="21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 spans="1:78" s="25" customFormat="1" x14ac:dyDescent="0.3">
      <c r="A952" s="17" t="s">
        <v>2009</v>
      </c>
      <c r="B952" s="17" t="s">
        <v>1976</v>
      </c>
      <c r="C952" s="17"/>
      <c r="D952" s="17" t="s">
        <v>22</v>
      </c>
      <c r="E952" s="17" t="s">
        <v>2010</v>
      </c>
      <c r="F952" s="17"/>
      <c r="G952" s="17"/>
      <c r="H952" s="17" t="s">
        <v>2011</v>
      </c>
      <c r="I952" s="17" t="s">
        <v>1104</v>
      </c>
      <c r="J952" s="17"/>
      <c r="K952" s="17">
        <v>30</v>
      </c>
      <c r="L952" s="17">
        <v>45</v>
      </c>
      <c r="M952" s="17">
        <v>6</v>
      </c>
      <c r="N952" s="19">
        <f t="shared" si="47"/>
        <v>180</v>
      </c>
      <c r="O952" s="20"/>
      <c r="P952" s="21">
        <v>30</v>
      </c>
      <c r="Q952" s="21">
        <v>45</v>
      </c>
      <c r="R952" s="22">
        <v>4</v>
      </c>
      <c r="S952" s="23">
        <f t="shared" si="48"/>
        <v>120</v>
      </c>
      <c r="T952" s="20"/>
      <c r="U952" s="21"/>
      <c r="V952" s="21"/>
      <c r="W952" s="9"/>
      <c r="X952" s="9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 spans="1:78" s="25" customFormat="1" x14ac:dyDescent="0.3">
      <c r="A953" s="18" t="s">
        <v>2012</v>
      </c>
      <c r="B953" s="18" t="s">
        <v>1976</v>
      </c>
      <c r="C953" s="18"/>
      <c r="D953" s="18" t="s">
        <v>22</v>
      </c>
      <c r="E953" s="18" t="s">
        <v>2013</v>
      </c>
      <c r="F953" s="18"/>
      <c r="G953" s="18"/>
      <c r="H953" s="18"/>
      <c r="I953" s="18" t="s">
        <v>1333</v>
      </c>
      <c r="J953" s="18"/>
      <c r="K953" s="18"/>
      <c r="L953" s="18"/>
      <c r="M953" s="18"/>
      <c r="N953" s="19">
        <f t="shared" si="47"/>
        <v>0</v>
      </c>
      <c r="O953" s="82">
        <v>4</v>
      </c>
      <c r="P953" s="83">
        <v>40</v>
      </c>
      <c r="Q953" s="83">
        <v>110</v>
      </c>
      <c r="R953" s="84">
        <v>4</v>
      </c>
      <c r="S953" s="85">
        <f t="shared" si="48"/>
        <v>160</v>
      </c>
      <c r="T953" s="82"/>
      <c r="U953" s="83"/>
      <c r="V953" s="83"/>
      <c r="W953" s="63"/>
      <c r="X953" s="6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4" spans="1:78" ht="18" customHeight="1" x14ac:dyDescent="0.3">
      <c r="A954" s="462" t="s">
        <v>2014</v>
      </c>
      <c r="B954" s="18" t="s">
        <v>1976</v>
      </c>
      <c r="C954" s="18"/>
      <c r="D954" s="18" t="s">
        <v>22</v>
      </c>
      <c r="E954" s="18" t="s">
        <v>2013</v>
      </c>
      <c r="F954" s="18"/>
      <c r="G954" s="40"/>
      <c r="H954" s="40"/>
      <c r="I954" s="52" t="s">
        <v>886</v>
      </c>
      <c r="J954" s="52"/>
      <c r="K954" s="40"/>
      <c r="L954" s="52"/>
      <c r="M954" s="40"/>
      <c r="N954" s="19">
        <f t="shared" si="47"/>
        <v>0</v>
      </c>
      <c r="O954" s="16">
        <v>3</v>
      </c>
      <c r="P954" s="229">
        <v>58.95</v>
      </c>
      <c r="Q954" s="229">
        <v>150</v>
      </c>
      <c r="R954" s="230">
        <v>0</v>
      </c>
      <c r="S954" s="231">
        <f t="shared" si="48"/>
        <v>0</v>
      </c>
      <c r="T954" s="16"/>
      <c r="U954" s="229"/>
      <c r="V954" s="229"/>
      <c r="W954" s="63"/>
      <c r="X954" s="6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</row>
    <row r="955" spans="1:78" x14ac:dyDescent="0.3">
      <c r="A955" s="462" t="s">
        <v>2015</v>
      </c>
      <c r="B955" s="18" t="s">
        <v>1976</v>
      </c>
      <c r="C955" s="18"/>
      <c r="D955" s="18" t="s">
        <v>22</v>
      </c>
      <c r="E955" s="18" t="s">
        <v>2013</v>
      </c>
      <c r="F955" s="18"/>
      <c r="G955" s="40"/>
      <c r="H955" s="40"/>
      <c r="I955" s="40" t="s">
        <v>1333</v>
      </c>
      <c r="J955" s="40"/>
      <c r="K955" s="40"/>
      <c r="L955" s="52"/>
      <c r="M955" s="40"/>
      <c r="N955" s="19">
        <f t="shared" si="47"/>
        <v>0</v>
      </c>
      <c r="O955" s="16">
        <v>2</v>
      </c>
      <c r="P955" s="229">
        <v>39.950000000000003</v>
      </c>
      <c r="Q955" s="229">
        <v>120</v>
      </c>
      <c r="R955" s="230">
        <v>0</v>
      </c>
      <c r="S955" s="231">
        <f t="shared" si="48"/>
        <v>0</v>
      </c>
      <c r="T955" s="16"/>
      <c r="U955" s="229"/>
      <c r="V955" s="229"/>
      <c r="W955" s="63"/>
      <c r="X955" s="6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 spans="1:78" x14ac:dyDescent="0.3">
      <c r="A956" s="17" t="s">
        <v>2016</v>
      </c>
      <c r="B956" s="17" t="s">
        <v>2017</v>
      </c>
      <c r="C956" s="17"/>
      <c r="D956" s="17" t="s">
        <v>1067</v>
      </c>
      <c r="E956" s="17" t="s">
        <v>2018</v>
      </c>
      <c r="F956" s="17"/>
      <c r="G956" s="17"/>
      <c r="H956" s="17"/>
      <c r="I956" s="17"/>
      <c r="J956" s="17"/>
      <c r="K956" s="17">
        <v>40</v>
      </c>
      <c r="L956" s="17">
        <v>55</v>
      </c>
      <c r="M956" s="17">
        <v>9</v>
      </c>
      <c r="N956" s="19">
        <f t="shared" si="47"/>
        <v>360</v>
      </c>
      <c r="O956" s="20"/>
      <c r="P956" s="21">
        <v>40</v>
      </c>
      <c r="Q956" s="21">
        <v>55</v>
      </c>
      <c r="R956" s="22">
        <v>1</v>
      </c>
      <c r="S956" s="23">
        <f t="shared" si="48"/>
        <v>40</v>
      </c>
      <c r="T956" s="20"/>
      <c r="U956" s="21"/>
      <c r="V956" s="21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7" spans="1:78" s="25" customFormat="1" x14ac:dyDescent="0.3">
      <c r="A957" s="17" t="s">
        <v>2019</v>
      </c>
      <c r="B957" s="17" t="s">
        <v>2017</v>
      </c>
      <c r="C957" s="17"/>
      <c r="D957" s="17" t="s">
        <v>1067</v>
      </c>
      <c r="E957" s="17" t="s">
        <v>2018</v>
      </c>
      <c r="F957" s="17"/>
      <c r="G957" s="17"/>
      <c r="H957" s="17"/>
      <c r="I957" s="17"/>
      <c r="J957" s="17"/>
      <c r="K957" s="17">
        <v>55</v>
      </c>
      <c r="L957" s="17">
        <v>80</v>
      </c>
      <c r="M957" s="17">
        <v>6</v>
      </c>
      <c r="N957" s="19">
        <f t="shared" si="47"/>
        <v>330</v>
      </c>
      <c r="O957" s="20">
        <v>6</v>
      </c>
      <c r="P957" s="21">
        <v>55</v>
      </c>
      <c r="Q957" s="21">
        <v>80</v>
      </c>
      <c r="R957" s="22">
        <v>3</v>
      </c>
      <c r="S957" s="23">
        <f t="shared" si="48"/>
        <v>165</v>
      </c>
      <c r="T957" s="20"/>
      <c r="U957" s="21"/>
      <c r="V957" s="21"/>
      <c r="W957" s="9"/>
      <c r="X957" s="9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</row>
    <row r="958" spans="1:78" s="18" customFormat="1" x14ac:dyDescent="0.3">
      <c r="A958" s="17" t="s">
        <v>2020</v>
      </c>
      <c r="B958" s="17" t="s">
        <v>2017</v>
      </c>
      <c r="C958" s="17"/>
      <c r="D958" s="17" t="s">
        <v>1067</v>
      </c>
      <c r="E958" s="17" t="s">
        <v>1976</v>
      </c>
      <c r="F958" s="17"/>
      <c r="G958" s="17"/>
      <c r="H958" s="17"/>
      <c r="I958" s="17"/>
      <c r="J958" s="17"/>
      <c r="K958" s="17">
        <v>65</v>
      </c>
      <c r="L958" s="17">
        <v>75</v>
      </c>
      <c r="M958" s="17">
        <v>4</v>
      </c>
      <c r="N958" s="19">
        <f t="shared" si="47"/>
        <v>260</v>
      </c>
      <c r="O958" s="20">
        <v>4</v>
      </c>
      <c r="P958" s="21">
        <v>65</v>
      </c>
      <c r="Q958" s="21">
        <v>75</v>
      </c>
      <c r="R958" s="22">
        <v>3</v>
      </c>
      <c r="S958" s="23">
        <f t="shared" si="48"/>
        <v>195</v>
      </c>
      <c r="T958" s="20"/>
      <c r="U958" s="21"/>
      <c r="V958" s="21"/>
      <c r="W958" s="9"/>
      <c r="X958" s="9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89"/>
    </row>
    <row r="959" spans="1:78" s="2" customFormat="1" x14ac:dyDescent="0.3">
      <c r="A959" s="119" t="s">
        <v>2021</v>
      </c>
      <c r="B959" s="17" t="s">
        <v>2022</v>
      </c>
      <c r="C959" s="17"/>
      <c r="D959" s="17" t="s">
        <v>4410</v>
      </c>
      <c r="E959" s="17" t="s">
        <v>2023</v>
      </c>
      <c r="F959" s="17"/>
      <c r="G959" s="17"/>
      <c r="H959" s="17"/>
      <c r="I959" s="17"/>
      <c r="J959" s="17"/>
      <c r="K959" s="17">
        <v>90</v>
      </c>
      <c r="L959" s="17">
        <v>180</v>
      </c>
      <c r="M959" s="17">
        <v>1</v>
      </c>
      <c r="N959" s="19">
        <f t="shared" si="47"/>
        <v>90</v>
      </c>
      <c r="O959" s="20"/>
      <c r="P959" s="21">
        <v>90</v>
      </c>
      <c r="Q959" s="21">
        <v>180</v>
      </c>
      <c r="R959" s="22">
        <v>1</v>
      </c>
      <c r="S959" s="23">
        <f t="shared" si="48"/>
        <v>90</v>
      </c>
      <c r="T959" s="20"/>
      <c r="U959" s="21"/>
      <c r="V959" s="21"/>
      <c r="W959" s="9"/>
      <c r="X959" s="9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0" spans="1:78" s="17" customFormat="1" x14ac:dyDescent="0.3">
      <c r="A960" s="17" t="s">
        <v>2024</v>
      </c>
      <c r="B960" s="17" t="s">
        <v>2022</v>
      </c>
      <c r="D960" s="17" t="s">
        <v>4410</v>
      </c>
      <c r="E960" s="17" t="s">
        <v>2025</v>
      </c>
      <c r="H960" s="17" t="s">
        <v>2026</v>
      </c>
      <c r="K960" s="17">
        <v>2</v>
      </c>
      <c r="L960" s="17">
        <v>4</v>
      </c>
      <c r="M960" s="17">
        <v>2</v>
      </c>
      <c r="N960" s="19">
        <f t="shared" si="47"/>
        <v>4</v>
      </c>
      <c r="O960" s="20"/>
      <c r="P960" s="21">
        <v>2</v>
      </c>
      <c r="Q960" s="21">
        <v>4</v>
      </c>
      <c r="R960" s="22">
        <v>2</v>
      </c>
      <c r="S960" s="23">
        <f t="shared" si="48"/>
        <v>4</v>
      </c>
      <c r="T960" s="20"/>
      <c r="U960" s="21"/>
      <c r="V960" s="21"/>
      <c r="W960" s="9"/>
      <c r="X960" s="9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96"/>
    </row>
    <row r="961" spans="1:78" s="25" customFormat="1" x14ac:dyDescent="0.3">
      <c r="A961" s="17" t="s">
        <v>2027</v>
      </c>
      <c r="B961" s="17" t="s">
        <v>2022</v>
      </c>
      <c r="C961" s="17"/>
      <c r="D961" s="17" t="s">
        <v>4410</v>
      </c>
      <c r="E961" s="17" t="s">
        <v>2028</v>
      </c>
      <c r="F961" s="17"/>
      <c r="G961" s="17" t="s">
        <v>2029</v>
      </c>
      <c r="H961" s="17" t="s">
        <v>2030</v>
      </c>
      <c r="I961" s="17"/>
      <c r="J961" s="17"/>
      <c r="K961" s="17">
        <v>2.5</v>
      </c>
      <c r="L961" s="17">
        <v>5</v>
      </c>
      <c r="M961" s="17">
        <v>1</v>
      </c>
      <c r="N961" s="19">
        <f t="shared" si="47"/>
        <v>2.5</v>
      </c>
      <c r="O961" s="20"/>
      <c r="P961" s="21">
        <v>2.5</v>
      </c>
      <c r="Q961" s="21">
        <v>5</v>
      </c>
      <c r="R961" s="22">
        <v>1</v>
      </c>
      <c r="S961" s="23">
        <f t="shared" si="48"/>
        <v>2.5</v>
      </c>
      <c r="T961" s="20"/>
      <c r="U961" s="21"/>
      <c r="V961" s="21"/>
      <c r="W961" s="9"/>
      <c r="X961" s="9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962" spans="1:78" s="25" customFormat="1" x14ac:dyDescent="0.3">
      <c r="A962" s="17" t="s">
        <v>2031</v>
      </c>
      <c r="B962" s="17" t="s">
        <v>2022</v>
      </c>
      <c r="C962" s="17"/>
      <c r="D962" s="17" t="s">
        <v>4410</v>
      </c>
      <c r="E962" s="17" t="s">
        <v>2032</v>
      </c>
      <c r="F962" s="17"/>
      <c r="G962" s="17"/>
      <c r="H962" s="17" t="s">
        <v>2033</v>
      </c>
      <c r="I962" s="17" t="s">
        <v>2034</v>
      </c>
      <c r="J962" s="17"/>
      <c r="K962" s="17">
        <v>7</v>
      </c>
      <c r="L962" s="17">
        <v>14</v>
      </c>
      <c r="M962" s="17">
        <v>1</v>
      </c>
      <c r="N962" s="19">
        <f t="shared" si="47"/>
        <v>7</v>
      </c>
      <c r="O962" s="20"/>
      <c r="P962" s="21">
        <v>7</v>
      </c>
      <c r="Q962" s="21">
        <v>14</v>
      </c>
      <c r="R962" s="22">
        <v>1</v>
      </c>
      <c r="S962" s="23">
        <f t="shared" si="48"/>
        <v>7</v>
      </c>
      <c r="T962" s="20"/>
      <c r="U962" s="21"/>
      <c r="V962" s="21"/>
      <c r="W962" s="9"/>
      <c r="X962" s="9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</row>
    <row r="963" spans="1:78" x14ac:dyDescent="0.3">
      <c r="A963" s="17" t="s">
        <v>2035</v>
      </c>
      <c r="B963" s="17" t="s">
        <v>2022</v>
      </c>
      <c r="C963" s="17"/>
      <c r="D963" s="17" t="s">
        <v>4410</v>
      </c>
      <c r="E963" s="17" t="s">
        <v>2036</v>
      </c>
      <c r="F963" s="17"/>
      <c r="G963" s="17"/>
      <c r="H963" s="17" t="s">
        <v>275</v>
      </c>
      <c r="I963" s="17"/>
      <c r="J963" s="17"/>
      <c r="K963" s="17">
        <v>22.5</v>
      </c>
      <c r="L963" s="17">
        <v>45</v>
      </c>
      <c r="M963" s="17">
        <v>1</v>
      </c>
      <c r="N963" s="19">
        <f t="shared" si="47"/>
        <v>22.5</v>
      </c>
      <c r="O963" s="20"/>
      <c r="P963" s="21">
        <v>22</v>
      </c>
      <c r="Q963" s="21">
        <v>45</v>
      </c>
      <c r="R963" s="22">
        <v>1</v>
      </c>
      <c r="S963" s="23">
        <f t="shared" si="48"/>
        <v>22</v>
      </c>
      <c r="T963" s="20"/>
      <c r="U963" s="21"/>
      <c r="V963" s="21"/>
      <c r="Y963" s="3"/>
      <c r="Z963" s="88"/>
      <c r="AA963" s="88"/>
      <c r="AB963" s="88"/>
      <c r="AC963" s="88"/>
      <c r="AD963" s="88"/>
      <c r="AE963" s="88"/>
      <c r="AF963" s="88"/>
      <c r="AG963" s="88"/>
      <c r="AH963" s="88"/>
      <c r="AI963" s="88"/>
      <c r="AJ963" s="88"/>
      <c r="AK963" s="88"/>
      <c r="AL963" s="88"/>
      <c r="AM963" s="88"/>
      <c r="AN963" s="88"/>
      <c r="AO963" s="88"/>
      <c r="AP963" s="88"/>
      <c r="AQ963" s="88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</row>
    <row r="964" spans="1:78" x14ac:dyDescent="0.3">
      <c r="A964" s="17" t="s">
        <v>2037</v>
      </c>
      <c r="B964" s="17" t="s">
        <v>2022</v>
      </c>
      <c r="C964" s="17"/>
      <c r="D964" s="17" t="s">
        <v>4410</v>
      </c>
      <c r="E964" s="17" t="s">
        <v>2038</v>
      </c>
      <c r="F964" s="17"/>
      <c r="G964" s="17" t="s">
        <v>2039</v>
      </c>
      <c r="H964" s="17"/>
      <c r="I964" s="17"/>
      <c r="J964" s="17"/>
      <c r="K964" s="17">
        <v>12.5</v>
      </c>
      <c r="L964" s="17">
        <v>25</v>
      </c>
      <c r="M964" s="17">
        <v>1</v>
      </c>
      <c r="N964" s="19">
        <f t="shared" si="47"/>
        <v>12.5</v>
      </c>
      <c r="O964" s="20"/>
      <c r="P964" s="21">
        <v>12</v>
      </c>
      <c r="Q964" s="21">
        <v>25</v>
      </c>
      <c r="R964" s="22">
        <v>1</v>
      </c>
      <c r="S964" s="23">
        <f t="shared" si="48"/>
        <v>12</v>
      </c>
      <c r="T964" s="20"/>
      <c r="U964" s="21"/>
      <c r="V964" s="21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</row>
    <row r="965" spans="1:78" x14ac:dyDescent="0.3">
      <c r="A965" s="17" t="s">
        <v>2037</v>
      </c>
      <c r="B965" s="17" t="s">
        <v>2022</v>
      </c>
      <c r="C965" s="17"/>
      <c r="D965" s="17" t="s">
        <v>4410</v>
      </c>
      <c r="E965" s="17" t="s">
        <v>2038</v>
      </c>
      <c r="F965" s="17"/>
      <c r="G965" s="17" t="s">
        <v>2040</v>
      </c>
      <c r="H965" s="17"/>
      <c r="I965" s="17"/>
      <c r="J965" s="17"/>
      <c r="K965" s="17">
        <v>19</v>
      </c>
      <c r="L965" s="17">
        <v>38</v>
      </c>
      <c r="M965" s="17">
        <v>1</v>
      </c>
      <c r="N965" s="19">
        <f t="shared" si="47"/>
        <v>19</v>
      </c>
      <c r="O965" s="20"/>
      <c r="P965" s="21">
        <v>19</v>
      </c>
      <c r="Q965" s="21">
        <v>38</v>
      </c>
      <c r="R965" s="22">
        <v>1</v>
      </c>
      <c r="S965" s="23">
        <f t="shared" si="48"/>
        <v>19</v>
      </c>
      <c r="T965" s="20"/>
      <c r="U965" s="21"/>
      <c r="V965" s="21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</row>
    <row r="966" spans="1:78" s="25" customFormat="1" x14ac:dyDescent="0.3">
      <c r="A966" s="17" t="s">
        <v>2041</v>
      </c>
      <c r="B966" s="17" t="s">
        <v>2022</v>
      </c>
      <c r="C966" s="17"/>
      <c r="D966" s="17" t="s">
        <v>4410</v>
      </c>
      <c r="E966" s="17" t="s">
        <v>2042</v>
      </c>
      <c r="F966" s="17"/>
      <c r="G966" s="17"/>
      <c r="H966" s="17" t="s">
        <v>2043</v>
      </c>
      <c r="I966" s="17"/>
      <c r="J966" s="17"/>
      <c r="K966" s="17">
        <v>6</v>
      </c>
      <c r="L966" s="17">
        <v>12</v>
      </c>
      <c r="M966" s="17">
        <v>10</v>
      </c>
      <c r="N966" s="19">
        <f t="shared" si="47"/>
        <v>60</v>
      </c>
      <c r="O966" s="20"/>
      <c r="P966" s="21">
        <v>6</v>
      </c>
      <c r="Q966" s="21">
        <v>12</v>
      </c>
      <c r="R966" s="22">
        <v>6</v>
      </c>
      <c r="S966" s="23">
        <f t="shared" si="48"/>
        <v>36</v>
      </c>
      <c r="T966" s="20"/>
      <c r="U966" s="21"/>
      <c r="V966" s="21"/>
      <c r="W966" s="9"/>
      <c r="X966" s="9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</row>
    <row r="967" spans="1:78" s="25" customFormat="1" x14ac:dyDescent="0.3">
      <c r="A967" s="68" t="s">
        <v>2044</v>
      </c>
      <c r="B967" s="68" t="s">
        <v>2045</v>
      </c>
      <c r="C967" s="68">
        <v>17293</v>
      </c>
      <c r="D967" s="68" t="s">
        <v>89</v>
      </c>
      <c r="E967" s="68" t="s">
        <v>2046</v>
      </c>
      <c r="F967" s="68"/>
      <c r="G967" s="68"/>
      <c r="H967" s="68"/>
      <c r="I967" s="68"/>
      <c r="J967" s="68"/>
      <c r="K967" s="68">
        <v>7.7</v>
      </c>
      <c r="L967" s="67">
        <v>16</v>
      </c>
      <c r="M967" s="105">
        <v>0</v>
      </c>
      <c r="N967" s="19">
        <f t="shared" si="47"/>
        <v>0</v>
      </c>
      <c r="O967" s="71">
        <v>1</v>
      </c>
      <c r="P967" s="71"/>
      <c r="Q967" s="72"/>
      <c r="R967" s="73">
        <v>0</v>
      </c>
      <c r="S967" s="74">
        <f t="shared" si="48"/>
        <v>0</v>
      </c>
      <c r="T967" s="68">
        <v>2</v>
      </c>
      <c r="U967" s="75">
        <v>8.56</v>
      </c>
      <c r="V967" s="75">
        <v>20</v>
      </c>
      <c r="W967" s="76"/>
      <c r="X967" s="76"/>
      <c r="Y967" s="77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</row>
    <row r="968" spans="1:78" x14ac:dyDescent="0.3">
      <c r="A968" s="17" t="s">
        <v>2047</v>
      </c>
      <c r="B968" s="17" t="s">
        <v>2045</v>
      </c>
      <c r="C968" s="17"/>
      <c r="D968" s="17" t="s">
        <v>22</v>
      </c>
      <c r="E968" s="17" t="s">
        <v>2048</v>
      </c>
      <c r="F968" s="17"/>
      <c r="G968" s="17"/>
      <c r="H968" s="17"/>
      <c r="I968" s="17"/>
      <c r="J968" s="17"/>
      <c r="K968" s="17"/>
      <c r="L968" s="17"/>
      <c r="M968" s="17"/>
      <c r="N968" s="19">
        <f t="shared" si="47"/>
        <v>0</v>
      </c>
      <c r="O968" s="20">
        <v>1</v>
      </c>
      <c r="P968" s="21">
        <v>190.2</v>
      </c>
      <c r="Q968" s="21">
        <v>450</v>
      </c>
      <c r="R968" s="22">
        <v>1</v>
      </c>
      <c r="S968" s="23">
        <f t="shared" si="48"/>
        <v>190.2</v>
      </c>
      <c r="T968" s="20"/>
      <c r="U968" s="21"/>
      <c r="V968" s="21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</row>
    <row r="969" spans="1:78" s="25" customFormat="1" x14ac:dyDescent="0.3">
      <c r="A969" s="28" t="s">
        <v>2049</v>
      </c>
      <c r="B969" s="28" t="s">
        <v>2045</v>
      </c>
      <c r="C969" s="28"/>
      <c r="D969" s="28" t="s">
        <v>22</v>
      </c>
      <c r="E969" s="28" t="s">
        <v>2050</v>
      </c>
      <c r="F969" s="28"/>
      <c r="G969" s="28"/>
      <c r="H969" s="28"/>
      <c r="I969" s="28"/>
      <c r="J969" s="28"/>
      <c r="K969" s="28"/>
      <c r="L969" s="28"/>
      <c r="M969" s="28"/>
      <c r="N969" s="19">
        <f t="shared" si="47"/>
        <v>0</v>
      </c>
      <c r="O969" s="28"/>
      <c r="P969" s="124"/>
      <c r="Q969" s="124"/>
      <c r="R969" s="32"/>
      <c r="S969" s="33"/>
      <c r="T969" s="30">
        <v>1</v>
      </c>
      <c r="U969" s="31">
        <v>306.97000000000003</v>
      </c>
      <c r="V969" s="31">
        <v>430</v>
      </c>
      <c r="W969" s="9"/>
      <c r="X969" s="9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</row>
    <row r="970" spans="1:78" s="25" customFormat="1" x14ac:dyDescent="0.3">
      <c r="A970" s="28" t="s">
        <v>2051</v>
      </c>
      <c r="B970" s="28" t="s">
        <v>2045</v>
      </c>
      <c r="C970" s="28"/>
      <c r="D970" s="28" t="s">
        <v>22</v>
      </c>
      <c r="E970" s="28" t="s">
        <v>2052</v>
      </c>
      <c r="F970" s="28"/>
      <c r="G970" s="28"/>
      <c r="H970" s="28"/>
      <c r="I970" s="28"/>
      <c r="J970" s="28"/>
      <c r="K970" s="28"/>
      <c r="L970" s="28"/>
      <c r="M970" s="28"/>
      <c r="N970" s="19">
        <f t="shared" si="47"/>
        <v>0</v>
      </c>
      <c r="O970" s="28"/>
      <c r="P970" s="124"/>
      <c r="Q970" s="124"/>
      <c r="R970" s="32"/>
      <c r="S970" s="33"/>
      <c r="T970" s="30">
        <v>1</v>
      </c>
      <c r="U970" s="31">
        <v>326.11</v>
      </c>
      <c r="V970" s="31">
        <v>450</v>
      </c>
      <c r="W970" s="9"/>
      <c r="X970" s="9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</row>
    <row r="971" spans="1:78" s="25" customFormat="1" x14ac:dyDescent="0.3">
      <c r="A971" s="17" t="s">
        <v>2047</v>
      </c>
      <c r="B971" s="17" t="s">
        <v>2045</v>
      </c>
      <c r="C971" s="17"/>
      <c r="D971" s="17" t="s">
        <v>1084</v>
      </c>
      <c r="E971" s="17" t="s">
        <v>2053</v>
      </c>
      <c r="F971" s="17"/>
      <c r="G971" s="17"/>
      <c r="H971" s="17"/>
      <c r="I971" s="17" t="s">
        <v>886</v>
      </c>
      <c r="J971" s="17"/>
      <c r="K971" s="17"/>
      <c r="L971" s="17"/>
      <c r="M971" s="17"/>
      <c r="N971" s="19">
        <f t="shared" si="47"/>
        <v>0</v>
      </c>
      <c r="O971" s="20">
        <v>1</v>
      </c>
      <c r="P971" s="21">
        <v>190</v>
      </c>
      <c r="Q971" s="21">
        <v>380</v>
      </c>
      <c r="R971" s="22">
        <v>1</v>
      </c>
      <c r="S971" s="23">
        <f>(P971*R971)</f>
        <v>190</v>
      </c>
      <c r="T971" s="20"/>
      <c r="U971" s="21"/>
      <c r="V971" s="21"/>
      <c r="W971" s="9"/>
      <c r="X971" s="9"/>
      <c r="Y971" s="35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</row>
    <row r="972" spans="1:78" s="17" customFormat="1" x14ac:dyDescent="0.3">
      <c r="A972" s="28" t="s">
        <v>1101</v>
      </c>
      <c r="B972" s="28" t="s">
        <v>2045</v>
      </c>
      <c r="C972" s="28"/>
      <c r="D972" s="28" t="s">
        <v>22</v>
      </c>
      <c r="E972" s="28" t="s">
        <v>2054</v>
      </c>
      <c r="F972" s="28"/>
      <c r="G972" s="28" t="s">
        <v>2055</v>
      </c>
      <c r="H972" s="28" t="s">
        <v>2056</v>
      </c>
      <c r="I972" s="28" t="s">
        <v>1822</v>
      </c>
      <c r="J972" s="28"/>
      <c r="K972" s="28"/>
      <c r="L972" s="28"/>
      <c r="M972" s="28"/>
      <c r="N972" s="19">
        <f t="shared" si="47"/>
        <v>0</v>
      </c>
      <c r="O972" s="28"/>
      <c r="P972" s="124"/>
      <c r="Q972" s="124"/>
      <c r="R972" s="32"/>
      <c r="S972" s="33"/>
      <c r="T972" s="30">
        <v>1</v>
      </c>
      <c r="U972" s="31">
        <v>211.32</v>
      </c>
      <c r="V972" s="31">
        <v>350</v>
      </c>
      <c r="W972" s="9"/>
      <c r="X972" s="9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96"/>
    </row>
    <row r="973" spans="1:78" s="17" customFormat="1" x14ac:dyDescent="0.3">
      <c r="A973" s="382" t="s">
        <v>2057</v>
      </c>
      <c r="B973" s="17" t="s">
        <v>2045</v>
      </c>
      <c r="D973" s="17" t="s">
        <v>4410</v>
      </c>
      <c r="E973" s="17" t="s">
        <v>2058</v>
      </c>
      <c r="G973" s="39"/>
      <c r="H973" s="39"/>
      <c r="I973" s="39" t="s">
        <v>1104</v>
      </c>
      <c r="J973" s="39"/>
      <c r="K973" s="39">
        <v>19</v>
      </c>
      <c r="L973" s="39">
        <v>38</v>
      </c>
      <c r="M973" s="39">
        <v>5</v>
      </c>
      <c r="N973" s="19">
        <f t="shared" si="47"/>
        <v>95</v>
      </c>
      <c r="O973" s="7">
        <v>6</v>
      </c>
      <c r="P973" s="8"/>
      <c r="Q973" s="8"/>
      <c r="R973" s="14">
        <v>0</v>
      </c>
      <c r="S973" s="15">
        <f>(P973*R973)</f>
        <v>0</v>
      </c>
      <c r="T973" s="7"/>
      <c r="U973" s="8"/>
      <c r="V973" s="8"/>
      <c r="W973" s="9"/>
      <c r="X973" s="9"/>
      <c r="Y973" s="35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96"/>
    </row>
    <row r="974" spans="1:78" s="40" customFormat="1" x14ac:dyDescent="0.3">
      <c r="A974" s="463" t="s">
        <v>2059</v>
      </c>
      <c r="B974" s="463" t="s">
        <v>2045</v>
      </c>
      <c r="C974" s="463">
        <v>1826</v>
      </c>
      <c r="D974" s="463" t="s">
        <v>89</v>
      </c>
      <c r="E974" s="463" t="s">
        <v>2060</v>
      </c>
      <c r="F974" s="463"/>
      <c r="G974" s="463" t="s">
        <v>2061</v>
      </c>
      <c r="H974" s="464"/>
      <c r="I974" s="463"/>
      <c r="J974" s="463"/>
      <c r="K974" s="463"/>
      <c r="L974" s="465"/>
      <c r="M974" s="463">
        <f>K974*L974</f>
        <v>0</v>
      </c>
      <c r="N974" s="19">
        <f t="shared" si="47"/>
        <v>0</v>
      </c>
      <c r="O974" s="466"/>
      <c r="P974" s="464"/>
      <c r="Q974" s="467"/>
      <c r="R974" s="468"/>
      <c r="S974" s="469"/>
      <c r="T974" s="463">
        <v>6</v>
      </c>
      <c r="U974" s="470">
        <v>4.3099999999999996</v>
      </c>
      <c r="V974" s="467">
        <v>9</v>
      </c>
      <c r="W974" s="163"/>
      <c r="X974" s="163"/>
      <c r="Y974" s="471">
        <v>42884</v>
      </c>
      <c r="Z974" s="472"/>
      <c r="AA974" s="472"/>
      <c r="AB974" s="472"/>
      <c r="AC974" s="472"/>
      <c r="AD974" s="472"/>
      <c r="AE974" s="472"/>
      <c r="AF974" s="472"/>
      <c r="AG974" s="472"/>
      <c r="AH974" s="472"/>
      <c r="AI974" s="472"/>
      <c r="AJ974" s="472"/>
      <c r="AK974" s="472"/>
      <c r="AL974" s="472"/>
      <c r="AM974" s="472"/>
      <c r="AN974" s="472"/>
      <c r="AO974" s="472"/>
      <c r="AP974" s="472"/>
      <c r="AQ974" s="472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473"/>
    </row>
    <row r="975" spans="1:78" s="40" customFormat="1" x14ac:dyDescent="0.3">
      <c r="A975" s="68" t="s">
        <v>2062</v>
      </c>
      <c r="B975" s="68" t="s">
        <v>2045</v>
      </c>
      <c r="C975" s="68">
        <v>17294</v>
      </c>
      <c r="D975" s="68" t="s">
        <v>89</v>
      </c>
      <c r="E975" s="68" t="s">
        <v>2063</v>
      </c>
      <c r="F975" s="68"/>
      <c r="G975" s="68"/>
      <c r="H975" s="68"/>
      <c r="I975" s="68"/>
      <c r="J975" s="68"/>
      <c r="K975" s="68">
        <v>7.7</v>
      </c>
      <c r="L975" s="67">
        <v>16</v>
      </c>
      <c r="M975" s="105">
        <v>1</v>
      </c>
      <c r="N975" s="19">
        <f t="shared" si="47"/>
        <v>7.7</v>
      </c>
      <c r="O975" s="71">
        <v>1</v>
      </c>
      <c r="P975" s="71"/>
      <c r="Q975" s="72"/>
      <c r="R975" s="73"/>
      <c r="S975" s="74"/>
      <c r="T975" s="68">
        <v>2</v>
      </c>
      <c r="U975" s="75">
        <v>8.56</v>
      </c>
      <c r="V975" s="75">
        <v>20</v>
      </c>
      <c r="W975" s="76"/>
      <c r="X975" s="76"/>
      <c r="Y975" s="77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473"/>
    </row>
    <row r="976" spans="1:78" s="18" customFormat="1" x14ac:dyDescent="0.3">
      <c r="A976" s="17" t="s">
        <v>2047</v>
      </c>
      <c r="B976" s="17" t="s">
        <v>2045</v>
      </c>
      <c r="C976" s="17"/>
      <c r="D976" s="17" t="s">
        <v>22</v>
      </c>
      <c r="E976" s="17" t="s">
        <v>2064</v>
      </c>
      <c r="F976" s="17"/>
      <c r="G976" s="17"/>
      <c r="H976" s="17"/>
      <c r="I976" s="17"/>
      <c r="J976" s="17"/>
      <c r="K976" s="17"/>
      <c r="L976" s="17"/>
      <c r="M976" s="17"/>
      <c r="N976" s="19">
        <f t="shared" si="47"/>
        <v>0</v>
      </c>
      <c r="O976" s="20">
        <v>1</v>
      </c>
      <c r="P976" s="21">
        <v>190.2</v>
      </c>
      <c r="Q976" s="21">
        <v>450</v>
      </c>
      <c r="R976" s="22">
        <v>1</v>
      </c>
      <c r="S976" s="23">
        <f t="shared" ref="S976:S987" si="49">(P976*R976)</f>
        <v>190.2</v>
      </c>
      <c r="T976" s="20"/>
      <c r="U976" s="21"/>
      <c r="V976" s="21"/>
      <c r="W976" s="9"/>
      <c r="X976" s="9"/>
      <c r="Y976" s="35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89"/>
    </row>
    <row r="977" spans="1:78" s="18" customFormat="1" x14ac:dyDescent="0.3">
      <c r="A977" s="68" t="s">
        <v>2065</v>
      </c>
      <c r="B977" s="68" t="s">
        <v>2045</v>
      </c>
      <c r="C977" s="68">
        <v>17295</v>
      </c>
      <c r="D977" s="68" t="s">
        <v>89</v>
      </c>
      <c r="E977" s="68" t="s">
        <v>2066</v>
      </c>
      <c r="F977" s="68"/>
      <c r="G977" s="68"/>
      <c r="H977" s="68"/>
      <c r="I977" s="68"/>
      <c r="J977" s="68"/>
      <c r="K977" s="68">
        <v>7.9</v>
      </c>
      <c r="L977" s="67">
        <v>16</v>
      </c>
      <c r="M977" s="105">
        <v>1</v>
      </c>
      <c r="N977" s="19">
        <f t="shared" si="47"/>
        <v>7.9</v>
      </c>
      <c r="O977" s="71">
        <v>1</v>
      </c>
      <c r="P977" s="71"/>
      <c r="Q977" s="72"/>
      <c r="R977" s="73">
        <v>0</v>
      </c>
      <c r="S977" s="74">
        <f t="shared" si="49"/>
        <v>0</v>
      </c>
      <c r="T977" s="68">
        <v>2</v>
      </c>
      <c r="U977" s="75">
        <v>8.56</v>
      </c>
      <c r="V977" s="75">
        <v>20</v>
      </c>
      <c r="W977" s="76"/>
      <c r="X977" s="76"/>
      <c r="Y977" s="77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89"/>
    </row>
    <row r="978" spans="1:78" s="25" customFormat="1" x14ac:dyDescent="0.3">
      <c r="A978" s="382" t="s">
        <v>2067</v>
      </c>
      <c r="B978" s="17" t="s">
        <v>2045</v>
      </c>
      <c r="C978" s="17"/>
      <c r="D978" s="17" t="s">
        <v>89</v>
      </c>
      <c r="E978" s="17" t="s">
        <v>2068</v>
      </c>
      <c r="F978" s="96"/>
      <c r="G978" s="245"/>
      <c r="H978" s="245"/>
      <c r="I978" s="41"/>
      <c r="J978" s="960"/>
      <c r="K978" s="245">
        <v>3.25</v>
      </c>
      <c r="L978" s="474">
        <v>10</v>
      </c>
      <c r="M978" s="7">
        <v>2</v>
      </c>
      <c r="N978" s="19">
        <f t="shared" si="47"/>
        <v>6.5</v>
      </c>
      <c r="O978" s="7">
        <v>2</v>
      </c>
      <c r="P978" s="8"/>
      <c r="Q978" s="8"/>
      <c r="R978" s="14">
        <v>0</v>
      </c>
      <c r="S978" s="15">
        <f t="shared" si="49"/>
        <v>0</v>
      </c>
      <c r="T978" s="7"/>
      <c r="U978" s="8"/>
      <c r="V978" s="8"/>
      <c r="W978" s="9"/>
      <c r="X978" s="9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</row>
    <row r="979" spans="1:78" s="25" customFormat="1" x14ac:dyDescent="0.3">
      <c r="A979" s="382" t="s">
        <v>2067</v>
      </c>
      <c r="B979" s="17" t="s">
        <v>2045</v>
      </c>
      <c r="C979" s="17"/>
      <c r="D979" s="17" t="s">
        <v>89</v>
      </c>
      <c r="E979" s="17" t="s">
        <v>2069</v>
      </c>
      <c r="F979" s="17"/>
      <c r="G979" s="39"/>
      <c r="H979" s="39"/>
      <c r="I979" s="39"/>
      <c r="J979" s="39"/>
      <c r="K979" s="39">
        <v>3.25</v>
      </c>
      <c r="L979" s="52">
        <v>10</v>
      </c>
      <c r="M979" s="7">
        <v>1</v>
      </c>
      <c r="N979" s="19">
        <f t="shared" si="47"/>
        <v>3.25</v>
      </c>
      <c r="O979" s="7">
        <v>1</v>
      </c>
      <c r="P979" s="8"/>
      <c r="Q979" s="8"/>
      <c r="R979" s="14">
        <v>0</v>
      </c>
      <c r="S979" s="15">
        <f t="shared" si="49"/>
        <v>0</v>
      </c>
      <c r="T979" s="7"/>
      <c r="U979" s="8"/>
      <c r="V979" s="8"/>
      <c r="W979" s="9"/>
      <c r="X979" s="9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</row>
    <row r="980" spans="1:78" s="25" customFormat="1" x14ac:dyDescent="0.3">
      <c r="A980" s="382" t="s">
        <v>2070</v>
      </c>
      <c r="B980" s="17" t="s">
        <v>2045</v>
      </c>
      <c r="C980" s="17"/>
      <c r="D980" s="17" t="s">
        <v>89</v>
      </c>
      <c r="E980" s="17" t="s">
        <v>2071</v>
      </c>
      <c r="F980" s="17"/>
      <c r="G980" s="39"/>
      <c r="H980" s="39"/>
      <c r="I980" s="39"/>
      <c r="J980" s="39"/>
      <c r="K980" s="39">
        <v>6.95</v>
      </c>
      <c r="L980" s="52">
        <v>15</v>
      </c>
      <c r="M980" s="7">
        <v>1</v>
      </c>
      <c r="N980" s="19">
        <f t="shared" ref="N980:N1043" si="50">SUM(M980*K980)</f>
        <v>6.95</v>
      </c>
      <c r="O980" s="7">
        <v>1</v>
      </c>
      <c r="P980" s="8"/>
      <c r="Q980" s="8"/>
      <c r="R980" s="14">
        <v>0</v>
      </c>
      <c r="S980" s="15">
        <f t="shared" si="49"/>
        <v>0</v>
      </c>
      <c r="T980" s="7"/>
      <c r="U980" s="8"/>
      <c r="V980" s="8"/>
      <c r="W980" s="9"/>
      <c r="X980" s="9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</row>
    <row r="981" spans="1:78" s="78" customFormat="1" x14ac:dyDescent="0.3">
      <c r="A981" s="382" t="s">
        <v>2067</v>
      </c>
      <c r="B981" s="17" t="s">
        <v>2045</v>
      </c>
      <c r="C981" s="17"/>
      <c r="D981" s="17" t="s">
        <v>89</v>
      </c>
      <c r="E981" s="17" t="s">
        <v>2072</v>
      </c>
      <c r="F981" s="17"/>
      <c r="G981" s="39"/>
      <c r="H981" s="39"/>
      <c r="I981" s="39"/>
      <c r="J981" s="39"/>
      <c r="K981" s="39">
        <v>4.95</v>
      </c>
      <c r="L981" s="52">
        <v>11</v>
      </c>
      <c r="M981" s="7">
        <v>0</v>
      </c>
      <c r="N981" s="19">
        <f t="shared" si="50"/>
        <v>0</v>
      </c>
      <c r="O981" s="7">
        <v>1</v>
      </c>
      <c r="P981" s="8"/>
      <c r="Q981" s="8"/>
      <c r="R981" s="7">
        <v>0</v>
      </c>
      <c r="S981" s="8">
        <f t="shared" si="49"/>
        <v>0</v>
      </c>
      <c r="T981" s="7"/>
      <c r="U981" s="8"/>
      <c r="V981" s="8"/>
      <c r="W981" s="9"/>
      <c r="X981" s="9"/>
      <c r="Y981" s="39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78" s="25" customFormat="1" x14ac:dyDescent="0.3">
      <c r="A982" s="382" t="s">
        <v>2067</v>
      </c>
      <c r="B982" s="17" t="s">
        <v>2045</v>
      </c>
      <c r="C982" s="17"/>
      <c r="D982" s="17" t="s">
        <v>89</v>
      </c>
      <c r="E982" s="17" t="s">
        <v>2072</v>
      </c>
      <c r="F982" s="17"/>
      <c r="G982" s="39"/>
      <c r="H982" s="39"/>
      <c r="I982" s="39"/>
      <c r="J982" s="39"/>
      <c r="K982" s="39">
        <v>5.3</v>
      </c>
      <c r="L982" s="52">
        <v>16</v>
      </c>
      <c r="M982" s="7">
        <v>1</v>
      </c>
      <c r="N982" s="19">
        <f t="shared" si="50"/>
        <v>5.3</v>
      </c>
      <c r="O982" s="7">
        <v>1</v>
      </c>
      <c r="P982" s="8"/>
      <c r="Q982" s="8"/>
      <c r="R982" s="14">
        <v>0</v>
      </c>
      <c r="S982" s="15">
        <f t="shared" si="49"/>
        <v>0</v>
      </c>
      <c r="T982" s="7"/>
      <c r="U982" s="8"/>
      <c r="V982" s="8"/>
      <c r="W982" s="9"/>
      <c r="X982" s="9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</row>
    <row r="983" spans="1:78" s="25" customFormat="1" x14ac:dyDescent="0.3">
      <c r="A983" s="382" t="s">
        <v>2067</v>
      </c>
      <c r="B983" s="17" t="s">
        <v>2045</v>
      </c>
      <c r="C983" s="17"/>
      <c r="D983" s="17" t="s">
        <v>89</v>
      </c>
      <c r="E983" s="17" t="s">
        <v>2073</v>
      </c>
      <c r="F983" s="17"/>
      <c r="G983" s="39"/>
      <c r="H983" s="39"/>
      <c r="I983" s="39"/>
      <c r="J983" s="39"/>
      <c r="K983" s="39">
        <v>6.25</v>
      </c>
      <c r="L983" s="52">
        <v>14</v>
      </c>
      <c r="M983" s="7">
        <v>0</v>
      </c>
      <c r="N983" s="19">
        <f t="shared" si="50"/>
        <v>0</v>
      </c>
      <c r="O983" s="7">
        <v>1</v>
      </c>
      <c r="P983" s="8"/>
      <c r="Q983" s="8"/>
      <c r="R983" s="14">
        <v>0</v>
      </c>
      <c r="S983" s="15">
        <f t="shared" si="49"/>
        <v>0</v>
      </c>
      <c r="T983" s="7"/>
      <c r="U983" s="8"/>
      <c r="V983" s="8"/>
      <c r="W983" s="9"/>
      <c r="X983" s="9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</row>
    <row r="984" spans="1:78" s="25" customFormat="1" x14ac:dyDescent="0.3">
      <c r="A984" s="382" t="s">
        <v>2067</v>
      </c>
      <c r="B984" s="17" t="s">
        <v>2045</v>
      </c>
      <c r="C984" s="17"/>
      <c r="D984" s="17" t="s">
        <v>89</v>
      </c>
      <c r="E984" s="17" t="s">
        <v>2073</v>
      </c>
      <c r="F984" s="17"/>
      <c r="G984" s="39"/>
      <c r="H984" s="39"/>
      <c r="I984" s="39"/>
      <c r="J984" s="39"/>
      <c r="K984" s="39">
        <v>6.6</v>
      </c>
      <c r="L984" s="52">
        <v>19</v>
      </c>
      <c r="M984" s="7">
        <v>1</v>
      </c>
      <c r="N984" s="19">
        <f t="shared" si="50"/>
        <v>6.6</v>
      </c>
      <c r="O984" s="7">
        <v>1</v>
      </c>
      <c r="P984" s="8"/>
      <c r="Q984" s="8"/>
      <c r="R984" s="14">
        <v>0</v>
      </c>
      <c r="S984" s="15">
        <f t="shared" si="49"/>
        <v>0</v>
      </c>
      <c r="T984" s="7"/>
      <c r="U984" s="8"/>
      <c r="V984" s="8"/>
      <c r="W984" s="9"/>
      <c r="X984" s="9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</row>
    <row r="985" spans="1:78" s="25" customFormat="1" x14ac:dyDescent="0.3">
      <c r="A985" s="382" t="s">
        <v>2070</v>
      </c>
      <c r="B985" s="17" t="s">
        <v>2045</v>
      </c>
      <c r="C985" s="17"/>
      <c r="D985" s="17" t="s">
        <v>89</v>
      </c>
      <c r="E985" s="17" t="s">
        <v>2074</v>
      </c>
      <c r="F985" s="17"/>
      <c r="G985" s="39"/>
      <c r="H985" s="39"/>
      <c r="I985" s="39"/>
      <c r="J985" s="39"/>
      <c r="K985" s="39">
        <v>3.35</v>
      </c>
      <c r="L985" s="52">
        <v>7</v>
      </c>
      <c r="M985" s="7">
        <v>0</v>
      </c>
      <c r="N985" s="19">
        <f t="shared" si="50"/>
        <v>0</v>
      </c>
      <c r="O985" s="7">
        <v>1</v>
      </c>
      <c r="P985" s="8"/>
      <c r="Q985" s="8"/>
      <c r="R985" s="14">
        <v>0</v>
      </c>
      <c r="S985" s="15">
        <f t="shared" si="49"/>
        <v>0</v>
      </c>
      <c r="T985" s="7"/>
      <c r="U985" s="8"/>
      <c r="V985" s="8"/>
      <c r="W985" s="9"/>
      <c r="X985" s="9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</row>
    <row r="986" spans="1:78" s="25" customFormat="1" x14ac:dyDescent="0.3">
      <c r="A986" s="68" t="s">
        <v>2075</v>
      </c>
      <c r="B986" s="68" t="s">
        <v>2045</v>
      </c>
      <c r="C986" s="68">
        <v>17290</v>
      </c>
      <c r="D986" s="68" t="s">
        <v>89</v>
      </c>
      <c r="E986" s="68" t="s">
        <v>2076</v>
      </c>
      <c r="F986" s="68"/>
      <c r="G986" s="68"/>
      <c r="H986" s="68"/>
      <c r="I986" s="68"/>
      <c r="J986" s="68"/>
      <c r="K986" s="68">
        <v>8.9</v>
      </c>
      <c r="L986" s="67">
        <v>18</v>
      </c>
      <c r="M986" s="105">
        <v>0</v>
      </c>
      <c r="N986" s="19">
        <f t="shared" si="50"/>
        <v>0</v>
      </c>
      <c r="O986" s="71">
        <v>1</v>
      </c>
      <c r="P986" s="71"/>
      <c r="Q986" s="72"/>
      <c r="R986" s="73">
        <v>0</v>
      </c>
      <c r="S986" s="74">
        <f t="shared" si="49"/>
        <v>0</v>
      </c>
      <c r="T986" s="68">
        <v>2</v>
      </c>
      <c r="U986" s="69">
        <v>9.6999999999999993</v>
      </c>
      <c r="V986" s="75">
        <v>20</v>
      </c>
      <c r="W986" s="76"/>
      <c r="X986" s="76"/>
      <c r="Y986" s="77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</row>
    <row r="987" spans="1:78" s="25" customFormat="1" x14ac:dyDescent="0.3">
      <c r="A987" s="17" t="s">
        <v>2047</v>
      </c>
      <c r="B987" s="17" t="s">
        <v>2045</v>
      </c>
      <c r="C987" s="17"/>
      <c r="D987" s="17" t="s">
        <v>22</v>
      </c>
      <c r="E987" s="17" t="s">
        <v>2077</v>
      </c>
      <c r="F987" s="17"/>
      <c r="G987" s="17"/>
      <c r="H987" s="17"/>
      <c r="I987" s="17"/>
      <c r="J987" s="17"/>
      <c r="K987" s="17"/>
      <c r="L987" s="17"/>
      <c r="M987" s="17"/>
      <c r="N987" s="19">
        <f t="shared" si="50"/>
        <v>0</v>
      </c>
      <c r="O987" s="20">
        <v>1</v>
      </c>
      <c r="P987" s="21">
        <v>190.2</v>
      </c>
      <c r="Q987" s="21">
        <v>450</v>
      </c>
      <c r="R987" s="22">
        <v>1</v>
      </c>
      <c r="S987" s="23">
        <f t="shared" si="49"/>
        <v>190.2</v>
      </c>
      <c r="T987" s="20"/>
      <c r="U987" s="21"/>
      <c r="V987" s="21"/>
      <c r="W987" s="9"/>
      <c r="X987" s="9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</row>
    <row r="988" spans="1:78" x14ac:dyDescent="0.3">
      <c r="A988" s="28" t="s">
        <v>2047</v>
      </c>
      <c r="B988" s="28" t="s">
        <v>2045</v>
      </c>
      <c r="C988" s="28"/>
      <c r="D988" s="28" t="s">
        <v>22</v>
      </c>
      <c r="E988" s="28" t="s">
        <v>2078</v>
      </c>
      <c r="F988" s="28"/>
      <c r="G988" s="28" t="s">
        <v>2055</v>
      </c>
      <c r="H988" s="28" t="s">
        <v>2056</v>
      </c>
      <c r="I988" s="28" t="s">
        <v>1822</v>
      </c>
      <c r="J988" s="28"/>
      <c r="K988" s="28"/>
      <c r="L988" s="28"/>
      <c r="M988" s="28"/>
      <c r="N988" s="19">
        <f t="shared" si="50"/>
        <v>0</v>
      </c>
      <c r="O988" s="28"/>
      <c r="P988" s="124"/>
      <c r="Q988" s="124"/>
      <c r="R988" s="32"/>
      <c r="S988" s="33"/>
      <c r="T988" s="30">
        <v>1</v>
      </c>
      <c r="U988" s="31">
        <v>220.88</v>
      </c>
      <c r="V988" s="31">
        <v>350</v>
      </c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</row>
    <row r="989" spans="1:78" x14ac:dyDescent="0.3">
      <c r="A989" s="17" t="s">
        <v>2079</v>
      </c>
      <c r="B989" s="17" t="s">
        <v>2080</v>
      </c>
      <c r="C989" s="17"/>
      <c r="D989" s="17" t="s">
        <v>89</v>
      </c>
      <c r="E989" s="17" t="s">
        <v>2081</v>
      </c>
      <c r="F989" s="17"/>
      <c r="G989" s="17"/>
      <c r="H989" s="17"/>
      <c r="I989" s="17"/>
      <c r="J989" s="17"/>
      <c r="K989" s="17"/>
      <c r="L989" s="18"/>
      <c r="M989" s="20"/>
      <c r="N989" s="19">
        <f t="shared" si="50"/>
        <v>0</v>
      </c>
      <c r="O989" s="20">
        <v>4</v>
      </c>
      <c r="P989" s="21">
        <v>3.25</v>
      </c>
      <c r="Q989" s="21">
        <v>10</v>
      </c>
      <c r="R989" s="22">
        <v>1</v>
      </c>
      <c r="S989" s="23">
        <f>(P989*R989)</f>
        <v>3.25</v>
      </c>
      <c r="T989" s="20"/>
      <c r="U989" s="21"/>
      <c r="V989" s="21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</row>
    <row r="990" spans="1:78" s="78" customFormat="1" x14ac:dyDescent="0.3">
      <c r="A990" s="17" t="s">
        <v>2082</v>
      </c>
      <c r="B990" s="17" t="s">
        <v>2080</v>
      </c>
      <c r="C990" s="17"/>
      <c r="D990" s="17" t="s">
        <v>2083</v>
      </c>
      <c r="E990" s="17" t="s">
        <v>2084</v>
      </c>
      <c r="F990" s="17"/>
      <c r="G990" s="17"/>
      <c r="H990" s="17"/>
      <c r="I990" s="17"/>
      <c r="J990" s="17"/>
      <c r="K990" s="17"/>
      <c r="L990" s="17"/>
      <c r="M990" s="17"/>
      <c r="N990" s="19">
        <f t="shared" si="50"/>
        <v>0</v>
      </c>
      <c r="O990" s="20"/>
      <c r="P990" s="21"/>
      <c r="Q990" s="21"/>
      <c r="R990" s="20"/>
      <c r="S990" s="21"/>
      <c r="T990" s="20">
        <v>12</v>
      </c>
      <c r="U990" s="21">
        <v>0</v>
      </c>
      <c r="V990" s="21">
        <v>10</v>
      </c>
      <c r="W990" s="9"/>
      <c r="X990" s="9"/>
      <c r="Y990" s="39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 spans="1:78" s="25" customFormat="1" x14ac:dyDescent="0.3">
      <c r="A991" s="17" t="s">
        <v>2085</v>
      </c>
      <c r="B991" s="17" t="s">
        <v>2080</v>
      </c>
      <c r="C991" s="17"/>
      <c r="D991" s="17" t="s">
        <v>1089</v>
      </c>
      <c r="E991" s="17" t="s">
        <v>2086</v>
      </c>
      <c r="F991" s="17"/>
      <c r="G991" s="17"/>
      <c r="H991" s="17"/>
      <c r="I991" s="17"/>
      <c r="J991" s="17"/>
      <c r="K991" s="17">
        <v>2</v>
      </c>
      <c r="L991" s="17">
        <v>7</v>
      </c>
      <c r="M991" s="17">
        <v>13</v>
      </c>
      <c r="N991" s="19">
        <f t="shared" si="50"/>
        <v>26</v>
      </c>
      <c r="O991" s="20"/>
      <c r="P991" s="21">
        <v>2</v>
      </c>
      <c r="Q991" s="21">
        <v>7</v>
      </c>
      <c r="R991" s="22">
        <v>5</v>
      </c>
      <c r="S991" s="23">
        <f>(P991*R991)</f>
        <v>10</v>
      </c>
      <c r="T991" s="20"/>
      <c r="U991" s="21"/>
      <c r="V991" s="21"/>
      <c r="W991" s="9"/>
      <c r="X991" s="9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</row>
    <row r="992" spans="1:78" s="251" customFormat="1" x14ac:dyDescent="0.3">
      <c r="A992" s="475" t="s">
        <v>2087</v>
      </c>
      <c r="B992" s="476" t="s">
        <v>2080</v>
      </c>
      <c r="C992" s="476">
        <v>16725</v>
      </c>
      <c r="D992" s="476" t="s">
        <v>89</v>
      </c>
      <c r="E992" s="476" t="s">
        <v>2088</v>
      </c>
      <c r="F992" s="476"/>
      <c r="G992" s="476"/>
      <c r="H992" s="476"/>
      <c r="I992" s="476"/>
      <c r="J992" s="476"/>
      <c r="K992" s="476">
        <v>1</v>
      </c>
      <c r="L992" s="476">
        <v>3</v>
      </c>
      <c r="M992" s="476">
        <f>K992*L992</f>
        <v>3</v>
      </c>
      <c r="N992" s="19">
        <f t="shared" si="50"/>
        <v>3</v>
      </c>
      <c r="O992" s="477">
        <v>14</v>
      </c>
      <c r="P992" s="475"/>
      <c r="Q992" s="478"/>
      <c r="R992" s="475"/>
      <c r="S992" s="478"/>
      <c r="T992" s="476">
        <v>20</v>
      </c>
      <c r="U992" s="479">
        <v>1.0900000000000001</v>
      </c>
      <c r="V992" s="479">
        <v>3</v>
      </c>
      <c r="W992" s="480"/>
      <c r="X992" s="480"/>
      <c r="Y992" s="475"/>
      <c r="Z992" s="314"/>
    </row>
    <row r="993" spans="1:78" s="28" customFormat="1" x14ac:dyDescent="0.3">
      <c r="A993" s="17" t="s">
        <v>2089</v>
      </c>
      <c r="B993" s="17" t="s">
        <v>2080</v>
      </c>
      <c r="C993" s="17"/>
      <c r="D993" s="17" t="s">
        <v>22</v>
      </c>
      <c r="E993" s="17" t="s">
        <v>2090</v>
      </c>
      <c r="F993" s="17"/>
      <c r="G993" s="17"/>
      <c r="H993" s="17"/>
      <c r="I993" s="17"/>
      <c r="J993" s="17"/>
      <c r="K993" s="481"/>
      <c r="L993" s="17"/>
      <c r="M993" s="17"/>
      <c r="N993" s="19">
        <f t="shared" si="50"/>
        <v>0</v>
      </c>
      <c r="O993" s="20">
        <v>40</v>
      </c>
      <c r="P993" s="21">
        <v>1.2</v>
      </c>
      <c r="Q993" s="21">
        <v>3</v>
      </c>
      <c r="R993" s="20">
        <v>24</v>
      </c>
      <c r="S993" s="21">
        <f t="shared" ref="S993:S1007" si="51">(P993*R993)</f>
        <v>28.799999999999997</v>
      </c>
      <c r="T993" s="20"/>
      <c r="U993" s="21">
        <v>1.2</v>
      </c>
      <c r="V993" s="21">
        <v>3</v>
      </c>
      <c r="W993" s="9"/>
      <c r="X993" s="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</row>
    <row r="994" spans="1:78" s="26" customFormat="1" x14ac:dyDescent="0.3">
      <c r="A994" s="430" t="s">
        <v>2091</v>
      </c>
      <c r="B994" s="430" t="s">
        <v>2080</v>
      </c>
      <c r="C994" s="430"/>
      <c r="D994" s="430" t="s">
        <v>1089</v>
      </c>
      <c r="E994" s="430" t="s">
        <v>2092</v>
      </c>
      <c r="F994" s="430"/>
      <c r="G994" s="430" t="s">
        <v>34</v>
      </c>
      <c r="H994" s="430" t="s">
        <v>2093</v>
      </c>
      <c r="I994" s="430"/>
      <c r="J994" s="430"/>
      <c r="K994" s="430">
        <v>22.5</v>
      </c>
      <c r="L994" s="430">
        <v>45</v>
      </c>
      <c r="M994" s="430">
        <v>1</v>
      </c>
      <c r="N994" s="19">
        <f t="shared" si="50"/>
        <v>22.5</v>
      </c>
      <c r="O994" s="457"/>
      <c r="P994" s="458">
        <v>22</v>
      </c>
      <c r="Q994" s="458">
        <v>45</v>
      </c>
      <c r="R994" s="482">
        <v>1</v>
      </c>
      <c r="S994" s="433">
        <f t="shared" si="51"/>
        <v>22</v>
      </c>
      <c r="T994" s="457"/>
      <c r="U994" s="458"/>
      <c r="V994" s="458"/>
      <c r="W994" s="459"/>
      <c r="X994" s="459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 spans="1:78" s="26" customFormat="1" x14ac:dyDescent="0.3">
      <c r="A995" s="483" t="s">
        <v>2094</v>
      </c>
      <c r="B995" s="430" t="s">
        <v>2080</v>
      </c>
      <c r="C995" s="430"/>
      <c r="D995" s="430" t="s">
        <v>1089</v>
      </c>
      <c r="E995" s="430" t="s">
        <v>2095</v>
      </c>
      <c r="F995" s="430"/>
      <c r="G995" s="460"/>
      <c r="H995" s="460"/>
      <c r="I995" s="460"/>
      <c r="J995" s="460"/>
      <c r="K995" s="460">
        <v>5.5</v>
      </c>
      <c r="L995" s="484">
        <v>12</v>
      </c>
      <c r="M995" s="485">
        <v>0</v>
      </c>
      <c r="N995" s="19">
        <f t="shared" si="50"/>
        <v>0</v>
      </c>
      <c r="O995" s="485">
        <v>1</v>
      </c>
      <c r="P995" s="486"/>
      <c r="Q995" s="486"/>
      <c r="R995" s="487">
        <v>0</v>
      </c>
      <c r="S995" s="488">
        <f t="shared" si="51"/>
        <v>0</v>
      </c>
      <c r="T995" s="485"/>
      <c r="U995" s="486"/>
      <c r="V995" s="486"/>
      <c r="W995" s="459"/>
      <c r="X995" s="459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 spans="1:78" s="26" customFormat="1" x14ac:dyDescent="0.3">
      <c r="A996" s="430" t="s">
        <v>2094</v>
      </c>
      <c r="B996" s="430" t="s">
        <v>2080</v>
      </c>
      <c r="C996" s="430"/>
      <c r="D996" s="430" t="s">
        <v>1089</v>
      </c>
      <c r="E996" s="430" t="s">
        <v>2096</v>
      </c>
      <c r="F996" s="430"/>
      <c r="G996" s="430"/>
      <c r="H996" s="430"/>
      <c r="I996" s="430"/>
      <c r="J996" s="430"/>
      <c r="K996" s="430">
        <v>3.5</v>
      </c>
      <c r="L996" s="430">
        <v>8</v>
      </c>
      <c r="M996" s="457">
        <v>1</v>
      </c>
      <c r="N996" s="19">
        <f t="shared" si="50"/>
        <v>3.5</v>
      </c>
      <c r="O996" s="457">
        <v>2</v>
      </c>
      <c r="P996" s="458">
        <v>3.5</v>
      </c>
      <c r="Q996" s="458">
        <v>8</v>
      </c>
      <c r="R996" s="482">
        <v>1</v>
      </c>
      <c r="S996" s="433">
        <f t="shared" si="51"/>
        <v>3.5</v>
      </c>
      <c r="T996" s="457"/>
      <c r="U996" s="458"/>
      <c r="V996" s="458"/>
      <c r="W996" s="459"/>
      <c r="X996" s="459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 spans="1:78" x14ac:dyDescent="0.3">
      <c r="A997" s="483" t="s">
        <v>2094</v>
      </c>
      <c r="B997" s="430" t="s">
        <v>2080</v>
      </c>
      <c r="C997" s="430"/>
      <c r="D997" s="430" t="s">
        <v>1089</v>
      </c>
      <c r="E997" s="430" t="s">
        <v>2096</v>
      </c>
      <c r="F997" s="430"/>
      <c r="G997" s="460"/>
      <c r="H997" s="460"/>
      <c r="I997" s="460"/>
      <c r="J997" s="460"/>
      <c r="K997" s="460">
        <v>2.5</v>
      </c>
      <c r="L997" s="484">
        <v>6</v>
      </c>
      <c r="M997" s="485">
        <v>0</v>
      </c>
      <c r="N997" s="19">
        <f t="shared" si="50"/>
        <v>0</v>
      </c>
      <c r="O997" s="485">
        <v>1</v>
      </c>
      <c r="P997" s="486"/>
      <c r="Q997" s="486"/>
      <c r="R997" s="487">
        <v>0</v>
      </c>
      <c r="S997" s="488">
        <f t="shared" si="51"/>
        <v>0</v>
      </c>
      <c r="T997" s="485"/>
      <c r="U997" s="486"/>
      <c r="V997" s="486"/>
      <c r="W997" s="459"/>
      <c r="X997" s="459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</row>
    <row r="998" spans="1:78" x14ac:dyDescent="0.3">
      <c r="A998" s="382" t="s">
        <v>2094</v>
      </c>
      <c r="B998" s="17" t="s">
        <v>2080</v>
      </c>
      <c r="C998" s="17"/>
      <c r="D998" s="17" t="s">
        <v>1089</v>
      </c>
      <c r="E998" s="17" t="s">
        <v>2097</v>
      </c>
      <c r="F998" s="17"/>
      <c r="G998" s="39"/>
      <c r="H998" s="39"/>
      <c r="I998" s="39"/>
      <c r="J998" s="39"/>
      <c r="K998" s="39">
        <v>1.9</v>
      </c>
      <c r="L998" s="53">
        <v>5</v>
      </c>
      <c r="M998" s="7">
        <v>10</v>
      </c>
      <c r="N998" s="19">
        <f t="shared" si="50"/>
        <v>19</v>
      </c>
      <c r="O998" s="7">
        <v>10</v>
      </c>
      <c r="P998" s="8"/>
      <c r="Q998" s="8"/>
      <c r="R998" s="14">
        <v>0</v>
      </c>
      <c r="S998" s="15">
        <f t="shared" si="51"/>
        <v>0</v>
      </c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</row>
    <row r="999" spans="1:78" s="53" customFormat="1" x14ac:dyDescent="0.3">
      <c r="A999" s="382" t="s">
        <v>2094</v>
      </c>
      <c r="B999" s="17" t="s">
        <v>2080</v>
      </c>
      <c r="C999" s="17"/>
      <c r="D999" s="17" t="s">
        <v>1089</v>
      </c>
      <c r="E999" s="17" t="s">
        <v>2098</v>
      </c>
      <c r="F999" s="17"/>
      <c r="G999" s="39"/>
      <c r="H999" s="39"/>
      <c r="I999" s="39"/>
      <c r="J999" s="39"/>
      <c r="K999" s="39">
        <v>3.4</v>
      </c>
      <c r="L999" s="53">
        <v>8</v>
      </c>
      <c r="M999" s="7">
        <v>7</v>
      </c>
      <c r="N999" s="19">
        <f t="shared" si="50"/>
        <v>23.8</v>
      </c>
      <c r="O999" s="7">
        <v>8</v>
      </c>
      <c r="P999" s="8"/>
      <c r="Q999" s="8"/>
      <c r="R999" s="7">
        <v>1</v>
      </c>
      <c r="S999" s="15">
        <f t="shared" si="51"/>
        <v>0</v>
      </c>
      <c r="T999" s="7"/>
      <c r="U999" s="8"/>
      <c r="V999" s="8"/>
      <c r="W999" s="9"/>
      <c r="X999" s="9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409"/>
    </row>
    <row r="1000" spans="1:78" s="78" customFormat="1" x14ac:dyDescent="0.3">
      <c r="A1000" s="382" t="s">
        <v>2094</v>
      </c>
      <c r="B1000" s="17" t="s">
        <v>2080</v>
      </c>
      <c r="C1000" s="17"/>
      <c r="D1000" s="17" t="s">
        <v>1089</v>
      </c>
      <c r="E1000" s="17" t="s">
        <v>2099</v>
      </c>
      <c r="F1000" s="17"/>
      <c r="G1000" s="39"/>
      <c r="H1000" s="39"/>
      <c r="I1000" s="39"/>
      <c r="J1000" s="489"/>
      <c r="K1000" s="489">
        <v>2.5</v>
      </c>
      <c r="L1000" s="490">
        <v>5</v>
      </c>
      <c r="M1000" s="485">
        <v>1</v>
      </c>
      <c r="N1000" s="19">
        <f t="shared" si="50"/>
        <v>2.5</v>
      </c>
      <c r="O1000" s="7">
        <v>3</v>
      </c>
      <c r="P1000" s="8"/>
      <c r="Q1000" s="8"/>
      <c r="R1000" s="7">
        <v>0</v>
      </c>
      <c r="S1000" s="8">
        <f t="shared" si="51"/>
        <v>0</v>
      </c>
      <c r="T1000" s="7"/>
      <c r="U1000" s="8"/>
      <c r="V1000" s="8"/>
      <c r="W1000" s="9"/>
      <c r="X1000" s="9"/>
      <c r="Y1000" s="39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</row>
    <row r="1001" spans="1:78" s="2" customFormat="1" x14ac:dyDescent="0.3">
      <c r="A1001" s="17" t="s">
        <v>2094</v>
      </c>
      <c r="B1001" s="17" t="s">
        <v>2080</v>
      </c>
      <c r="C1001" s="17"/>
      <c r="D1001" s="17" t="s">
        <v>1089</v>
      </c>
      <c r="E1001" s="17" t="s">
        <v>2100</v>
      </c>
      <c r="F1001" s="17"/>
      <c r="G1001" s="17"/>
      <c r="H1001" s="17"/>
      <c r="I1001" s="17"/>
      <c r="J1001" s="17"/>
      <c r="K1001" s="17">
        <v>3.5</v>
      </c>
      <c r="L1001" s="17">
        <v>8</v>
      </c>
      <c r="M1001" s="20">
        <v>2</v>
      </c>
      <c r="N1001" s="19">
        <f t="shared" si="50"/>
        <v>7</v>
      </c>
      <c r="O1001" s="20">
        <v>5</v>
      </c>
      <c r="P1001" s="21">
        <v>3.5</v>
      </c>
      <c r="Q1001" s="21">
        <v>8</v>
      </c>
      <c r="R1001" s="22">
        <v>3</v>
      </c>
      <c r="S1001" s="23">
        <f t="shared" si="51"/>
        <v>10.5</v>
      </c>
      <c r="T1001" s="20"/>
      <c r="U1001" s="21"/>
      <c r="V1001" s="21"/>
      <c r="W1001" s="9"/>
      <c r="X1001" s="9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</row>
    <row r="1002" spans="1:78" s="78" customFormat="1" x14ac:dyDescent="0.3">
      <c r="A1002" s="382" t="s">
        <v>2094</v>
      </c>
      <c r="B1002" s="17" t="s">
        <v>2080</v>
      </c>
      <c r="C1002" s="17"/>
      <c r="D1002" s="17" t="s">
        <v>1089</v>
      </c>
      <c r="E1002" s="17" t="s">
        <v>2101</v>
      </c>
      <c r="F1002" s="17"/>
      <c r="G1002" s="39"/>
      <c r="H1002" s="39"/>
      <c r="I1002" s="39"/>
      <c r="J1002" s="39"/>
      <c r="K1002" s="39">
        <v>4.5</v>
      </c>
      <c r="L1002" s="53">
        <v>10</v>
      </c>
      <c r="M1002" s="7">
        <v>1</v>
      </c>
      <c r="N1002" s="19">
        <f t="shared" si="50"/>
        <v>4.5</v>
      </c>
      <c r="O1002" s="7">
        <v>2</v>
      </c>
      <c r="P1002" s="8"/>
      <c r="Q1002" s="8"/>
      <c r="R1002" s="7">
        <v>0</v>
      </c>
      <c r="S1002" s="8">
        <f t="shared" si="51"/>
        <v>0</v>
      </c>
      <c r="T1002" s="7"/>
      <c r="U1002" s="8"/>
      <c r="V1002" s="8"/>
      <c r="W1002" s="9"/>
      <c r="X1002" s="9"/>
      <c r="Y1002" s="39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</row>
    <row r="1003" spans="1:78" x14ac:dyDescent="0.3">
      <c r="A1003" s="17" t="s">
        <v>2102</v>
      </c>
      <c r="B1003" s="17" t="s">
        <v>2080</v>
      </c>
      <c r="C1003" s="17">
        <v>1826</v>
      </c>
      <c r="D1003" s="17" t="s">
        <v>89</v>
      </c>
      <c r="E1003" s="17" t="s">
        <v>2103</v>
      </c>
      <c r="F1003" s="17"/>
      <c r="G1003" s="17"/>
      <c r="H1003" s="17"/>
      <c r="I1003" s="17"/>
      <c r="J1003" s="17"/>
      <c r="K1003" s="17"/>
      <c r="L1003" s="18"/>
      <c r="M1003" s="20"/>
      <c r="N1003" s="19">
        <f t="shared" si="50"/>
        <v>0</v>
      </c>
      <c r="O1003" s="20">
        <v>6</v>
      </c>
      <c r="P1003" s="21">
        <v>2.2999999999999998</v>
      </c>
      <c r="Q1003" s="21">
        <v>6</v>
      </c>
      <c r="R1003" s="22">
        <v>3</v>
      </c>
      <c r="S1003" s="23">
        <f t="shared" si="51"/>
        <v>6.8999999999999995</v>
      </c>
      <c r="T1003" s="20"/>
      <c r="U1003" s="21"/>
      <c r="V1003" s="21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</row>
    <row r="1004" spans="1:78" x14ac:dyDescent="0.3">
      <c r="A1004" s="128" t="s">
        <v>2104</v>
      </c>
      <c r="B1004" s="128" t="s">
        <v>2080</v>
      </c>
      <c r="C1004" s="68">
        <v>1823</v>
      </c>
      <c r="D1004" s="128" t="s">
        <v>89</v>
      </c>
      <c r="E1004" s="128" t="s">
        <v>2105</v>
      </c>
      <c r="F1004" s="128"/>
      <c r="G1004" s="128"/>
      <c r="H1004" s="128"/>
      <c r="I1004" s="128"/>
      <c r="J1004" s="128"/>
      <c r="K1004" s="128"/>
      <c r="L1004" s="491"/>
      <c r="M1004" s="129"/>
      <c r="N1004" s="19">
        <f t="shared" si="50"/>
        <v>0</v>
      </c>
      <c r="O1004" s="129">
        <v>5</v>
      </c>
      <c r="P1004" s="130">
        <v>2.5</v>
      </c>
      <c r="Q1004" s="130">
        <v>7</v>
      </c>
      <c r="R1004" s="131">
        <v>0</v>
      </c>
      <c r="S1004" s="132">
        <f t="shared" si="51"/>
        <v>0</v>
      </c>
      <c r="T1004" s="129">
        <v>5</v>
      </c>
      <c r="U1004" s="130">
        <v>2.4500000000000002</v>
      </c>
      <c r="V1004" s="130">
        <v>7</v>
      </c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</row>
    <row r="1005" spans="1:78" x14ac:dyDescent="0.3">
      <c r="A1005" s="17" t="s">
        <v>2106</v>
      </c>
      <c r="B1005" s="17" t="s">
        <v>2080</v>
      </c>
      <c r="C1005" s="17"/>
      <c r="D1005" s="17" t="s">
        <v>89</v>
      </c>
      <c r="E1005" s="17" t="s">
        <v>2107</v>
      </c>
      <c r="F1005" s="17"/>
      <c r="G1005" s="17"/>
      <c r="H1005" s="17"/>
      <c r="I1005" s="17"/>
      <c r="J1005" s="17"/>
      <c r="K1005" s="17"/>
      <c r="L1005" s="18"/>
      <c r="M1005" s="20"/>
      <c r="N1005" s="19">
        <f t="shared" si="50"/>
        <v>0</v>
      </c>
      <c r="O1005" s="20">
        <v>6</v>
      </c>
      <c r="P1005" s="21">
        <v>1.95</v>
      </c>
      <c r="Q1005" s="21">
        <v>5</v>
      </c>
      <c r="R1005" s="22">
        <v>5</v>
      </c>
      <c r="S1005" s="23">
        <f t="shared" si="51"/>
        <v>9.75</v>
      </c>
      <c r="T1005" s="20"/>
      <c r="U1005" s="21"/>
      <c r="V1005" s="21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</row>
    <row r="1006" spans="1:78" x14ac:dyDescent="0.3">
      <c r="A1006" s="17" t="s">
        <v>2108</v>
      </c>
      <c r="B1006" s="17" t="s">
        <v>2080</v>
      </c>
      <c r="C1006" s="17"/>
      <c r="D1006" s="17" t="s">
        <v>89</v>
      </c>
      <c r="E1006" s="17" t="s">
        <v>2109</v>
      </c>
      <c r="F1006" s="17"/>
      <c r="G1006" s="17"/>
      <c r="H1006" s="17"/>
      <c r="I1006" s="17"/>
      <c r="J1006" s="17"/>
      <c r="K1006" s="17"/>
      <c r="L1006" s="18"/>
      <c r="M1006" s="20"/>
      <c r="N1006" s="19">
        <f t="shared" si="50"/>
        <v>0</v>
      </c>
      <c r="O1006" s="20">
        <v>6</v>
      </c>
      <c r="P1006" s="21">
        <v>1.55</v>
      </c>
      <c r="Q1006" s="21">
        <v>4</v>
      </c>
      <c r="R1006" s="22">
        <v>2</v>
      </c>
      <c r="S1006" s="23">
        <f t="shared" si="51"/>
        <v>3.1</v>
      </c>
      <c r="T1006" s="20"/>
      <c r="U1006" s="21"/>
      <c r="V1006" s="21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</row>
    <row r="1007" spans="1:78" x14ac:dyDescent="0.3">
      <c r="A1007" s="17" t="s">
        <v>2110</v>
      </c>
      <c r="B1007" s="17" t="s">
        <v>2080</v>
      </c>
      <c r="C1007" s="17"/>
      <c r="D1007" s="17" t="s">
        <v>89</v>
      </c>
      <c r="E1007" s="17" t="s">
        <v>2111</v>
      </c>
      <c r="F1007" s="17"/>
      <c r="G1007" s="17"/>
      <c r="H1007" s="17"/>
      <c r="I1007" s="17"/>
      <c r="J1007" s="17"/>
      <c r="K1007" s="17"/>
      <c r="L1007" s="18"/>
      <c r="M1007" s="20"/>
      <c r="N1007" s="19">
        <f t="shared" si="50"/>
        <v>0</v>
      </c>
      <c r="O1007" s="20">
        <v>6</v>
      </c>
      <c r="P1007" s="21">
        <v>3</v>
      </c>
      <c r="Q1007" s="21">
        <v>9</v>
      </c>
      <c r="R1007" s="22">
        <v>6</v>
      </c>
      <c r="S1007" s="23">
        <f t="shared" si="51"/>
        <v>18</v>
      </c>
      <c r="T1007" s="20"/>
      <c r="U1007" s="21"/>
      <c r="V1007" s="21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</row>
    <row r="1008" spans="1:78" s="27" customFormat="1" x14ac:dyDescent="0.3">
      <c r="A1008" s="28" t="s">
        <v>2112</v>
      </c>
      <c r="B1008" s="28" t="s">
        <v>2080</v>
      </c>
      <c r="C1008" s="28"/>
      <c r="D1008" s="28" t="s">
        <v>4451</v>
      </c>
      <c r="E1008" s="28" t="s">
        <v>2113</v>
      </c>
      <c r="F1008" s="28" t="s">
        <v>4424</v>
      </c>
      <c r="G1008" s="28"/>
      <c r="H1008" s="28"/>
      <c r="I1008" s="28"/>
      <c r="J1008" s="28"/>
      <c r="K1008" s="28"/>
      <c r="L1008" s="91"/>
      <c r="M1008" s="30"/>
      <c r="N1008" s="19">
        <f t="shared" si="50"/>
        <v>0</v>
      </c>
      <c r="O1008" s="30"/>
      <c r="P1008" s="31"/>
      <c r="Q1008" s="31"/>
      <c r="R1008" s="32"/>
      <c r="S1008" s="33"/>
      <c r="T1008" s="30">
        <v>5</v>
      </c>
      <c r="U1008" s="31">
        <v>0</v>
      </c>
      <c r="V1008" s="31">
        <v>6</v>
      </c>
      <c r="W1008" s="9"/>
      <c r="X1008" s="9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26"/>
      <c r="BE1008" s="26"/>
      <c r="BF1008" s="26"/>
      <c r="BG1008" s="26"/>
      <c r="BH1008" s="26"/>
      <c r="BI1008" s="26"/>
      <c r="BJ1008" s="26"/>
      <c r="BK1008" s="26"/>
      <c r="BL1008" s="26"/>
      <c r="BM1008" s="26"/>
      <c r="BN1008" s="26"/>
      <c r="BO1008" s="26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</row>
    <row r="1009" spans="1:78" s="27" customFormat="1" x14ac:dyDescent="0.3">
      <c r="A1009" s="28" t="s">
        <v>2112</v>
      </c>
      <c r="B1009" s="28" t="s">
        <v>2080</v>
      </c>
      <c r="C1009" s="28"/>
      <c r="D1009" s="28" t="s">
        <v>4451</v>
      </c>
      <c r="E1009" s="28" t="s">
        <v>2114</v>
      </c>
      <c r="F1009" s="28" t="s">
        <v>4424</v>
      </c>
      <c r="G1009" s="28"/>
      <c r="H1009" s="28"/>
      <c r="I1009" s="28"/>
      <c r="J1009" s="28"/>
      <c r="K1009" s="28"/>
      <c r="L1009" s="91"/>
      <c r="M1009" s="30"/>
      <c r="N1009" s="19">
        <f t="shared" si="50"/>
        <v>0</v>
      </c>
      <c r="O1009" s="30"/>
      <c r="P1009" s="31"/>
      <c r="Q1009" s="31"/>
      <c r="R1009" s="32"/>
      <c r="S1009" s="33"/>
      <c r="T1009" s="30">
        <v>5</v>
      </c>
      <c r="U1009" s="31">
        <v>0</v>
      </c>
      <c r="V1009" s="31">
        <v>4</v>
      </c>
      <c r="W1009" s="9"/>
      <c r="X1009" s="9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26"/>
      <c r="BE1009" s="26"/>
      <c r="BF1009" s="26"/>
      <c r="BG1009" s="26"/>
      <c r="BH1009" s="26"/>
      <c r="BI1009" s="26"/>
      <c r="BJ1009" s="26"/>
      <c r="BK1009" s="26"/>
      <c r="BL1009" s="26"/>
      <c r="BM1009" s="26"/>
      <c r="BN1009" s="26"/>
      <c r="BO1009" s="26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</row>
    <row r="1010" spans="1:78" s="27" customFormat="1" x14ac:dyDescent="0.3">
      <c r="A1010" s="28" t="s">
        <v>2115</v>
      </c>
      <c r="B1010" s="28" t="s">
        <v>2080</v>
      </c>
      <c r="C1010" s="28"/>
      <c r="D1010" s="28" t="s">
        <v>4451</v>
      </c>
      <c r="E1010" s="28" t="s">
        <v>2116</v>
      </c>
      <c r="F1010" s="28" t="s">
        <v>4424</v>
      </c>
      <c r="G1010" s="28"/>
      <c r="H1010" s="28"/>
      <c r="I1010" s="28"/>
      <c r="J1010" s="28"/>
      <c r="K1010" s="28"/>
      <c r="L1010" s="91"/>
      <c r="M1010" s="30"/>
      <c r="N1010" s="19">
        <f t="shared" si="50"/>
        <v>0</v>
      </c>
      <c r="O1010" s="30"/>
      <c r="P1010" s="31"/>
      <c r="Q1010" s="31"/>
      <c r="R1010" s="32"/>
      <c r="S1010" s="33"/>
      <c r="T1010" s="30">
        <v>9</v>
      </c>
      <c r="U1010" s="31">
        <v>0</v>
      </c>
      <c r="V1010" s="31">
        <v>10</v>
      </c>
      <c r="W1010" s="9"/>
      <c r="X1010" s="9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26"/>
      <c r="BE1010" s="26"/>
      <c r="BF1010" s="26"/>
      <c r="BG1010" s="26"/>
      <c r="BH1010" s="26"/>
      <c r="BI1010" s="26"/>
      <c r="BJ1010" s="26"/>
      <c r="BK1010" s="26"/>
      <c r="BL1010" s="26"/>
      <c r="BM1010" s="26"/>
      <c r="BN1010" s="26"/>
      <c r="BO1010" s="26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</row>
    <row r="1011" spans="1:78" s="27" customFormat="1" x14ac:dyDescent="0.3">
      <c r="A1011" s="28" t="s">
        <v>2115</v>
      </c>
      <c r="B1011" s="28" t="s">
        <v>2080</v>
      </c>
      <c r="C1011" s="28"/>
      <c r="D1011" s="28" t="s">
        <v>4451</v>
      </c>
      <c r="E1011" s="28" t="s">
        <v>2117</v>
      </c>
      <c r="F1011" s="28" t="s">
        <v>4424</v>
      </c>
      <c r="G1011" s="28"/>
      <c r="H1011" s="28"/>
      <c r="I1011" s="28"/>
      <c r="J1011" s="28"/>
      <c r="K1011" s="28"/>
      <c r="L1011" s="91"/>
      <c r="M1011" s="30"/>
      <c r="N1011" s="19">
        <f t="shared" si="50"/>
        <v>0</v>
      </c>
      <c r="O1011" s="30"/>
      <c r="P1011" s="31"/>
      <c r="Q1011" s="31"/>
      <c r="R1011" s="32"/>
      <c r="S1011" s="33"/>
      <c r="T1011" s="30">
        <v>10</v>
      </c>
      <c r="U1011" s="31">
        <v>0</v>
      </c>
      <c r="V1011" s="31">
        <v>9</v>
      </c>
      <c r="W1011" s="9"/>
      <c r="X1011" s="9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26"/>
      <c r="BE1011" s="26"/>
      <c r="BF1011" s="26"/>
      <c r="BG1011" s="26"/>
      <c r="BH1011" s="26"/>
      <c r="BI1011" s="26"/>
      <c r="BJ1011" s="26"/>
      <c r="BK1011" s="26"/>
      <c r="BL1011" s="26"/>
      <c r="BM1011" s="26"/>
      <c r="BN1011" s="26"/>
      <c r="BO1011" s="26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</row>
    <row r="1012" spans="1:78" s="27" customFormat="1" x14ac:dyDescent="0.3">
      <c r="A1012" s="28" t="s">
        <v>2115</v>
      </c>
      <c r="B1012" s="28" t="s">
        <v>2080</v>
      </c>
      <c r="C1012" s="28"/>
      <c r="D1012" s="28" t="s">
        <v>4451</v>
      </c>
      <c r="E1012" s="28" t="s">
        <v>2118</v>
      </c>
      <c r="F1012" s="28" t="s">
        <v>4424</v>
      </c>
      <c r="G1012" s="28"/>
      <c r="H1012" s="28"/>
      <c r="I1012" s="28"/>
      <c r="J1012" s="28"/>
      <c r="K1012" s="28"/>
      <c r="L1012" s="91"/>
      <c r="M1012" s="30"/>
      <c r="N1012" s="19">
        <f t="shared" si="50"/>
        <v>0</v>
      </c>
      <c r="O1012" s="30"/>
      <c r="P1012" s="31"/>
      <c r="Q1012" s="31"/>
      <c r="R1012" s="32"/>
      <c r="S1012" s="33"/>
      <c r="T1012" s="30">
        <v>11</v>
      </c>
      <c r="U1012" s="31">
        <v>0</v>
      </c>
      <c r="V1012" s="31">
        <v>7</v>
      </c>
      <c r="W1012" s="9"/>
      <c r="X1012" s="9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26"/>
      <c r="AP1012" s="26"/>
      <c r="AQ1012" s="26"/>
      <c r="AR1012" s="26"/>
      <c r="AS1012" s="26"/>
      <c r="AT1012" s="26"/>
      <c r="AU1012" s="26"/>
      <c r="AV1012" s="26"/>
      <c r="AW1012" s="26"/>
      <c r="AX1012" s="26"/>
      <c r="AY1012" s="26"/>
      <c r="AZ1012" s="26"/>
      <c r="BA1012" s="26"/>
      <c r="BB1012" s="26"/>
      <c r="BC1012" s="26"/>
      <c r="BD1012" s="26"/>
      <c r="BE1012" s="26"/>
      <c r="BF1012" s="26"/>
      <c r="BG1012" s="26"/>
      <c r="BH1012" s="26"/>
      <c r="BI1012" s="26"/>
      <c r="BJ1012" s="26"/>
      <c r="BK1012" s="26"/>
      <c r="BL1012" s="26"/>
      <c r="BM1012" s="26"/>
      <c r="BN1012" s="26"/>
      <c r="BO1012" s="26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</row>
    <row r="1013" spans="1:78" s="27" customFormat="1" x14ac:dyDescent="0.3">
      <c r="A1013" s="28" t="s">
        <v>2115</v>
      </c>
      <c r="B1013" s="28" t="s">
        <v>2080</v>
      </c>
      <c r="C1013" s="28"/>
      <c r="D1013" s="28" t="s">
        <v>4451</v>
      </c>
      <c r="E1013" s="28" t="s">
        <v>2119</v>
      </c>
      <c r="F1013" s="28" t="s">
        <v>4424</v>
      </c>
      <c r="G1013" s="28"/>
      <c r="H1013" s="28"/>
      <c r="I1013" s="28"/>
      <c r="J1013" s="28"/>
      <c r="K1013" s="28"/>
      <c r="L1013" s="91"/>
      <c r="M1013" s="30"/>
      <c r="N1013" s="19">
        <f t="shared" si="50"/>
        <v>0</v>
      </c>
      <c r="O1013" s="30"/>
      <c r="P1013" s="31"/>
      <c r="Q1013" s="31"/>
      <c r="R1013" s="32"/>
      <c r="S1013" s="33"/>
      <c r="T1013" s="30">
        <v>17</v>
      </c>
      <c r="U1013" s="31">
        <v>0</v>
      </c>
      <c r="V1013" s="31">
        <v>5</v>
      </c>
      <c r="W1013" s="9"/>
      <c r="X1013" s="9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26"/>
      <c r="AP1013" s="26"/>
      <c r="AQ1013" s="26"/>
      <c r="AR1013" s="26"/>
      <c r="AS1013" s="26"/>
      <c r="AT1013" s="26"/>
      <c r="AU1013" s="26"/>
      <c r="AV1013" s="26"/>
      <c r="AW1013" s="26"/>
      <c r="AX1013" s="26"/>
      <c r="AY1013" s="26"/>
      <c r="AZ1013" s="26"/>
      <c r="BA1013" s="26"/>
      <c r="BB1013" s="26"/>
      <c r="BC1013" s="26"/>
      <c r="BD1013" s="26"/>
      <c r="BE1013" s="26"/>
      <c r="BF1013" s="26"/>
      <c r="BG1013" s="26"/>
      <c r="BH1013" s="26"/>
      <c r="BI1013" s="26"/>
      <c r="BJ1013" s="26"/>
      <c r="BK1013" s="26"/>
      <c r="BL1013" s="26"/>
      <c r="BM1013" s="26"/>
      <c r="BN1013" s="26"/>
      <c r="BO1013" s="26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</row>
    <row r="1014" spans="1:78" s="27" customFormat="1" x14ac:dyDescent="0.3">
      <c r="A1014" s="28" t="s">
        <v>2120</v>
      </c>
      <c r="B1014" s="28" t="s">
        <v>2080</v>
      </c>
      <c r="C1014" s="28"/>
      <c r="D1014" s="28" t="s">
        <v>4451</v>
      </c>
      <c r="E1014" s="28" t="s">
        <v>2121</v>
      </c>
      <c r="F1014" s="28" t="s">
        <v>4424</v>
      </c>
      <c r="G1014" s="28" t="s">
        <v>2122</v>
      </c>
      <c r="H1014" s="28" t="s">
        <v>2123</v>
      </c>
      <c r="I1014" s="28" t="s">
        <v>2124</v>
      </c>
      <c r="J1014" s="28"/>
      <c r="K1014" s="28"/>
      <c r="L1014" s="91"/>
      <c r="M1014" s="30"/>
      <c r="N1014" s="19">
        <f t="shared" si="50"/>
        <v>0</v>
      </c>
      <c r="O1014" s="30"/>
      <c r="P1014" s="31"/>
      <c r="Q1014" s="31"/>
      <c r="R1014" s="32"/>
      <c r="S1014" s="33"/>
      <c r="T1014" s="30">
        <v>11</v>
      </c>
      <c r="U1014" s="31">
        <v>0</v>
      </c>
      <c r="V1014" s="31">
        <v>4</v>
      </c>
      <c r="W1014" s="9"/>
      <c r="X1014" s="9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26"/>
      <c r="AP1014" s="26"/>
      <c r="AQ1014" s="26"/>
      <c r="AR1014" s="26"/>
      <c r="AS1014" s="26"/>
      <c r="AT1014" s="26"/>
      <c r="AU1014" s="26"/>
      <c r="AV1014" s="26"/>
      <c r="AW1014" s="26"/>
      <c r="AX1014" s="26"/>
      <c r="AY1014" s="26"/>
      <c r="AZ1014" s="26"/>
      <c r="BA1014" s="26"/>
      <c r="BB1014" s="26"/>
      <c r="BC1014" s="26"/>
      <c r="BD1014" s="26"/>
      <c r="BE1014" s="26"/>
      <c r="BF1014" s="26"/>
      <c r="BG1014" s="26"/>
      <c r="BH1014" s="26"/>
      <c r="BI1014" s="26"/>
      <c r="BJ1014" s="26"/>
      <c r="BK1014" s="26"/>
      <c r="BL1014" s="26"/>
      <c r="BM1014" s="26"/>
      <c r="BN1014" s="26"/>
      <c r="BO1014" s="26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</row>
    <row r="1015" spans="1:78" s="27" customFormat="1" x14ac:dyDescent="0.3">
      <c r="A1015" s="28" t="s">
        <v>2125</v>
      </c>
      <c r="B1015" s="28" t="s">
        <v>2080</v>
      </c>
      <c r="C1015" s="28"/>
      <c r="D1015" s="28" t="s">
        <v>4451</v>
      </c>
      <c r="E1015" s="28" t="s">
        <v>2126</v>
      </c>
      <c r="F1015" s="28" t="s">
        <v>4424</v>
      </c>
      <c r="G1015" s="28" t="s">
        <v>2127</v>
      </c>
      <c r="H1015" s="28" t="s">
        <v>2123</v>
      </c>
      <c r="I1015" s="28"/>
      <c r="J1015" s="28"/>
      <c r="K1015" s="28"/>
      <c r="L1015" s="91"/>
      <c r="M1015" s="30"/>
      <c r="N1015" s="19">
        <f t="shared" si="50"/>
        <v>0</v>
      </c>
      <c r="O1015" s="30"/>
      <c r="P1015" s="31"/>
      <c r="Q1015" s="31"/>
      <c r="R1015" s="32"/>
      <c r="S1015" s="33"/>
      <c r="T1015" s="30">
        <v>9</v>
      </c>
      <c r="U1015" s="31">
        <v>0</v>
      </c>
      <c r="V1015" s="31">
        <v>9</v>
      </c>
      <c r="W1015" s="9"/>
      <c r="X1015" s="9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26"/>
      <c r="AP1015" s="26"/>
      <c r="AQ1015" s="26"/>
      <c r="AR1015" s="26"/>
      <c r="AS1015" s="26"/>
      <c r="AT1015" s="26"/>
      <c r="AU1015" s="26"/>
      <c r="AV1015" s="26"/>
      <c r="AW1015" s="26"/>
      <c r="AX1015" s="26"/>
      <c r="AY1015" s="26"/>
      <c r="AZ1015" s="26"/>
      <c r="BA1015" s="26"/>
      <c r="BB1015" s="26"/>
      <c r="BC1015" s="26"/>
      <c r="BD1015" s="26"/>
      <c r="BE1015" s="26"/>
      <c r="BF1015" s="26"/>
      <c r="BG1015" s="26"/>
      <c r="BH1015" s="26"/>
      <c r="BI1015" s="26"/>
      <c r="BJ1015" s="26"/>
      <c r="BK1015" s="26"/>
      <c r="BL1015" s="26"/>
      <c r="BM1015" s="26"/>
      <c r="BN1015" s="26"/>
      <c r="BO1015" s="26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</row>
    <row r="1016" spans="1:78" s="27" customFormat="1" x14ac:dyDescent="0.3">
      <c r="A1016" s="28" t="s">
        <v>2125</v>
      </c>
      <c r="B1016" s="28" t="s">
        <v>2080</v>
      </c>
      <c r="C1016" s="28"/>
      <c r="D1016" s="28" t="s">
        <v>4451</v>
      </c>
      <c r="E1016" s="28" t="s">
        <v>2128</v>
      </c>
      <c r="F1016" s="28" t="s">
        <v>4424</v>
      </c>
      <c r="G1016" s="28" t="s">
        <v>2127</v>
      </c>
      <c r="H1016" s="28" t="s">
        <v>2123</v>
      </c>
      <c r="I1016" s="28" t="s">
        <v>2129</v>
      </c>
      <c r="J1016" s="28"/>
      <c r="K1016" s="28"/>
      <c r="L1016" s="91"/>
      <c r="M1016" s="30"/>
      <c r="N1016" s="19">
        <f t="shared" si="50"/>
        <v>0</v>
      </c>
      <c r="O1016" s="30"/>
      <c r="P1016" s="31"/>
      <c r="Q1016" s="31"/>
      <c r="R1016" s="32"/>
      <c r="S1016" s="33"/>
      <c r="T1016" s="30">
        <v>14</v>
      </c>
      <c r="U1016" s="31">
        <v>0</v>
      </c>
      <c r="V1016" s="31">
        <v>7</v>
      </c>
      <c r="W1016" s="9"/>
      <c r="X1016" s="9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26"/>
      <c r="AP1016" s="26"/>
      <c r="AQ1016" s="26"/>
      <c r="AR1016" s="26"/>
      <c r="AS1016" s="26"/>
      <c r="AT1016" s="26"/>
      <c r="AU1016" s="26"/>
      <c r="AV1016" s="26"/>
      <c r="AW1016" s="26"/>
      <c r="AX1016" s="26"/>
      <c r="AY1016" s="26"/>
      <c r="AZ1016" s="26"/>
      <c r="BA1016" s="26"/>
      <c r="BB1016" s="26"/>
      <c r="BC1016" s="26"/>
      <c r="BD1016" s="26"/>
      <c r="BE1016" s="26"/>
      <c r="BF1016" s="26"/>
      <c r="BG1016" s="26"/>
      <c r="BH1016" s="26"/>
      <c r="BI1016" s="26"/>
      <c r="BJ1016" s="26"/>
      <c r="BK1016" s="26"/>
      <c r="BL1016" s="26"/>
      <c r="BM1016" s="26"/>
      <c r="BN1016" s="26"/>
      <c r="BO1016" s="26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</row>
    <row r="1017" spans="1:78" s="27" customFormat="1" x14ac:dyDescent="0.3">
      <c r="A1017" s="28" t="s">
        <v>2130</v>
      </c>
      <c r="B1017" s="28" t="s">
        <v>2080</v>
      </c>
      <c r="C1017" s="28"/>
      <c r="D1017" s="28" t="s">
        <v>4451</v>
      </c>
      <c r="E1017" s="28" t="s">
        <v>2131</v>
      </c>
      <c r="F1017" s="28" t="s">
        <v>4424</v>
      </c>
      <c r="G1017" s="28" t="s">
        <v>2132</v>
      </c>
      <c r="H1017" s="28" t="s">
        <v>2123</v>
      </c>
      <c r="I1017" s="28"/>
      <c r="J1017" s="28"/>
      <c r="K1017" s="28"/>
      <c r="L1017" s="91"/>
      <c r="M1017" s="30"/>
      <c r="N1017" s="19">
        <f t="shared" si="50"/>
        <v>0</v>
      </c>
      <c r="O1017" s="30"/>
      <c r="P1017" s="31"/>
      <c r="Q1017" s="31"/>
      <c r="R1017" s="32"/>
      <c r="S1017" s="33"/>
      <c r="T1017" s="30">
        <v>5</v>
      </c>
      <c r="U1017" s="31">
        <v>0</v>
      </c>
      <c r="V1017" s="31">
        <v>9</v>
      </c>
      <c r="W1017" s="9"/>
      <c r="X1017" s="9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26"/>
      <c r="AP1017" s="26"/>
      <c r="AQ1017" s="26"/>
      <c r="AR1017" s="26"/>
      <c r="AS1017" s="26"/>
      <c r="AT1017" s="26"/>
      <c r="AU1017" s="26"/>
      <c r="AV1017" s="26"/>
      <c r="AW1017" s="26"/>
      <c r="AX1017" s="26"/>
      <c r="AY1017" s="26"/>
      <c r="AZ1017" s="26"/>
      <c r="BA1017" s="26"/>
      <c r="BB1017" s="26"/>
      <c r="BC1017" s="26"/>
      <c r="BD1017" s="26"/>
      <c r="BE1017" s="26"/>
      <c r="BF1017" s="26"/>
      <c r="BG1017" s="26"/>
      <c r="BH1017" s="26"/>
      <c r="BI1017" s="26"/>
      <c r="BJ1017" s="26"/>
      <c r="BK1017" s="26"/>
      <c r="BL1017" s="26"/>
      <c r="BM1017" s="26"/>
      <c r="BN1017" s="26"/>
      <c r="BO1017" s="26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</row>
    <row r="1018" spans="1:78" s="27" customFormat="1" x14ac:dyDescent="0.3">
      <c r="A1018" s="28" t="s">
        <v>2130</v>
      </c>
      <c r="B1018" s="28" t="s">
        <v>2080</v>
      </c>
      <c r="C1018" s="28"/>
      <c r="D1018" s="28" t="s">
        <v>4451</v>
      </c>
      <c r="E1018" s="28" t="s">
        <v>2133</v>
      </c>
      <c r="F1018" s="28" t="s">
        <v>4424</v>
      </c>
      <c r="G1018" s="28" t="s">
        <v>2132</v>
      </c>
      <c r="H1018" s="28" t="s">
        <v>2123</v>
      </c>
      <c r="I1018" s="28" t="s">
        <v>2134</v>
      </c>
      <c r="J1018" s="28"/>
      <c r="K1018" s="28"/>
      <c r="L1018" s="91"/>
      <c r="M1018" s="30"/>
      <c r="N1018" s="19">
        <f t="shared" si="50"/>
        <v>0</v>
      </c>
      <c r="O1018" s="30"/>
      <c r="P1018" s="31"/>
      <c r="Q1018" s="31"/>
      <c r="R1018" s="32"/>
      <c r="S1018" s="33"/>
      <c r="T1018" s="30">
        <v>1</v>
      </c>
      <c r="U1018" s="31"/>
      <c r="V1018" s="31">
        <v>6</v>
      </c>
      <c r="W1018" s="9"/>
      <c r="X1018" s="9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26"/>
      <c r="AP1018" s="26"/>
      <c r="AQ1018" s="26"/>
      <c r="AR1018" s="26"/>
      <c r="AS1018" s="26"/>
      <c r="AT1018" s="26"/>
      <c r="AU1018" s="26"/>
      <c r="AV1018" s="26"/>
      <c r="AW1018" s="26"/>
      <c r="AX1018" s="26"/>
      <c r="AY1018" s="26"/>
      <c r="AZ1018" s="26"/>
      <c r="BA1018" s="26"/>
      <c r="BB1018" s="26"/>
      <c r="BC1018" s="26"/>
      <c r="BD1018" s="26"/>
      <c r="BE1018" s="26"/>
      <c r="BF1018" s="26"/>
      <c r="BG1018" s="26"/>
      <c r="BH1018" s="26"/>
      <c r="BI1018" s="26"/>
      <c r="BJ1018" s="26"/>
      <c r="BK1018" s="26"/>
      <c r="BL1018" s="26"/>
      <c r="BM1018" s="26"/>
      <c r="BN1018" s="26"/>
      <c r="BO1018" s="26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</row>
    <row r="1019" spans="1:78" x14ac:dyDescent="0.3">
      <c r="A1019" s="17" t="s">
        <v>2135</v>
      </c>
      <c r="B1019" s="17" t="s">
        <v>2080</v>
      </c>
      <c r="C1019" s="17"/>
      <c r="D1019" s="17" t="s">
        <v>1089</v>
      </c>
      <c r="E1019" s="17" t="s">
        <v>2136</v>
      </c>
      <c r="F1019" s="17"/>
      <c r="G1019" s="17" t="s">
        <v>2137</v>
      </c>
      <c r="H1019" s="17" t="s">
        <v>2123</v>
      </c>
      <c r="I1019" s="17"/>
      <c r="J1019" s="17"/>
      <c r="K1019" s="17">
        <v>3</v>
      </c>
      <c r="L1019" s="17">
        <v>6</v>
      </c>
      <c r="M1019" s="17">
        <v>1</v>
      </c>
      <c r="N1019" s="19">
        <f t="shared" si="50"/>
        <v>3</v>
      </c>
      <c r="O1019" s="20"/>
      <c r="P1019" s="21">
        <v>3</v>
      </c>
      <c r="Q1019" s="21">
        <v>6</v>
      </c>
      <c r="R1019" s="22">
        <v>1</v>
      </c>
      <c r="S1019" s="23">
        <f t="shared" ref="S1019:S1024" si="52">(P1019*R1019)</f>
        <v>3</v>
      </c>
      <c r="T1019" s="20"/>
      <c r="U1019" s="21"/>
      <c r="V1019" s="21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</row>
    <row r="1020" spans="1:78" x14ac:dyDescent="0.3">
      <c r="A1020" s="382" t="s">
        <v>2135</v>
      </c>
      <c r="B1020" s="17" t="s">
        <v>2080</v>
      </c>
      <c r="C1020" s="17"/>
      <c r="D1020" s="17" t="s">
        <v>1089</v>
      </c>
      <c r="E1020" s="17" t="s">
        <v>2136</v>
      </c>
      <c r="F1020" s="17"/>
      <c r="G1020" s="53" t="s">
        <v>2137</v>
      </c>
      <c r="H1020" s="53" t="s">
        <v>2123</v>
      </c>
      <c r="I1020" s="53"/>
      <c r="J1020" s="53"/>
      <c r="K1020" s="39">
        <v>2.5</v>
      </c>
      <c r="L1020" s="39">
        <v>5</v>
      </c>
      <c r="M1020" s="39">
        <v>0</v>
      </c>
      <c r="N1020" s="19">
        <f t="shared" si="50"/>
        <v>0</v>
      </c>
      <c r="O1020" s="7"/>
      <c r="P1020" s="8"/>
      <c r="Q1020" s="8"/>
      <c r="R1020" s="14">
        <v>0</v>
      </c>
      <c r="S1020" s="15">
        <f t="shared" si="52"/>
        <v>0</v>
      </c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</row>
    <row r="1021" spans="1:78" s="183" customFormat="1" x14ac:dyDescent="0.3">
      <c r="A1021" s="17" t="s">
        <v>2135</v>
      </c>
      <c r="B1021" s="17" t="s">
        <v>2080</v>
      </c>
      <c r="C1021" s="17"/>
      <c r="D1021" s="17" t="s">
        <v>1089</v>
      </c>
      <c r="E1021" s="17" t="s">
        <v>2136</v>
      </c>
      <c r="F1021" s="17"/>
      <c r="G1021" s="17" t="s">
        <v>2137</v>
      </c>
      <c r="H1021" s="17" t="s">
        <v>2123</v>
      </c>
      <c r="I1021" s="17"/>
      <c r="J1021" s="17"/>
      <c r="K1021" s="17">
        <v>2</v>
      </c>
      <c r="L1021" s="17">
        <v>4</v>
      </c>
      <c r="M1021" s="17">
        <v>19</v>
      </c>
      <c r="N1021" s="19">
        <f t="shared" si="50"/>
        <v>38</v>
      </c>
      <c r="O1021" s="20"/>
      <c r="P1021" s="21">
        <v>2</v>
      </c>
      <c r="Q1021" s="21">
        <v>4</v>
      </c>
      <c r="R1021" s="22">
        <v>9</v>
      </c>
      <c r="S1021" s="23">
        <f t="shared" si="52"/>
        <v>18</v>
      </c>
      <c r="T1021" s="20"/>
      <c r="U1021" s="21"/>
      <c r="V1021" s="21"/>
      <c r="W1021" s="9"/>
      <c r="X1021" s="9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</row>
    <row r="1022" spans="1:78" s="463" customFormat="1" x14ac:dyDescent="0.3">
      <c r="A1022" s="17" t="s">
        <v>2135</v>
      </c>
      <c r="B1022" s="17" t="s">
        <v>2080</v>
      </c>
      <c r="C1022" s="17"/>
      <c r="D1022" s="17" t="s">
        <v>1089</v>
      </c>
      <c r="E1022" s="17" t="s">
        <v>2136</v>
      </c>
      <c r="F1022" s="17"/>
      <c r="G1022" s="17" t="s">
        <v>2137</v>
      </c>
      <c r="H1022" s="119" t="s">
        <v>2123</v>
      </c>
      <c r="I1022" s="17"/>
      <c r="J1022" s="17"/>
      <c r="K1022" s="17">
        <v>1.5</v>
      </c>
      <c r="L1022" s="17">
        <v>3</v>
      </c>
      <c r="M1022" s="17">
        <v>17</v>
      </c>
      <c r="N1022" s="19">
        <f t="shared" si="50"/>
        <v>25.5</v>
      </c>
      <c r="O1022" s="20"/>
      <c r="P1022" s="21">
        <v>1.5</v>
      </c>
      <c r="Q1022" s="21">
        <v>3</v>
      </c>
      <c r="R1022" s="20">
        <v>12</v>
      </c>
      <c r="S1022" s="21">
        <f t="shared" si="52"/>
        <v>18</v>
      </c>
      <c r="T1022" s="20"/>
      <c r="U1022" s="21"/>
      <c r="V1022" s="21"/>
      <c r="W1022" s="9"/>
      <c r="X1022" s="9"/>
      <c r="Y1022" s="39"/>
      <c r="Z1022" s="39"/>
      <c r="AA1022" s="39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  <c r="AM1022" s="39"/>
      <c r="AN1022" s="39"/>
      <c r="AO1022" s="39"/>
      <c r="AP1022" s="39"/>
      <c r="AQ1022" s="39"/>
    </row>
    <row r="1023" spans="1:78" s="17" customFormat="1" x14ac:dyDescent="0.3">
      <c r="A1023" s="68" t="s">
        <v>2138</v>
      </c>
      <c r="B1023" s="68" t="s">
        <v>2080</v>
      </c>
      <c r="C1023" s="68">
        <v>16572</v>
      </c>
      <c r="D1023" s="68" t="s">
        <v>89</v>
      </c>
      <c r="E1023" s="68" t="s">
        <v>2139</v>
      </c>
      <c r="F1023" s="68"/>
      <c r="G1023" s="68" t="s">
        <v>2140</v>
      </c>
      <c r="H1023" s="68"/>
      <c r="I1023" s="39"/>
      <c r="J1023" s="39"/>
      <c r="K1023" s="39">
        <v>7.95</v>
      </c>
      <c r="L1023" s="39">
        <v>16</v>
      </c>
      <c r="M1023" s="39">
        <v>2</v>
      </c>
      <c r="N1023" s="19">
        <f t="shared" si="50"/>
        <v>15.9</v>
      </c>
      <c r="O1023" s="171">
        <v>2</v>
      </c>
      <c r="P1023" s="171"/>
      <c r="Q1023" s="167"/>
      <c r="R1023" s="169">
        <v>0</v>
      </c>
      <c r="S1023" s="170">
        <f t="shared" si="52"/>
        <v>0</v>
      </c>
      <c r="T1023" s="68">
        <v>3</v>
      </c>
      <c r="U1023" s="75">
        <v>8.18</v>
      </c>
      <c r="V1023" s="124">
        <v>17</v>
      </c>
      <c r="W1023" s="76"/>
      <c r="X1023" s="76"/>
      <c r="Y1023" s="77"/>
      <c r="Z1023" s="78"/>
      <c r="AA1023" s="78"/>
      <c r="AB1023" s="78"/>
      <c r="AC1023" s="78"/>
      <c r="AD1023" s="78"/>
      <c r="AE1023" s="78"/>
      <c r="AF1023" s="78"/>
      <c r="AG1023" s="78"/>
      <c r="AH1023" s="78"/>
      <c r="AI1023" s="78"/>
      <c r="AJ1023" s="78"/>
      <c r="AK1023" s="78"/>
      <c r="AL1023" s="78"/>
      <c r="AM1023" s="78"/>
      <c r="AN1023" s="78"/>
      <c r="AO1023" s="78"/>
      <c r="AP1023" s="78"/>
      <c r="AQ1023" s="78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96"/>
    </row>
    <row r="1024" spans="1:78" s="39" customFormat="1" x14ac:dyDescent="0.3">
      <c r="A1024" s="17" t="s">
        <v>2141</v>
      </c>
      <c r="B1024" s="17" t="s">
        <v>2080</v>
      </c>
      <c r="C1024" s="17"/>
      <c r="D1024" s="17" t="s">
        <v>1089</v>
      </c>
      <c r="E1024" s="17" t="s">
        <v>2142</v>
      </c>
      <c r="F1024" s="17"/>
      <c r="G1024" s="17"/>
      <c r="H1024" s="17"/>
      <c r="I1024" s="17"/>
      <c r="J1024" s="17"/>
      <c r="K1024" s="17">
        <v>15</v>
      </c>
      <c r="L1024" s="17">
        <v>30</v>
      </c>
      <c r="M1024" s="17">
        <v>1</v>
      </c>
      <c r="N1024" s="19">
        <f t="shared" si="50"/>
        <v>15</v>
      </c>
      <c r="O1024" s="20"/>
      <c r="P1024" s="21">
        <v>15</v>
      </c>
      <c r="Q1024" s="21">
        <v>30</v>
      </c>
      <c r="R1024" s="22">
        <v>1</v>
      </c>
      <c r="S1024" s="23">
        <f t="shared" si="52"/>
        <v>15</v>
      </c>
      <c r="T1024" s="20"/>
      <c r="U1024" s="21"/>
      <c r="V1024" s="21"/>
      <c r="W1024" s="9"/>
      <c r="X1024" s="9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245"/>
    </row>
    <row r="1025" spans="1:78" s="17" customFormat="1" x14ac:dyDescent="0.3">
      <c r="A1025" s="17" t="s">
        <v>2143</v>
      </c>
      <c r="B1025" s="17" t="s">
        <v>2144</v>
      </c>
      <c r="D1025" s="17" t="s">
        <v>4433</v>
      </c>
      <c r="E1025" s="18" t="s">
        <v>2145</v>
      </c>
      <c r="F1025" s="18"/>
      <c r="N1025" s="19">
        <f t="shared" si="50"/>
        <v>0</v>
      </c>
      <c r="O1025" s="20"/>
      <c r="P1025" s="21"/>
      <c r="Q1025" s="21"/>
      <c r="R1025" s="22"/>
      <c r="S1025" s="23"/>
      <c r="T1025" s="20">
        <v>7</v>
      </c>
      <c r="U1025" s="21">
        <v>4</v>
      </c>
      <c r="V1025" s="21">
        <v>8</v>
      </c>
      <c r="W1025" s="9"/>
      <c r="X1025" s="9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96"/>
    </row>
    <row r="1026" spans="1:78" s="17" customFormat="1" x14ac:dyDescent="0.3">
      <c r="A1026" s="17" t="s">
        <v>2146</v>
      </c>
      <c r="B1026" s="17" t="s">
        <v>2144</v>
      </c>
      <c r="D1026" s="17" t="s">
        <v>4433</v>
      </c>
      <c r="E1026" s="18" t="s">
        <v>2147</v>
      </c>
      <c r="F1026" s="18"/>
      <c r="N1026" s="19">
        <f t="shared" si="50"/>
        <v>0</v>
      </c>
      <c r="O1026" s="20"/>
      <c r="P1026" s="21"/>
      <c r="Q1026" s="21"/>
      <c r="R1026" s="22"/>
      <c r="S1026" s="23"/>
      <c r="T1026" s="20">
        <v>8</v>
      </c>
      <c r="U1026" s="21">
        <v>4</v>
      </c>
      <c r="V1026" s="21">
        <v>8</v>
      </c>
      <c r="W1026" s="9"/>
      <c r="X1026" s="9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96"/>
    </row>
    <row r="1027" spans="1:78" s="17" customFormat="1" x14ac:dyDescent="0.3">
      <c r="B1027" s="17" t="s">
        <v>2144</v>
      </c>
      <c r="D1027" s="17" t="s">
        <v>4433</v>
      </c>
      <c r="E1027" s="18" t="s">
        <v>2148</v>
      </c>
      <c r="F1027" s="18"/>
      <c r="N1027" s="19">
        <f t="shared" si="50"/>
        <v>0</v>
      </c>
      <c r="O1027" s="20"/>
      <c r="P1027" s="21"/>
      <c r="Q1027" s="21"/>
      <c r="R1027" s="22"/>
      <c r="S1027" s="23"/>
      <c r="T1027" s="20">
        <v>10</v>
      </c>
      <c r="U1027" s="21">
        <v>4</v>
      </c>
      <c r="V1027" s="21"/>
      <c r="W1027" s="9"/>
      <c r="X1027" s="9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96"/>
    </row>
    <row r="1028" spans="1:78" s="39" customFormat="1" x14ac:dyDescent="0.3">
      <c r="A1028" s="17"/>
      <c r="B1028" s="17" t="s">
        <v>2144</v>
      </c>
      <c r="C1028" s="17"/>
      <c r="D1028" s="17" t="s">
        <v>4433</v>
      </c>
      <c r="E1028" s="18" t="s">
        <v>2149</v>
      </c>
      <c r="F1028" s="18"/>
      <c r="G1028" s="17"/>
      <c r="H1028" s="17"/>
      <c r="I1028" s="17"/>
      <c r="J1028" s="17"/>
      <c r="K1028" s="17"/>
      <c r="L1028" s="17"/>
      <c r="M1028" s="17"/>
      <c r="N1028" s="19">
        <f t="shared" si="50"/>
        <v>0</v>
      </c>
      <c r="O1028" s="20"/>
      <c r="P1028" s="21"/>
      <c r="Q1028" s="21"/>
      <c r="R1028" s="20"/>
      <c r="S1028" s="23"/>
      <c r="T1028" s="20">
        <v>10</v>
      </c>
      <c r="U1028" s="21">
        <v>4</v>
      </c>
      <c r="V1028" s="21"/>
      <c r="W1028" s="9"/>
      <c r="X1028" s="9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245"/>
    </row>
    <row r="1029" spans="1:78" s="39" customFormat="1" x14ac:dyDescent="0.3">
      <c r="A1029" s="17" t="s">
        <v>2150</v>
      </c>
      <c r="B1029" s="17" t="s">
        <v>2144</v>
      </c>
      <c r="C1029" s="17"/>
      <c r="D1029" s="17" t="s">
        <v>4433</v>
      </c>
      <c r="E1029" s="18" t="s">
        <v>2151</v>
      </c>
      <c r="F1029" s="18"/>
      <c r="G1029" s="17"/>
      <c r="H1029" s="17"/>
      <c r="I1029" s="17"/>
      <c r="J1029" s="17"/>
      <c r="K1029" s="17"/>
      <c r="L1029" s="17"/>
      <c r="M1029" s="17"/>
      <c r="N1029" s="19">
        <f t="shared" si="50"/>
        <v>0</v>
      </c>
      <c r="O1029" s="20"/>
      <c r="P1029" s="21"/>
      <c r="Q1029" s="21"/>
      <c r="R1029" s="20"/>
      <c r="S1029" s="23"/>
      <c r="T1029" s="20">
        <v>9</v>
      </c>
      <c r="U1029" s="21">
        <v>4</v>
      </c>
      <c r="V1029" s="21">
        <v>8</v>
      </c>
      <c r="W1029" s="9"/>
      <c r="X1029" s="9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245"/>
    </row>
    <row r="1030" spans="1:78" s="17" customFormat="1" x14ac:dyDescent="0.3">
      <c r="A1030" s="17" t="s">
        <v>2152</v>
      </c>
      <c r="B1030" s="17" t="s">
        <v>2144</v>
      </c>
      <c r="D1030" s="17" t="s">
        <v>4433</v>
      </c>
      <c r="E1030" s="18" t="s">
        <v>2153</v>
      </c>
      <c r="F1030" s="18"/>
      <c r="N1030" s="19">
        <f t="shared" si="50"/>
        <v>0</v>
      </c>
      <c r="O1030" s="20"/>
      <c r="P1030" s="21"/>
      <c r="Q1030" s="21"/>
      <c r="R1030" s="20"/>
      <c r="S1030" s="23"/>
      <c r="T1030" s="20">
        <v>9</v>
      </c>
      <c r="U1030" s="21">
        <v>4</v>
      </c>
      <c r="V1030" s="21">
        <v>8</v>
      </c>
      <c r="W1030" s="9"/>
      <c r="X1030" s="9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96"/>
    </row>
    <row r="1031" spans="1:78" s="17" customFormat="1" x14ac:dyDescent="0.3">
      <c r="A1031" s="17" t="s">
        <v>2154</v>
      </c>
      <c r="B1031" s="17" t="s">
        <v>2144</v>
      </c>
      <c r="D1031" s="17" t="s">
        <v>4433</v>
      </c>
      <c r="E1031" s="18" t="s">
        <v>2155</v>
      </c>
      <c r="F1031" s="18"/>
      <c r="N1031" s="19">
        <f t="shared" si="50"/>
        <v>0</v>
      </c>
      <c r="O1031" s="20"/>
      <c r="P1031" s="21"/>
      <c r="Q1031" s="21"/>
      <c r="R1031" s="20"/>
      <c r="S1031" s="23"/>
      <c r="T1031" s="20">
        <v>10</v>
      </c>
      <c r="U1031" s="21">
        <v>4</v>
      </c>
      <c r="V1031" s="21">
        <v>8</v>
      </c>
      <c r="W1031" s="9"/>
      <c r="X1031" s="9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96"/>
    </row>
    <row r="1032" spans="1:78" s="17" customFormat="1" x14ac:dyDescent="0.3">
      <c r="A1032" s="17" t="s">
        <v>2156</v>
      </c>
      <c r="B1032" s="17" t="s">
        <v>2144</v>
      </c>
      <c r="D1032" s="17" t="s">
        <v>4433</v>
      </c>
      <c r="E1032" s="18" t="s">
        <v>2157</v>
      </c>
      <c r="F1032" s="18"/>
      <c r="N1032" s="19">
        <f t="shared" si="50"/>
        <v>0</v>
      </c>
      <c r="O1032" s="20"/>
      <c r="P1032" s="21"/>
      <c r="Q1032" s="21"/>
      <c r="R1032" s="20"/>
      <c r="S1032" s="23"/>
      <c r="T1032" s="20">
        <v>5</v>
      </c>
      <c r="U1032" s="21">
        <v>4</v>
      </c>
      <c r="V1032" s="21">
        <v>12</v>
      </c>
      <c r="W1032" s="9"/>
      <c r="X1032" s="9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96"/>
    </row>
    <row r="1033" spans="1:78" s="39" customFormat="1" x14ac:dyDescent="0.3">
      <c r="A1033" s="17" t="s">
        <v>2158</v>
      </c>
      <c r="B1033" s="17" t="s">
        <v>2144</v>
      </c>
      <c r="C1033" s="17"/>
      <c r="D1033" s="17" t="s">
        <v>4433</v>
      </c>
      <c r="E1033" s="18" t="s">
        <v>2159</v>
      </c>
      <c r="F1033" s="18"/>
      <c r="G1033" s="17"/>
      <c r="H1033" s="17"/>
      <c r="I1033" s="17"/>
      <c r="J1033" s="17"/>
      <c r="K1033" s="17"/>
      <c r="L1033" s="17"/>
      <c r="M1033" s="17"/>
      <c r="N1033" s="19">
        <f t="shared" si="50"/>
        <v>0</v>
      </c>
      <c r="O1033" s="20"/>
      <c r="P1033" s="21"/>
      <c r="Q1033" s="21"/>
      <c r="R1033" s="20"/>
      <c r="S1033" s="23"/>
      <c r="T1033" s="20">
        <v>5</v>
      </c>
      <c r="U1033" s="21">
        <v>4</v>
      </c>
      <c r="V1033" s="21">
        <v>12</v>
      </c>
      <c r="W1033" s="9"/>
      <c r="X1033" s="9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245"/>
    </row>
    <row r="1034" spans="1:78" x14ac:dyDescent="0.3">
      <c r="A1034" s="119" t="s">
        <v>2160</v>
      </c>
      <c r="B1034" s="17" t="s">
        <v>2144</v>
      </c>
      <c r="C1034" s="17"/>
      <c r="D1034" s="17" t="s">
        <v>4433</v>
      </c>
      <c r="E1034" s="18" t="s">
        <v>2161</v>
      </c>
      <c r="F1034" s="18"/>
      <c r="G1034" s="17"/>
      <c r="H1034" s="17"/>
      <c r="I1034" s="17"/>
      <c r="J1034" s="17"/>
      <c r="K1034" s="17"/>
      <c r="L1034" s="17"/>
      <c r="M1034" s="17"/>
      <c r="N1034" s="19">
        <f t="shared" si="50"/>
        <v>0</v>
      </c>
      <c r="O1034" s="20"/>
      <c r="P1034" s="21"/>
      <c r="Q1034" s="21"/>
      <c r="R1034" s="20"/>
      <c r="S1034" s="21"/>
      <c r="T1034" s="20">
        <v>11</v>
      </c>
      <c r="U1034" s="21">
        <v>4</v>
      </c>
      <c r="V1034" s="21">
        <v>8</v>
      </c>
      <c r="Y1034" s="39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</row>
    <row r="1035" spans="1:78" s="39" customFormat="1" x14ac:dyDescent="0.3">
      <c r="A1035" s="17" t="s">
        <v>2162</v>
      </c>
      <c r="B1035" s="17" t="s">
        <v>2144</v>
      </c>
      <c r="C1035" s="17"/>
      <c r="D1035" s="17" t="s">
        <v>4433</v>
      </c>
      <c r="E1035" s="18" t="s">
        <v>2163</v>
      </c>
      <c r="F1035" s="18"/>
      <c r="G1035" s="17"/>
      <c r="H1035" s="17"/>
      <c r="I1035" s="17"/>
      <c r="J1035" s="17"/>
      <c r="K1035" s="17"/>
      <c r="L1035" s="17"/>
      <c r="M1035" s="17"/>
      <c r="N1035" s="19">
        <f t="shared" si="50"/>
        <v>0</v>
      </c>
      <c r="O1035" s="20"/>
      <c r="P1035" s="21"/>
      <c r="Q1035" s="21"/>
      <c r="R1035" s="20"/>
      <c r="S1035" s="23"/>
      <c r="T1035" s="20">
        <v>7</v>
      </c>
      <c r="U1035" s="21">
        <v>4</v>
      </c>
      <c r="V1035" s="21">
        <v>8</v>
      </c>
      <c r="W1035" s="9"/>
      <c r="X1035" s="9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245"/>
    </row>
    <row r="1036" spans="1:78" s="39" customFormat="1" x14ac:dyDescent="0.3">
      <c r="A1036" s="17" t="s">
        <v>2164</v>
      </c>
      <c r="B1036" s="17" t="s">
        <v>2165</v>
      </c>
      <c r="C1036" s="17"/>
      <c r="D1036" s="17" t="s">
        <v>1457</v>
      </c>
      <c r="E1036" s="17" t="s">
        <v>2166</v>
      </c>
      <c r="F1036" s="17"/>
      <c r="G1036" s="17"/>
      <c r="H1036" s="17"/>
      <c r="I1036" s="17"/>
      <c r="J1036" s="17"/>
      <c r="K1036" s="17"/>
      <c r="L1036" s="17"/>
      <c r="M1036" s="17"/>
      <c r="N1036" s="19">
        <f t="shared" si="50"/>
        <v>0</v>
      </c>
      <c r="O1036" s="20">
        <v>5</v>
      </c>
      <c r="P1036" s="21">
        <v>2.2000000000000002</v>
      </c>
      <c r="Q1036" s="21">
        <v>8</v>
      </c>
      <c r="R1036" s="20">
        <v>5</v>
      </c>
      <c r="S1036" s="23">
        <f t="shared" ref="S1036:S1054" si="53">(P1036*R1036)</f>
        <v>11</v>
      </c>
      <c r="T1036" s="20"/>
      <c r="U1036" s="21"/>
      <c r="V1036" s="21"/>
      <c r="W1036" s="9"/>
      <c r="X1036" s="9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245"/>
    </row>
    <row r="1037" spans="1:78" s="17" customFormat="1" x14ac:dyDescent="0.3">
      <c r="A1037" s="17" t="s">
        <v>2167</v>
      </c>
      <c r="B1037" s="17" t="s">
        <v>2165</v>
      </c>
      <c r="D1037" s="17" t="s">
        <v>1457</v>
      </c>
      <c r="E1037" s="17" t="s">
        <v>2168</v>
      </c>
      <c r="N1037" s="19">
        <f t="shared" si="50"/>
        <v>0</v>
      </c>
      <c r="O1037" s="20">
        <v>5</v>
      </c>
      <c r="P1037" s="21">
        <v>2.2999999999999998</v>
      </c>
      <c r="Q1037" s="21">
        <v>8</v>
      </c>
      <c r="R1037" s="20">
        <v>5</v>
      </c>
      <c r="S1037" s="23">
        <f t="shared" si="53"/>
        <v>11.5</v>
      </c>
      <c r="T1037" s="20"/>
      <c r="U1037" s="21"/>
      <c r="V1037" s="21"/>
      <c r="W1037" s="9"/>
      <c r="X1037" s="9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96"/>
    </row>
    <row r="1038" spans="1:78" s="39" customFormat="1" x14ac:dyDescent="0.3">
      <c r="A1038" s="59" t="s">
        <v>2169</v>
      </c>
      <c r="B1038" s="59" t="s">
        <v>2165</v>
      </c>
      <c r="C1038" s="59"/>
      <c r="D1038" s="38" t="s">
        <v>2170</v>
      </c>
      <c r="E1038" s="59" t="s">
        <v>2171</v>
      </c>
      <c r="F1038" s="59" t="s">
        <v>4423</v>
      </c>
      <c r="G1038" s="59"/>
      <c r="H1038" s="59"/>
      <c r="I1038" s="59" t="s">
        <v>2172</v>
      </c>
      <c r="J1038" s="59"/>
      <c r="K1038" s="59"/>
      <c r="L1038" s="59"/>
      <c r="M1038" s="391"/>
      <c r="N1038" s="19">
        <f t="shared" si="50"/>
        <v>0</v>
      </c>
      <c r="O1038" s="391">
        <v>3</v>
      </c>
      <c r="P1038" s="181">
        <v>9.5</v>
      </c>
      <c r="Q1038" s="181">
        <v>18</v>
      </c>
      <c r="R1038" s="391">
        <v>1</v>
      </c>
      <c r="S1038" s="393">
        <f t="shared" si="53"/>
        <v>9.5</v>
      </c>
      <c r="T1038" s="391"/>
      <c r="U1038" s="181">
        <v>9.5</v>
      </c>
      <c r="V1038" s="181">
        <v>18</v>
      </c>
      <c r="W1038" s="9"/>
      <c r="X1038" s="9"/>
      <c r="Y1038" s="492" t="s">
        <v>1048</v>
      </c>
      <c r="Z1038" s="492"/>
      <c r="AA1038" s="492"/>
      <c r="AB1038" s="492"/>
      <c r="AC1038" s="492"/>
      <c r="AD1038" s="492"/>
      <c r="AE1038" s="492"/>
      <c r="AF1038" s="492"/>
      <c r="AG1038" s="492"/>
      <c r="AH1038" s="492"/>
      <c r="AI1038" s="492"/>
      <c r="AJ1038" s="492"/>
      <c r="AK1038" s="492"/>
      <c r="AL1038" s="492"/>
      <c r="AM1038" s="492"/>
      <c r="AN1038" s="492"/>
      <c r="AO1038" s="492"/>
      <c r="AP1038" s="492"/>
      <c r="AQ1038" s="492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245"/>
    </row>
    <row r="1039" spans="1:78" s="39" customFormat="1" x14ac:dyDescent="0.3">
      <c r="A1039" s="59" t="s">
        <v>2169</v>
      </c>
      <c r="B1039" s="59" t="s">
        <v>2165</v>
      </c>
      <c r="C1039" s="59"/>
      <c r="D1039" s="38" t="s">
        <v>2170</v>
      </c>
      <c r="E1039" s="59" t="s">
        <v>2173</v>
      </c>
      <c r="F1039" s="59" t="s">
        <v>4423</v>
      </c>
      <c r="G1039" s="59"/>
      <c r="H1039" s="59"/>
      <c r="I1039" s="59" t="s">
        <v>2172</v>
      </c>
      <c r="J1039" s="59"/>
      <c r="K1039" s="59">
        <v>7.5</v>
      </c>
      <c r="L1039" s="59">
        <v>14</v>
      </c>
      <c r="M1039" s="391">
        <v>6</v>
      </c>
      <c r="N1039" s="19">
        <f t="shared" si="50"/>
        <v>45</v>
      </c>
      <c r="O1039" s="391">
        <v>6</v>
      </c>
      <c r="P1039" s="181">
        <v>7.5</v>
      </c>
      <c r="Q1039" s="181">
        <v>14</v>
      </c>
      <c r="R1039" s="391">
        <v>4</v>
      </c>
      <c r="S1039" s="393">
        <f t="shared" si="53"/>
        <v>30</v>
      </c>
      <c r="T1039" s="391"/>
      <c r="U1039" s="181">
        <v>7.5</v>
      </c>
      <c r="V1039" s="181">
        <v>14</v>
      </c>
      <c r="W1039" s="9"/>
      <c r="X1039" s="9"/>
      <c r="Y1039" s="493" t="s">
        <v>1048</v>
      </c>
      <c r="Z1039" s="492"/>
      <c r="AA1039" s="492"/>
      <c r="AB1039" s="492"/>
      <c r="AC1039" s="492"/>
      <c r="AD1039" s="492"/>
      <c r="AE1039" s="492"/>
      <c r="AF1039" s="492"/>
      <c r="AG1039" s="492"/>
      <c r="AH1039" s="492"/>
      <c r="AI1039" s="492"/>
      <c r="AJ1039" s="492"/>
      <c r="AK1039" s="492"/>
      <c r="AL1039" s="492"/>
      <c r="AM1039" s="492"/>
      <c r="AN1039" s="492"/>
      <c r="AO1039" s="492"/>
      <c r="AP1039" s="492"/>
      <c r="AQ1039" s="492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245"/>
    </row>
    <row r="1040" spans="1:78" s="17" customFormat="1" x14ac:dyDescent="0.3">
      <c r="A1040" s="59" t="s">
        <v>2169</v>
      </c>
      <c r="B1040" s="59" t="s">
        <v>2165</v>
      </c>
      <c r="C1040" s="59"/>
      <c r="D1040" s="38" t="s">
        <v>2170</v>
      </c>
      <c r="E1040" s="38" t="s">
        <v>2174</v>
      </c>
      <c r="F1040" s="59" t="s">
        <v>4423</v>
      </c>
      <c r="G1040" s="59"/>
      <c r="H1040" s="59"/>
      <c r="I1040" s="59" t="s">
        <v>2172</v>
      </c>
      <c r="J1040" s="59"/>
      <c r="K1040" s="59">
        <v>5</v>
      </c>
      <c r="L1040" s="59">
        <v>9</v>
      </c>
      <c r="M1040" s="391">
        <v>30</v>
      </c>
      <c r="N1040" s="19">
        <f t="shared" si="50"/>
        <v>150</v>
      </c>
      <c r="O1040" s="391">
        <v>33</v>
      </c>
      <c r="P1040" s="181">
        <v>4.5</v>
      </c>
      <c r="Q1040" s="181">
        <v>9</v>
      </c>
      <c r="R1040" s="391">
        <v>8</v>
      </c>
      <c r="S1040" s="393">
        <f t="shared" si="53"/>
        <v>36</v>
      </c>
      <c r="T1040" s="391"/>
      <c r="U1040" s="181">
        <v>4.5</v>
      </c>
      <c r="V1040" s="181">
        <v>9</v>
      </c>
      <c r="W1040" s="9"/>
      <c r="X1040" s="9"/>
      <c r="Y1040" s="493" t="s">
        <v>1048</v>
      </c>
      <c r="Z1040" s="493"/>
      <c r="AA1040" s="493"/>
      <c r="AB1040" s="493"/>
      <c r="AC1040" s="493"/>
      <c r="AD1040" s="493"/>
      <c r="AE1040" s="493"/>
      <c r="AF1040" s="493"/>
      <c r="AG1040" s="493"/>
      <c r="AH1040" s="493"/>
      <c r="AI1040" s="493"/>
      <c r="AJ1040" s="493"/>
      <c r="AK1040" s="493"/>
      <c r="AL1040" s="493"/>
      <c r="AM1040" s="493"/>
      <c r="AN1040" s="493"/>
      <c r="AO1040" s="493"/>
      <c r="AP1040" s="493"/>
      <c r="AQ1040" s="49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96"/>
    </row>
    <row r="1041" spans="1:78" s="39" customFormat="1" x14ac:dyDescent="0.3">
      <c r="A1041" s="59" t="s">
        <v>2169</v>
      </c>
      <c r="B1041" s="59" t="s">
        <v>2165</v>
      </c>
      <c r="C1041" s="59"/>
      <c r="D1041" s="38" t="s">
        <v>2170</v>
      </c>
      <c r="E1041" s="59" t="s">
        <v>2175</v>
      </c>
      <c r="F1041" s="59" t="s">
        <v>4423</v>
      </c>
      <c r="G1041" s="59"/>
      <c r="H1041" s="59"/>
      <c r="I1041" s="59" t="s">
        <v>2172</v>
      </c>
      <c r="J1041" s="59"/>
      <c r="K1041" s="59"/>
      <c r="L1041" s="59"/>
      <c r="M1041" s="391"/>
      <c r="N1041" s="19">
        <f t="shared" si="50"/>
        <v>0</v>
      </c>
      <c r="O1041" s="391">
        <v>3</v>
      </c>
      <c r="P1041" s="181">
        <v>12.5</v>
      </c>
      <c r="Q1041" s="181">
        <v>24</v>
      </c>
      <c r="R1041" s="391">
        <v>1</v>
      </c>
      <c r="S1041" s="393">
        <f t="shared" si="53"/>
        <v>12.5</v>
      </c>
      <c r="T1041" s="391"/>
      <c r="U1041" s="181">
        <v>12.5</v>
      </c>
      <c r="V1041" s="181">
        <v>24</v>
      </c>
      <c r="W1041" s="9"/>
      <c r="X1041" s="9"/>
      <c r="Y1041" s="493" t="s">
        <v>1048</v>
      </c>
      <c r="Z1041" s="492"/>
      <c r="AA1041" s="492"/>
      <c r="AB1041" s="492"/>
      <c r="AC1041" s="492"/>
      <c r="AD1041" s="492"/>
      <c r="AE1041" s="492"/>
      <c r="AF1041" s="492"/>
      <c r="AG1041" s="492"/>
      <c r="AH1041" s="492"/>
      <c r="AI1041" s="492"/>
      <c r="AJ1041" s="492"/>
      <c r="AK1041" s="492"/>
      <c r="AL1041" s="492"/>
      <c r="AM1041" s="492"/>
      <c r="AN1041" s="492"/>
      <c r="AO1041" s="492"/>
      <c r="AP1041" s="492"/>
      <c r="AQ1041" s="492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245"/>
    </row>
    <row r="1042" spans="1:78" s="59" customFormat="1" x14ac:dyDescent="0.3">
      <c r="A1042" s="59" t="s">
        <v>2169</v>
      </c>
      <c r="B1042" s="59" t="s">
        <v>2165</v>
      </c>
      <c r="D1042" s="38" t="s">
        <v>2170</v>
      </c>
      <c r="E1042" s="59" t="s">
        <v>2176</v>
      </c>
      <c r="F1042" s="59" t="s">
        <v>4423</v>
      </c>
      <c r="I1042" s="59" t="s">
        <v>2172</v>
      </c>
      <c r="K1042" s="59">
        <v>4</v>
      </c>
      <c r="L1042" s="59">
        <v>7</v>
      </c>
      <c r="M1042" s="391">
        <v>18</v>
      </c>
      <c r="N1042" s="19">
        <f t="shared" si="50"/>
        <v>72</v>
      </c>
      <c r="O1042" s="391">
        <v>27</v>
      </c>
      <c r="P1042" s="181">
        <v>3.5</v>
      </c>
      <c r="Q1042" s="181">
        <v>7</v>
      </c>
      <c r="R1042" s="391">
        <v>9</v>
      </c>
      <c r="S1042" s="393">
        <f t="shared" si="53"/>
        <v>31.5</v>
      </c>
      <c r="T1042" s="391"/>
      <c r="U1042" s="181">
        <v>3.5</v>
      </c>
      <c r="V1042" s="181">
        <v>7</v>
      </c>
      <c r="W1042" s="9"/>
      <c r="X1042" s="9"/>
      <c r="Y1042" s="492" t="s">
        <v>1048</v>
      </c>
      <c r="Z1042" s="493"/>
      <c r="AA1042" s="493"/>
      <c r="AB1042" s="493"/>
      <c r="AC1042" s="493"/>
      <c r="AD1042" s="493"/>
      <c r="AE1042" s="493"/>
      <c r="AF1042" s="493"/>
      <c r="AG1042" s="493"/>
      <c r="AH1042" s="493"/>
      <c r="AI1042" s="493"/>
      <c r="AJ1042" s="493"/>
      <c r="AK1042" s="493"/>
      <c r="AL1042" s="493"/>
      <c r="AM1042" s="493"/>
      <c r="AN1042" s="493"/>
      <c r="AO1042" s="493"/>
      <c r="AP1042" s="493"/>
      <c r="AQ1042" s="493"/>
      <c r="AR1042" s="492"/>
      <c r="AS1042" s="492"/>
      <c r="AT1042" s="492"/>
      <c r="AU1042" s="492"/>
      <c r="AV1042" s="492"/>
      <c r="AW1042" s="492"/>
      <c r="AX1042" s="492"/>
      <c r="AY1042" s="492"/>
      <c r="AZ1042" s="492"/>
      <c r="BA1042" s="492"/>
      <c r="BB1042" s="492"/>
      <c r="BC1042" s="492"/>
      <c r="BD1042" s="492"/>
      <c r="BE1042" s="492"/>
      <c r="BF1042" s="492"/>
      <c r="BG1042" s="492"/>
      <c r="BH1042" s="492"/>
      <c r="BI1042" s="492"/>
      <c r="BJ1042" s="492"/>
      <c r="BK1042" s="492"/>
      <c r="BL1042" s="492"/>
      <c r="BM1042" s="492"/>
      <c r="BN1042" s="492"/>
      <c r="BO1042" s="492"/>
      <c r="BP1042" s="492"/>
      <c r="BQ1042" s="492"/>
      <c r="BR1042" s="492"/>
      <c r="BS1042" s="492"/>
      <c r="BT1042" s="492"/>
      <c r="BU1042" s="492"/>
      <c r="BV1042" s="492"/>
      <c r="BW1042" s="492"/>
      <c r="BX1042" s="492"/>
      <c r="BY1042" s="492"/>
      <c r="BZ1042" s="494"/>
    </row>
    <row r="1043" spans="1:78" s="59" customFormat="1" x14ac:dyDescent="0.3">
      <c r="A1043" s="59" t="s">
        <v>2169</v>
      </c>
      <c r="B1043" s="59" t="s">
        <v>2165</v>
      </c>
      <c r="D1043" s="38" t="s">
        <v>2170</v>
      </c>
      <c r="E1043" s="59" t="s">
        <v>2177</v>
      </c>
      <c r="F1043" s="59" t="s">
        <v>4423</v>
      </c>
      <c r="I1043" s="59" t="s">
        <v>2172</v>
      </c>
      <c r="K1043" s="59">
        <v>10</v>
      </c>
      <c r="L1043" s="59">
        <v>18</v>
      </c>
      <c r="M1043" s="391">
        <v>2</v>
      </c>
      <c r="N1043" s="19">
        <f t="shared" si="50"/>
        <v>20</v>
      </c>
      <c r="O1043" s="391">
        <v>2</v>
      </c>
      <c r="P1043" s="181">
        <v>10</v>
      </c>
      <c r="Q1043" s="181">
        <v>18</v>
      </c>
      <c r="R1043" s="391">
        <v>0</v>
      </c>
      <c r="S1043" s="393">
        <f t="shared" si="53"/>
        <v>0</v>
      </c>
      <c r="T1043" s="391"/>
      <c r="U1043" s="181">
        <v>10</v>
      </c>
      <c r="V1043" s="181">
        <v>18</v>
      </c>
      <c r="W1043" s="9"/>
      <c r="X1043" s="9"/>
      <c r="Y1043" s="492" t="s">
        <v>1048</v>
      </c>
      <c r="Z1043" s="492"/>
      <c r="AA1043" s="492"/>
      <c r="AB1043" s="492"/>
      <c r="AC1043" s="492"/>
      <c r="AD1043" s="492"/>
      <c r="AE1043" s="492"/>
      <c r="AF1043" s="492"/>
      <c r="AG1043" s="492"/>
      <c r="AH1043" s="492"/>
      <c r="AI1043" s="492"/>
      <c r="AJ1043" s="492"/>
      <c r="AK1043" s="492"/>
      <c r="AL1043" s="492"/>
      <c r="AM1043" s="492"/>
      <c r="AN1043" s="492"/>
      <c r="AO1043" s="492"/>
      <c r="AP1043" s="492"/>
      <c r="AQ1043" s="492"/>
      <c r="AR1043" s="492"/>
      <c r="AS1043" s="492"/>
      <c r="AT1043" s="492"/>
      <c r="AU1043" s="492"/>
      <c r="AV1043" s="492"/>
      <c r="AW1043" s="492"/>
      <c r="AX1043" s="492"/>
      <c r="AY1043" s="492"/>
      <c r="AZ1043" s="492"/>
      <c r="BA1043" s="492"/>
      <c r="BB1043" s="492"/>
      <c r="BC1043" s="492"/>
      <c r="BD1043" s="492"/>
      <c r="BE1043" s="492"/>
      <c r="BF1043" s="492"/>
      <c r="BG1043" s="492"/>
      <c r="BH1043" s="492"/>
      <c r="BI1043" s="492"/>
      <c r="BJ1043" s="492"/>
      <c r="BK1043" s="492"/>
      <c r="BL1043" s="492"/>
      <c r="BM1043" s="492"/>
      <c r="BN1043" s="492"/>
      <c r="BO1043" s="492"/>
      <c r="BP1043" s="492"/>
      <c r="BQ1043" s="492"/>
      <c r="BR1043" s="492"/>
      <c r="BS1043" s="492"/>
      <c r="BT1043" s="492"/>
      <c r="BU1043" s="492"/>
      <c r="BV1043" s="492"/>
      <c r="BW1043" s="492"/>
      <c r="BX1043" s="492"/>
      <c r="BY1043" s="492"/>
      <c r="BZ1043" s="494"/>
    </row>
    <row r="1044" spans="1:78" s="59" customFormat="1" x14ac:dyDescent="0.3">
      <c r="A1044" s="59" t="s">
        <v>2169</v>
      </c>
      <c r="B1044" s="59" t="s">
        <v>2165</v>
      </c>
      <c r="D1044" s="38" t="s">
        <v>2170</v>
      </c>
      <c r="E1044" s="59" t="s">
        <v>2178</v>
      </c>
      <c r="F1044" s="59" t="s">
        <v>4423</v>
      </c>
      <c r="I1044" s="59" t="s">
        <v>2172</v>
      </c>
      <c r="K1044" s="59">
        <v>7.5</v>
      </c>
      <c r="L1044" s="59">
        <v>14</v>
      </c>
      <c r="M1044" s="391">
        <v>12</v>
      </c>
      <c r="N1044" s="19">
        <f t="shared" ref="N1044:N1076" si="54">SUM(M1044*K1044)</f>
        <v>90</v>
      </c>
      <c r="O1044" s="391">
        <v>18</v>
      </c>
      <c r="P1044" s="181">
        <v>6.9</v>
      </c>
      <c r="Q1044" s="181">
        <v>15</v>
      </c>
      <c r="R1044" s="391">
        <v>2</v>
      </c>
      <c r="S1044" s="393">
        <f t="shared" si="53"/>
        <v>13.8</v>
      </c>
      <c r="T1044" s="391"/>
      <c r="U1044" s="181">
        <v>6.9</v>
      </c>
      <c r="V1044" s="181">
        <v>15</v>
      </c>
      <c r="W1044" s="9"/>
      <c r="X1044" s="9"/>
      <c r="Y1044" s="492" t="s">
        <v>1048</v>
      </c>
      <c r="Z1044" s="495"/>
      <c r="AA1044" s="495"/>
      <c r="AB1044" s="495"/>
      <c r="AC1044" s="495"/>
      <c r="AD1044" s="495"/>
      <c r="AE1044" s="495"/>
      <c r="AF1044" s="495"/>
      <c r="AG1044" s="495"/>
      <c r="AH1044" s="495"/>
      <c r="AI1044" s="495"/>
      <c r="AJ1044" s="495"/>
      <c r="AK1044" s="495"/>
      <c r="AL1044" s="495"/>
      <c r="AM1044" s="495"/>
      <c r="AN1044" s="495"/>
      <c r="AO1044" s="495"/>
      <c r="AP1044" s="495"/>
      <c r="AQ1044" s="495"/>
      <c r="AR1044" s="492"/>
      <c r="AS1044" s="492"/>
      <c r="AT1044" s="492"/>
      <c r="AU1044" s="492"/>
      <c r="AV1044" s="492"/>
      <c r="AW1044" s="492"/>
      <c r="AX1044" s="492"/>
      <c r="AY1044" s="492"/>
      <c r="AZ1044" s="492"/>
      <c r="BA1044" s="492"/>
      <c r="BB1044" s="492"/>
      <c r="BC1044" s="492"/>
      <c r="BD1044" s="492"/>
      <c r="BE1044" s="492"/>
      <c r="BF1044" s="492"/>
      <c r="BG1044" s="492"/>
      <c r="BH1044" s="492"/>
      <c r="BI1044" s="492"/>
      <c r="BJ1044" s="492"/>
      <c r="BK1044" s="492"/>
      <c r="BL1044" s="492"/>
      <c r="BM1044" s="492"/>
      <c r="BN1044" s="492"/>
      <c r="BO1044" s="492"/>
      <c r="BP1044" s="492"/>
      <c r="BQ1044" s="492"/>
      <c r="BR1044" s="492"/>
      <c r="BS1044" s="492"/>
      <c r="BT1044" s="492"/>
      <c r="BU1044" s="492"/>
      <c r="BV1044" s="492"/>
      <c r="BW1044" s="492"/>
      <c r="BX1044" s="492"/>
      <c r="BY1044" s="492"/>
      <c r="BZ1044" s="494"/>
    </row>
    <row r="1045" spans="1:78" s="59" customFormat="1" x14ac:dyDescent="0.3">
      <c r="A1045" s="17" t="s">
        <v>2179</v>
      </c>
      <c r="B1045" s="17" t="s">
        <v>2165</v>
      </c>
      <c r="C1045" s="17"/>
      <c r="D1045" s="17" t="s">
        <v>1457</v>
      </c>
      <c r="E1045" s="17" t="s">
        <v>2180</v>
      </c>
      <c r="F1045" s="17"/>
      <c r="G1045" s="17"/>
      <c r="H1045" s="17"/>
      <c r="I1045" s="17"/>
      <c r="J1045" s="17"/>
      <c r="K1045" s="17"/>
      <c r="L1045" s="17"/>
      <c r="M1045" s="17"/>
      <c r="N1045" s="19">
        <f t="shared" si="54"/>
        <v>0</v>
      </c>
      <c r="O1045" s="20">
        <v>3</v>
      </c>
      <c r="P1045" s="21">
        <v>4.8</v>
      </c>
      <c r="Q1045" s="21">
        <v>16</v>
      </c>
      <c r="R1045" s="20">
        <v>3</v>
      </c>
      <c r="S1045" s="23">
        <f t="shared" si="53"/>
        <v>14.399999999999999</v>
      </c>
      <c r="T1045" s="20"/>
      <c r="U1045" s="21"/>
      <c r="V1045" s="21"/>
      <c r="W1045" s="9"/>
      <c r="X1045" s="9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492"/>
      <c r="AS1045" s="492"/>
      <c r="AT1045" s="492"/>
      <c r="AU1045" s="492"/>
      <c r="AV1045" s="492"/>
      <c r="AW1045" s="492"/>
      <c r="AX1045" s="492"/>
      <c r="AY1045" s="492"/>
      <c r="AZ1045" s="492"/>
      <c r="BA1045" s="492"/>
      <c r="BB1045" s="492"/>
      <c r="BC1045" s="492"/>
      <c r="BD1045" s="492"/>
      <c r="BE1045" s="492"/>
      <c r="BF1045" s="492"/>
      <c r="BG1045" s="492"/>
      <c r="BH1045" s="492"/>
      <c r="BI1045" s="492"/>
      <c r="BJ1045" s="492"/>
      <c r="BK1045" s="492"/>
      <c r="BL1045" s="492"/>
      <c r="BM1045" s="492"/>
      <c r="BN1045" s="492"/>
      <c r="BO1045" s="492"/>
      <c r="BP1045" s="492"/>
      <c r="BQ1045" s="492"/>
      <c r="BR1045" s="492"/>
      <c r="BS1045" s="492"/>
      <c r="BT1045" s="492"/>
      <c r="BU1045" s="492"/>
      <c r="BV1045" s="492"/>
      <c r="BW1045" s="492"/>
      <c r="BX1045" s="492"/>
      <c r="BY1045" s="492"/>
      <c r="BZ1045" s="494"/>
    </row>
    <row r="1046" spans="1:78" s="59" customFormat="1" x14ac:dyDescent="0.3">
      <c r="A1046" s="17" t="s">
        <v>2181</v>
      </c>
      <c r="B1046" s="17" t="s">
        <v>2165</v>
      </c>
      <c r="C1046" s="17"/>
      <c r="D1046" s="17" t="s">
        <v>1457</v>
      </c>
      <c r="E1046" s="17" t="s">
        <v>2182</v>
      </c>
      <c r="F1046" s="17"/>
      <c r="G1046" s="17"/>
      <c r="H1046" s="17"/>
      <c r="I1046" s="17"/>
      <c r="J1046" s="17"/>
      <c r="K1046" s="17"/>
      <c r="L1046" s="17"/>
      <c r="M1046" s="17"/>
      <c r="N1046" s="19">
        <f t="shared" si="54"/>
        <v>0</v>
      </c>
      <c r="O1046" s="20">
        <v>7</v>
      </c>
      <c r="P1046" s="21">
        <v>2.5</v>
      </c>
      <c r="Q1046" s="21">
        <v>8</v>
      </c>
      <c r="R1046" s="20">
        <v>5</v>
      </c>
      <c r="S1046" s="23">
        <f t="shared" si="53"/>
        <v>12.5</v>
      </c>
      <c r="T1046" s="20"/>
      <c r="U1046" s="21"/>
      <c r="V1046" s="21"/>
      <c r="W1046" s="9"/>
      <c r="X1046" s="9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492"/>
      <c r="AS1046" s="492"/>
      <c r="AT1046" s="492"/>
      <c r="AU1046" s="492"/>
      <c r="AV1046" s="492"/>
      <c r="AW1046" s="492"/>
      <c r="AX1046" s="492"/>
      <c r="AY1046" s="492"/>
      <c r="AZ1046" s="492"/>
      <c r="BA1046" s="492"/>
      <c r="BB1046" s="492"/>
      <c r="BC1046" s="492"/>
      <c r="BD1046" s="492"/>
      <c r="BE1046" s="492"/>
      <c r="BF1046" s="492"/>
      <c r="BG1046" s="492"/>
      <c r="BH1046" s="492"/>
      <c r="BI1046" s="492"/>
      <c r="BJ1046" s="492"/>
      <c r="BK1046" s="492"/>
      <c r="BL1046" s="492"/>
      <c r="BM1046" s="492"/>
      <c r="BN1046" s="492"/>
      <c r="BO1046" s="492"/>
      <c r="BP1046" s="492"/>
      <c r="BQ1046" s="492"/>
      <c r="BR1046" s="492"/>
      <c r="BS1046" s="492"/>
      <c r="BT1046" s="492"/>
      <c r="BU1046" s="492"/>
      <c r="BV1046" s="492"/>
      <c r="BW1046" s="492"/>
      <c r="BX1046" s="492"/>
      <c r="BY1046" s="492"/>
      <c r="BZ1046" s="494"/>
    </row>
    <row r="1047" spans="1:78" s="59" customFormat="1" x14ac:dyDescent="0.3">
      <c r="A1047" s="17" t="s">
        <v>2183</v>
      </c>
      <c r="B1047" s="17" t="s">
        <v>2165</v>
      </c>
      <c r="C1047" s="17"/>
      <c r="D1047" s="17" t="s">
        <v>1457</v>
      </c>
      <c r="E1047" s="17" t="s">
        <v>2184</v>
      </c>
      <c r="F1047" s="17"/>
      <c r="G1047" s="17"/>
      <c r="H1047" s="17"/>
      <c r="I1047" s="17"/>
      <c r="J1047" s="17"/>
      <c r="K1047" s="17"/>
      <c r="L1047" s="17"/>
      <c r="M1047" s="17"/>
      <c r="N1047" s="19">
        <f t="shared" si="54"/>
        <v>0</v>
      </c>
      <c r="O1047" s="20">
        <v>5</v>
      </c>
      <c r="P1047" s="21">
        <v>1.4</v>
      </c>
      <c r="Q1047" s="21">
        <v>5</v>
      </c>
      <c r="R1047" s="20">
        <v>5</v>
      </c>
      <c r="S1047" s="23">
        <f t="shared" si="53"/>
        <v>7</v>
      </c>
      <c r="T1047" s="20"/>
      <c r="U1047" s="21"/>
      <c r="V1047" s="21"/>
      <c r="W1047" s="9"/>
      <c r="X1047" s="9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492"/>
      <c r="AS1047" s="492"/>
      <c r="AT1047" s="492"/>
      <c r="AU1047" s="492"/>
      <c r="AV1047" s="492"/>
      <c r="AW1047" s="492"/>
      <c r="AX1047" s="492"/>
      <c r="AY1047" s="492"/>
      <c r="AZ1047" s="492"/>
      <c r="BA1047" s="492"/>
      <c r="BB1047" s="492"/>
      <c r="BC1047" s="492"/>
      <c r="BD1047" s="492"/>
      <c r="BE1047" s="492"/>
      <c r="BF1047" s="492"/>
      <c r="BG1047" s="492"/>
      <c r="BH1047" s="492"/>
      <c r="BI1047" s="492"/>
      <c r="BJ1047" s="492"/>
      <c r="BK1047" s="492"/>
      <c r="BL1047" s="492"/>
      <c r="BM1047" s="492"/>
      <c r="BN1047" s="492"/>
      <c r="BO1047" s="492"/>
      <c r="BP1047" s="492"/>
      <c r="BQ1047" s="492"/>
      <c r="BR1047" s="492"/>
      <c r="BS1047" s="492"/>
      <c r="BT1047" s="492"/>
      <c r="BU1047" s="492"/>
      <c r="BV1047" s="492"/>
      <c r="BW1047" s="492"/>
      <c r="BX1047" s="492"/>
      <c r="BY1047" s="492"/>
      <c r="BZ1047" s="494"/>
    </row>
    <row r="1048" spans="1:78" s="59" customFormat="1" x14ac:dyDescent="0.3">
      <c r="A1048" s="17" t="s">
        <v>2185</v>
      </c>
      <c r="B1048" s="17" t="s">
        <v>2165</v>
      </c>
      <c r="C1048" s="17"/>
      <c r="D1048" s="17" t="s">
        <v>1457</v>
      </c>
      <c r="E1048" s="17" t="s">
        <v>2186</v>
      </c>
      <c r="F1048" s="17"/>
      <c r="G1048" s="17"/>
      <c r="H1048" s="17"/>
      <c r="I1048" s="17"/>
      <c r="J1048" s="17"/>
      <c r="K1048" s="17"/>
      <c r="L1048" s="17"/>
      <c r="M1048" s="17"/>
      <c r="N1048" s="19">
        <f t="shared" si="54"/>
        <v>0</v>
      </c>
      <c r="O1048" s="20">
        <v>5</v>
      </c>
      <c r="P1048" s="21">
        <v>2.1</v>
      </c>
      <c r="Q1048" s="21">
        <v>7</v>
      </c>
      <c r="R1048" s="20">
        <v>5</v>
      </c>
      <c r="S1048" s="23">
        <f t="shared" si="53"/>
        <v>10.5</v>
      </c>
      <c r="T1048" s="20"/>
      <c r="U1048" s="21"/>
      <c r="V1048" s="21"/>
      <c r="W1048" s="9"/>
      <c r="X1048" s="9"/>
      <c r="Y1048" s="3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492"/>
      <c r="AS1048" s="492"/>
      <c r="AT1048" s="492"/>
      <c r="AU1048" s="492"/>
      <c r="AV1048" s="492"/>
      <c r="AW1048" s="492"/>
      <c r="AX1048" s="492"/>
      <c r="AY1048" s="492"/>
      <c r="AZ1048" s="492"/>
      <c r="BA1048" s="492"/>
      <c r="BB1048" s="492"/>
      <c r="BC1048" s="492"/>
      <c r="BD1048" s="492"/>
      <c r="BE1048" s="492"/>
      <c r="BF1048" s="492"/>
      <c r="BG1048" s="492"/>
      <c r="BH1048" s="492"/>
      <c r="BI1048" s="492"/>
      <c r="BJ1048" s="492"/>
      <c r="BK1048" s="492"/>
      <c r="BL1048" s="492"/>
      <c r="BM1048" s="492"/>
      <c r="BN1048" s="492"/>
      <c r="BO1048" s="492"/>
      <c r="BP1048" s="492"/>
      <c r="BQ1048" s="492"/>
      <c r="BR1048" s="492"/>
      <c r="BS1048" s="492"/>
      <c r="BT1048" s="492"/>
      <c r="BU1048" s="492"/>
      <c r="BV1048" s="492"/>
      <c r="BW1048" s="492"/>
      <c r="BX1048" s="492"/>
      <c r="BY1048" s="492"/>
      <c r="BZ1048" s="494"/>
    </row>
    <row r="1049" spans="1:78" s="17" customFormat="1" x14ac:dyDescent="0.3">
      <c r="A1049" s="382"/>
      <c r="B1049" s="17" t="s">
        <v>2187</v>
      </c>
      <c r="D1049" s="17" t="s">
        <v>4453</v>
      </c>
      <c r="E1049" s="17" t="s">
        <v>2188</v>
      </c>
      <c r="G1049" s="53" t="s">
        <v>34</v>
      </c>
      <c r="H1049" s="53"/>
      <c r="I1049" s="53"/>
      <c r="J1049" s="53"/>
      <c r="K1049" s="53">
        <v>0</v>
      </c>
      <c r="L1049" s="53">
        <v>450</v>
      </c>
      <c r="M1049" s="39">
        <v>0</v>
      </c>
      <c r="N1049" s="19">
        <f t="shared" si="54"/>
        <v>0</v>
      </c>
      <c r="O1049" s="7"/>
      <c r="P1049" s="8"/>
      <c r="Q1049" s="8"/>
      <c r="R1049" s="7">
        <v>0</v>
      </c>
      <c r="S1049" s="15">
        <f t="shared" si="53"/>
        <v>0</v>
      </c>
      <c r="T1049" s="302"/>
      <c r="U1049" s="8"/>
      <c r="V1049" s="8"/>
      <c r="W1049" s="9"/>
      <c r="X1049" s="9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96"/>
    </row>
    <row r="1050" spans="1:78" s="39" customFormat="1" x14ac:dyDescent="0.3">
      <c r="A1050" s="382"/>
      <c r="B1050" s="17" t="s">
        <v>2187</v>
      </c>
      <c r="C1050" s="17"/>
      <c r="D1050" s="17" t="s">
        <v>4410</v>
      </c>
      <c r="E1050" s="17" t="s">
        <v>2189</v>
      </c>
      <c r="F1050" s="17"/>
      <c r="G1050" s="39" t="s">
        <v>18</v>
      </c>
      <c r="K1050" s="39">
        <v>0</v>
      </c>
      <c r="L1050" s="53">
        <v>80</v>
      </c>
      <c r="M1050" s="39">
        <v>1</v>
      </c>
      <c r="N1050" s="19">
        <f t="shared" si="54"/>
        <v>0</v>
      </c>
      <c r="O1050" s="7"/>
      <c r="P1050" s="8"/>
      <c r="Q1050" s="8"/>
      <c r="R1050" s="7">
        <v>0</v>
      </c>
      <c r="S1050" s="15">
        <f t="shared" si="53"/>
        <v>0</v>
      </c>
      <c r="T1050" s="7"/>
      <c r="U1050" s="8"/>
      <c r="V1050" s="8"/>
      <c r="W1050" s="9"/>
      <c r="X1050" s="9"/>
      <c r="Y1050" s="3"/>
      <c r="Z1050" s="35"/>
      <c r="AA1050" s="35"/>
      <c r="AB1050" s="35"/>
      <c r="AC1050" s="35"/>
      <c r="AD1050" s="35"/>
      <c r="AE1050" s="35"/>
      <c r="AF1050" s="35"/>
      <c r="AG1050" s="35"/>
      <c r="AH1050" s="35"/>
      <c r="AI1050" s="35"/>
      <c r="AJ1050" s="35"/>
      <c r="AK1050" s="35"/>
      <c r="AL1050" s="35"/>
      <c r="AM1050" s="35"/>
      <c r="AN1050" s="35"/>
      <c r="AO1050" s="35"/>
      <c r="AP1050" s="35"/>
      <c r="AQ1050" s="35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245"/>
    </row>
    <row r="1051" spans="1:78" s="17" customFormat="1" x14ac:dyDescent="0.3">
      <c r="A1051" s="382"/>
      <c r="B1051" s="17" t="s">
        <v>2187</v>
      </c>
      <c r="D1051" s="17" t="s">
        <v>4410</v>
      </c>
      <c r="E1051" s="17" t="s">
        <v>2190</v>
      </c>
      <c r="G1051" s="39" t="s">
        <v>568</v>
      </c>
      <c r="H1051" s="39"/>
      <c r="I1051" s="39"/>
      <c r="J1051" s="39"/>
      <c r="K1051" s="39">
        <v>0</v>
      </c>
      <c r="L1051" s="53">
        <v>100</v>
      </c>
      <c r="M1051" s="39">
        <v>1</v>
      </c>
      <c r="N1051" s="19">
        <f t="shared" si="54"/>
        <v>0</v>
      </c>
      <c r="O1051" s="7"/>
      <c r="P1051" s="8"/>
      <c r="Q1051" s="8"/>
      <c r="R1051" s="7">
        <v>0</v>
      </c>
      <c r="S1051" s="15">
        <f t="shared" si="53"/>
        <v>0</v>
      </c>
      <c r="T1051" s="7"/>
      <c r="U1051" s="8"/>
      <c r="V1051" s="8"/>
      <c r="W1051" s="9"/>
      <c r="X1051" s="9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96"/>
    </row>
    <row r="1052" spans="1:78" s="17" customFormat="1" x14ac:dyDescent="0.3">
      <c r="B1052" s="17" t="s">
        <v>2187</v>
      </c>
      <c r="D1052" s="17" t="s">
        <v>4453</v>
      </c>
      <c r="E1052" s="17" t="s">
        <v>2191</v>
      </c>
      <c r="G1052" s="17" t="s">
        <v>34</v>
      </c>
      <c r="K1052" s="17">
        <v>0</v>
      </c>
      <c r="L1052" s="17">
        <v>425</v>
      </c>
      <c r="M1052" s="17">
        <v>1</v>
      </c>
      <c r="N1052" s="19">
        <f t="shared" si="54"/>
        <v>0</v>
      </c>
      <c r="O1052" s="20"/>
      <c r="P1052" s="21">
        <v>1</v>
      </c>
      <c r="Q1052" s="21">
        <v>425</v>
      </c>
      <c r="R1052" s="20">
        <v>1</v>
      </c>
      <c r="S1052" s="23">
        <f t="shared" si="53"/>
        <v>1</v>
      </c>
      <c r="T1052" s="20"/>
      <c r="U1052" s="21"/>
      <c r="V1052" s="21"/>
      <c r="W1052" s="9"/>
      <c r="X1052" s="9"/>
      <c r="Y1052" s="3"/>
      <c r="Z1052" s="35"/>
      <c r="AA1052" s="35"/>
      <c r="AB1052" s="35"/>
      <c r="AC1052" s="35"/>
      <c r="AD1052" s="35"/>
      <c r="AE1052" s="35"/>
      <c r="AF1052" s="35"/>
      <c r="AG1052" s="35"/>
      <c r="AH1052" s="35"/>
      <c r="AI1052" s="35"/>
      <c r="AJ1052" s="35"/>
      <c r="AK1052" s="35"/>
      <c r="AL1052" s="35"/>
      <c r="AM1052" s="35"/>
      <c r="AN1052" s="35"/>
      <c r="AO1052" s="35"/>
      <c r="AP1052" s="35"/>
      <c r="AQ1052" s="35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96"/>
    </row>
    <row r="1053" spans="1:78" s="17" customFormat="1" x14ac:dyDescent="0.3">
      <c r="B1053" s="17" t="s">
        <v>2187</v>
      </c>
      <c r="D1053" s="17" t="s">
        <v>4453</v>
      </c>
      <c r="E1053" s="17" t="s">
        <v>2191</v>
      </c>
      <c r="G1053" s="17" t="s">
        <v>34</v>
      </c>
      <c r="K1053" s="17">
        <v>0</v>
      </c>
      <c r="L1053" s="17">
        <v>450</v>
      </c>
      <c r="M1053" s="17">
        <v>1</v>
      </c>
      <c r="N1053" s="19">
        <f t="shared" si="54"/>
        <v>0</v>
      </c>
      <c r="O1053" s="20"/>
      <c r="P1053" s="21">
        <v>1</v>
      </c>
      <c r="Q1053" s="21">
        <v>450</v>
      </c>
      <c r="R1053" s="20">
        <v>1</v>
      </c>
      <c r="S1053" s="23">
        <f t="shared" si="53"/>
        <v>1</v>
      </c>
      <c r="T1053" s="20"/>
      <c r="U1053" s="21"/>
      <c r="V1053" s="21"/>
      <c r="W1053" s="9"/>
      <c r="X1053" s="9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96"/>
    </row>
    <row r="1054" spans="1:78" s="497" customFormat="1" x14ac:dyDescent="0.3">
      <c r="A1054" s="382"/>
      <c r="B1054" s="17" t="s">
        <v>2187</v>
      </c>
      <c r="C1054" s="17"/>
      <c r="D1054" s="17" t="s">
        <v>4410</v>
      </c>
      <c r="E1054" s="17" t="s">
        <v>2192</v>
      </c>
      <c r="F1054" s="17"/>
      <c r="G1054" s="39" t="s">
        <v>18</v>
      </c>
      <c r="H1054" s="39"/>
      <c r="I1054" s="39"/>
      <c r="J1054" s="39"/>
      <c r="K1054" s="39">
        <v>0</v>
      </c>
      <c r="L1054" s="53">
        <v>30</v>
      </c>
      <c r="M1054" s="39">
        <v>1</v>
      </c>
      <c r="N1054" s="19">
        <f t="shared" si="54"/>
        <v>0</v>
      </c>
      <c r="O1054" s="7"/>
      <c r="P1054" s="8"/>
      <c r="Q1054" s="8"/>
      <c r="R1054" s="7">
        <v>0</v>
      </c>
      <c r="S1054" s="15">
        <f t="shared" si="53"/>
        <v>0</v>
      </c>
      <c r="T1054" s="7">
        <v>1</v>
      </c>
      <c r="U1054" s="8"/>
      <c r="V1054" s="8">
        <v>25</v>
      </c>
      <c r="W1054" s="9"/>
      <c r="X1054" s="9"/>
      <c r="Y1054" s="3" t="s">
        <v>2193</v>
      </c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198"/>
      <c r="AS1054" s="198"/>
      <c r="AT1054" s="198"/>
      <c r="AU1054" s="198"/>
      <c r="AV1054" s="198"/>
      <c r="AW1054" s="198"/>
      <c r="AX1054" s="198"/>
      <c r="AY1054" s="198"/>
      <c r="AZ1054" s="198"/>
      <c r="BA1054" s="198"/>
      <c r="BB1054" s="198"/>
      <c r="BC1054" s="198"/>
      <c r="BD1054" s="198"/>
      <c r="BE1054" s="198"/>
      <c r="BF1054" s="198"/>
      <c r="BG1054" s="198"/>
      <c r="BH1054" s="198"/>
      <c r="BI1054" s="198"/>
      <c r="BJ1054" s="198"/>
      <c r="BK1054" s="198"/>
      <c r="BL1054" s="198"/>
      <c r="BM1054" s="198"/>
      <c r="BN1054" s="198"/>
      <c r="BO1054" s="198"/>
      <c r="BP1054" s="198"/>
      <c r="BQ1054" s="198"/>
      <c r="BR1054" s="198"/>
      <c r="BS1054" s="198"/>
      <c r="BT1054" s="198"/>
      <c r="BU1054" s="198"/>
      <c r="BV1054" s="198"/>
      <c r="BW1054" s="198"/>
      <c r="BX1054" s="198"/>
      <c r="BY1054" s="198"/>
      <c r="BZ1054" s="496"/>
    </row>
    <row r="1055" spans="1:78" s="500" customFormat="1" x14ac:dyDescent="0.3">
      <c r="A1055" s="59" t="s">
        <v>1782</v>
      </c>
      <c r="B1055" s="28" t="s">
        <v>28</v>
      </c>
      <c r="C1055" s="28"/>
      <c r="D1055" s="28" t="s">
        <v>1783</v>
      </c>
      <c r="E1055" s="28" t="s">
        <v>2194</v>
      </c>
      <c r="F1055" s="28"/>
      <c r="G1055" s="28" t="s">
        <v>18</v>
      </c>
      <c r="H1055" s="28"/>
      <c r="I1055" s="28"/>
      <c r="J1055" s="28"/>
      <c r="K1055" s="28"/>
      <c r="L1055" s="28"/>
      <c r="M1055" s="28"/>
      <c r="N1055" s="19">
        <f t="shared" si="54"/>
        <v>0</v>
      </c>
      <c r="O1055" s="30"/>
      <c r="P1055" s="31"/>
      <c r="Q1055" s="31"/>
      <c r="R1055" s="30"/>
      <c r="S1055" s="33"/>
      <c r="T1055" s="30">
        <v>1</v>
      </c>
      <c r="U1055" s="31">
        <v>0</v>
      </c>
      <c r="V1055" s="31">
        <v>25</v>
      </c>
      <c r="W1055" s="9"/>
      <c r="X1055" s="9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26"/>
      <c r="AP1055" s="26"/>
      <c r="AQ1055" s="26"/>
      <c r="AR1055" s="498"/>
      <c r="AS1055" s="498"/>
      <c r="AT1055" s="498"/>
      <c r="AU1055" s="498"/>
      <c r="AV1055" s="498"/>
      <c r="AW1055" s="498"/>
      <c r="AX1055" s="498"/>
      <c r="AY1055" s="498"/>
      <c r="AZ1055" s="498"/>
      <c r="BA1055" s="498"/>
      <c r="BB1055" s="498"/>
      <c r="BC1055" s="498"/>
      <c r="BD1055" s="498"/>
      <c r="BE1055" s="498"/>
      <c r="BF1055" s="498"/>
      <c r="BG1055" s="498"/>
      <c r="BH1055" s="498"/>
      <c r="BI1055" s="498"/>
      <c r="BJ1055" s="498"/>
      <c r="BK1055" s="498"/>
      <c r="BL1055" s="498"/>
      <c r="BM1055" s="498"/>
      <c r="BN1055" s="498"/>
      <c r="BO1055" s="498"/>
      <c r="BP1055" s="498"/>
      <c r="BQ1055" s="498"/>
      <c r="BR1055" s="498"/>
      <c r="BS1055" s="498"/>
      <c r="BT1055" s="498"/>
      <c r="BU1055" s="498"/>
      <c r="BV1055" s="498"/>
      <c r="BW1055" s="498"/>
      <c r="BX1055" s="498"/>
      <c r="BY1055" s="498"/>
      <c r="BZ1055" s="499"/>
    </row>
    <row r="1056" spans="1:78" s="53" customFormat="1" x14ac:dyDescent="0.3">
      <c r="A1056" s="382"/>
      <c r="B1056" s="17" t="s">
        <v>2187</v>
      </c>
      <c r="C1056" s="17"/>
      <c r="D1056" s="17" t="s">
        <v>4410</v>
      </c>
      <c r="E1056" s="17" t="s">
        <v>2195</v>
      </c>
      <c r="F1056" s="17"/>
      <c r="G1056" s="39" t="s">
        <v>20</v>
      </c>
      <c r="H1056" s="39"/>
      <c r="I1056" s="39"/>
      <c r="J1056" s="39"/>
      <c r="K1056" s="39">
        <v>0</v>
      </c>
      <c r="L1056" s="53">
        <v>20</v>
      </c>
      <c r="M1056" s="39">
        <v>1</v>
      </c>
      <c r="N1056" s="19">
        <f t="shared" si="54"/>
        <v>0</v>
      </c>
      <c r="O1056" s="7"/>
      <c r="P1056" s="8"/>
      <c r="Q1056" s="8"/>
      <c r="R1056" s="7">
        <v>0</v>
      </c>
      <c r="S1056" s="15">
        <f>(P1056*R1056)</f>
        <v>0</v>
      </c>
      <c r="T1056" s="7"/>
      <c r="U1056" s="8"/>
      <c r="V1056" s="8"/>
      <c r="W1056" s="9"/>
      <c r="X1056" s="9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409"/>
    </row>
    <row r="1057" spans="1:78" s="53" customFormat="1" x14ac:dyDescent="0.3">
      <c r="A1057" s="17" t="s">
        <v>2196</v>
      </c>
      <c r="B1057" s="17" t="s">
        <v>2197</v>
      </c>
      <c r="C1057" s="17"/>
      <c r="D1057" s="17" t="s">
        <v>4427</v>
      </c>
      <c r="E1057" s="17" t="s">
        <v>2198</v>
      </c>
      <c r="F1057" s="17"/>
      <c r="G1057" s="17" t="s">
        <v>676</v>
      </c>
      <c r="H1057" s="17" t="s">
        <v>2199</v>
      </c>
      <c r="I1057" s="17"/>
      <c r="J1057" s="17"/>
      <c r="K1057" s="17">
        <v>1.2</v>
      </c>
      <c r="L1057" s="17">
        <v>4</v>
      </c>
      <c r="M1057" s="17">
        <v>124</v>
      </c>
      <c r="N1057" s="19">
        <f t="shared" si="54"/>
        <v>148.79999999999998</v>
      </c>
      <c r="O1057" s="20"/>
      <c r="P1057" s="21">
        <v>1.2</v>
      </c>
      <c r="Q1057" s="21">
        <v>4</v>
      </c>
      <c r="R1057" s="20">
        <v>119</v>
      </c>
      <c r="S1057" s="23">
        <f>(P1057*R1057)</f>
        <v>142.79999999999998</v>
      </c>
      <c r="T1057" s="20"/>
      <c r="U1057" s="21"/>
      <c r="V1057" s="21"/>
      <c r="W1057" s="9"/>
      <c r="X1057" s="9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409"/>
    </row>
    <row r="1058" spans="1:78" s="53" customFormat="1" x14ac:dyDescent="0.3">
      <c r="A1058" s="17" t="s">
        <v>2196</v>
      </c>
      <c r="B1058" s="17" t="s">
        <v>2197</v>
      </c>
      <c r="C1058" s="17"/>
      <c r="D1058" s="17" t="s">
        <v>4427</v>
      </c>
      <c r="E1058" s="17" t="s">
        <v>2200</v>
      </c>
      <c r="F1058" s="17"/>
      <c r="G1058" s="17" t="s">
        <v>676</v>
      </c>
      <c r="H1058" s="17" t="s">
        <v>2201</v>
      </c>
      <c r="I1058" s="17"/>
      <c r="J1058" s="17"/>
      <c r="K1058" s="17">
        <v>0.6</v>
      </c>
      <c r="L1058" s="17">
        <v>2</v>
      </c>
      <c r="M1058" s="17">
        <v>31</v>
      </c>
      <c r="N1058" s="19">
        <f t="shared" si="54"/>
        <v>18.599999999999998</v>
      </c>
      <c r="O1058" s="20"/>
      <c r="P1058" s="21">
        <v>0.5</v>
      </c>
      <c r="Q1058" s="21">
        <v>2</v>
      </c>
      <c r="R1058" s="20">
        <v>24</v>
      </c>
      <c r="S1058" s="23">
        <f>(P1058*R1058)</f>
        <v>12</v>
      </c>
      <c r="T1058" s="20"/>
      <c r="U1058" s="21"/>
      <c r="V1058" s="21"/>
      <c r="W1058" s="9"/>
      <c r="X1058" s="9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409"/>
    </row>
    <row r="1059" spans="1:78" s="26" customFormat="1" x14ac:dyDescent="0.3">
      <c r="A1059" s="28" t="s">
        <v>415</v>
      </c>
      <c r="B1059" s="28" t="s">
        <v>416</v>
      </c>
      <c r="C1059" s="28"/>
      <c r="D1059" s="28" t="s">
        <v>4439</v>
      </c>
      <c r="E1059" s="28" t="s">
        <v>418</v>
      </c>
      <c r="F1059" s="28"/>
      <c r="G1059" s="28" t="s">
        <v>2202</v>
      </c>
      <c r="H1059" s="28"/>
      <c r="I1059" s="28"/>
      <c r="J1059" s="28"/>
      <c r="K1059" s="28"/>
      <c r="L1059" s="28"/>
      <c r="M1059" s="28"/>
      <c r="N1059" s="19">
        <f t="shared" si="54"/>
        <v>0</v>
      </c>
      <c r="O1059" s="501"/>
      <c r="P1059" s="31"/>
      <c r="Q1059" s="31"/>
      <c r="R1059" s="30"/>
      <c r="S1059" s="31"/>
      <c r="T1059" s="30">
        <v>4</v>
      </c>
      <c r="U1059" s="31"/>
      <c r="V1059" s="31"/>
      <c r="W1059" s="9"/>
      <c r="X1059" s="9"/>
    </row>
    <row r="1060" spans="1:78" s="78" customFormat="1" x14ac:dyDescent="0.3">
      <c r="A1060" s="28" t="s">
        <v>415</v>
      </c>
      <c r="B1060" s="28" t="s">
        <v>416</v>
      </c>
      <c r="C1060" s="28"/>
      <c r="D1060" s="28" t="s">
        <v>4439</v>
      </c>
      <c r="E1060" s="28" t="s">
        <v>418</v>
      </c>
      <c r="F1060" s="28"/>
      <c r="G1060" s="28" t="s">
        <v>2203</v>
      </c>
      <c r="H1060" s="28"/>
      <c r="I1060" s="28"/>
      <c r="J1060" s="28"/>
      <c r="K1060" s="28"/>
      <c r="L1060" s="28"/>
      <c r="M1060" s="28"/>
      <c r="N1060" s="19">
        <f t="shared" si="54"/>
        <v>0</v>
      </c>
      <c r="O1060" s="501"/>
      <c r="P1060" s="31"/>
      <c r="Q1060" s="31"/>
      <c r="R1060" s="30"/>
      <c r="S1060" s="31"/>
      <c r="T1060" s="30">
        <v>4</v>
      </c>
      <c r="U1060" s="31"/>
      <c r="V1060" s="31">
        <v>20</v>
      </c>
      <c r="W1060" s="9"/>
      <c r="X1060" s="9"/>
      <c r="Y1060" s="28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26"/>
      <c r="AP1060" s="26"/>
      <c r="AQ1060" s="26"/>
    </row>
    <row r="1061" spans="1:78" s="17" customFormat="1" x14ac:dyDescent="0.3">
      <c r="A1061" s="254" t="s">
        <v>978</v>
      </c>
      <c r="B1061" s="254"/>
      <c r="C1061" s="254"/>
      <c r="D1061" s="254" t="s">
        <v>4430</v>
      </c>
      <c r="E1061" s="254" t="s">
        <v>979</v>
      </c>
      <c r="F1061" s="254"/>
      <c r="G1061" s="254" t="s">
        <v>1031</v>
      </c>
      <c r="H1061" s="254"/>
      <c r="I1061" s="254"/>
      <c r="J1061" s="254"/>
      <c r="K1061" s="254"/>
      <c r="L1061" s="254"/>
      <c r="M1061" s="254"/>
      <c r="N1061" s="19">
        <f t="shared" si="54"/>
        <v>0</v>
      </c>
      <c r="O1061" s="367">
        <v>13</v>
      </c>
      <c r="P1061" s="368">
        <v>0</v>
      </c>
      <c r="Q1061" s="368">
        <v>15</v>
      </c>
      <c r="R1061" s="367">
        <v>13</v>
      </c>
      <c r="S1061" s="370">
        <f>(P1061*R1061)</f>
        <v>0</v>
      </c>
      <c r="T1061" s="367"/>
      <c r="U1061" s="368"/>
      <c r="V1061" s="368"/>
      <c r="W1061" s="9"/>
      <c r="X1061" s="9"/>
      <c r="Y1061" s="3"/>
      <c r="Z1061" s="90"/>
      <c r="AA1061" s="90"/>
      <c r="AB1061" s="90"/>
      <c r="AC1061" s="90"/>
      <c r="AD1061" s="90"/>
      <c r="AE1061" s="90"/>
      <c r="AF1061" s="90"/>
      <c r="AG1061" s="90"/>
      <c r="AH1061" s="90"/>
      <c r="AI1061" s="90"/>
      <c r="AJ1061" s="90"/>
      <c r="AK1061" s="90"/>
      <c r="AL1061" s="90"/>
      <c r="AM1061" s="90"/>
      <c r="AN1061" s="90"/>
      <c r="AO1061" s="90"/>
      <c r="AP1061" s="90"/>
      <c r="AQ1061" s="90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96"/>
    </row>
    <row r="1062" spans="1:78" s="17" customFormat="1" x14ac:dyDescent="0.3">
      <c r="A1062" s="68" t="s">
        <v>2204</v>
      </c>
      <c r="B1062" s="68" t="s">
        <v>2187</v>
      </c>
      <c r="C1062" s="68">
        <v>15893</v>
      </c>
      <c r="D1062" s="68" t="s">
        <v>89</v>
      </c>
      <c r="E1062" s="68" t="s">
        <v>2205</v>
      </c>
      <c r="F1062" s="68"/>
      <c r="G1062" s="68"/>
      <c r="H1062" s="68"/>
      <c r="I1062" s="68"/>
      <c r="J1062" s="68"/>
      <c r="K1062" s="69"/>
      <c r="L1062" s="75"/>
      <c r="M1062" s="71"/>
      <c r="N1062" s="19">
        <f t="shared" si="54"/>
        <v>0</v>
      </c>
      <c r="O1062" s="71"/>
      <c r="P1062" s="71"/>
      <c r="Q1062" s="72"/>
      <c r="R1062" s="71"/>
      <c r="S1062" s="74"/>
      <c r="T1062" s="68">
        <v>1</v>
      </c>
      <c r="U1062" s="75">
        <v>36.97</v>
      </c>
      <c r="V1062" s="75">
        <v>75</v>
      </c>
      <c r="W1062" s="76"/>
      <c r="X1062" s="76"/>
      <c r="Y1062" s="77"/>
      <c r="Z1062" s="78"/>
      <c r="AA1062" s="502"/>
      <c r="AB1062" s="3"/>
      <c r="AC1062" s="338"/>
      <c r="AD1062" s="78"/>
      <c r="AE1062" s="78"/>
      <c r="AF1062" s="78"/>
      <c r="AG1062" s="78"/>
      <c r="AH1062" s="78"/>
      <c r="AI1062" s="78"/>
      <c r="AJ1062" s="78"/>
      <c r="AK1062" s="78"/>
      <c r="AL1062" s="78"/>
      <c r="AM1062" s="78"/>
      <c r="AN1062" s="78"/>
      <c r="AO1062" s="78"/>
      <c r="AP1062" s="78"/>
      <c r="AQ1062" s="78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96"/>
    </row>
    <row r="1063" spans="1:78" s="276" customFormat="1" x14ac:dyDescent="0.3">
      <c r="A1063" s="276" t="s">
        <v>2206</v>
      </c>
      <c r="B1063" s="276" t="s">
        <v>2187</v>
      </c>
      <c r="C1063" s="276">
        <v>15892</v>
      </c>
      <c r="D1063" s="276" t="s">
        <v>89</v>
      </c>
      <c r="E1063" s="276" t="s">
        <v>2207</v>
      </c>
      <c r="K1063" s="503"/>
      <c r="L1063" s="282"/>
      <c r="M1063" s="283"/>
      <c r="N1063" s="19">
        <f t="shared" si="54"/>
        <v>0</v>
      </c>
      <c r="O1063" s="283"/>
      <c r="P1063" s="283"/>
      <c r="Q1063" s="504"/>
      <c r="R1063" s="283"/>
      <c r="S1063" s="281"/>
      <c r="T1063" s="276">
        <v>2</v>
      </c>
      <c r="U1063" s="282">
        <v>37.049999999999997</v>
      </c>
      <c r="V1063" s="282">
        <v>75</v>
      </c>
      <c r="W1063" s="76"/>
      <c r="X1063" s="76"/>
      <c r="Y1063" s="284"/>
      <c r="Z1063" s="285"/>
      <c r="AA1063" s="285"/>
      <c r="AB1063" s="285"/>
      <c r="AC1063" s="285"/>
      <c r="AD1063" s="285"/>
      <c r="AE1063" s="285"/>
      <c r="AF1063" s="285"/>
      <c r="AG1063" s="285"/>
      <c r="AH1063" s="285"/>
      <c r="AI1063" s="285"/>
      <c r="AJ1063" s="285"/>
      <c r="AK1063" s="285"/>
      <c r="AL1063" s="285"/>
      <c r="AM1063" s="285"/>
      <c r="AN1063" s="285"/>
      <c r="AO1063" s="285"/>
      <c r="AP1063" s="285"/>
      <c r="AQ1063" s="285"/>
      <c r="AR1063" s="286"/>
      <c r="AS1063" s="286"/>
      <c r="AT1063" s="286"/>
      <c r="AU1063" s="286"/>
      <c r="AV1063" s="286"/>
      <c r="AW1063" s="286"/>
      <c r="AX1063" s="286"/>
      <c r="AY1063" s="286"/>
      <c r="AZ1063" s="286"/>
      <c r="BA1063" s="286"/>
      <c r="BB1063" s="286"/>
      <c r="BC1063" s="286"/>
      <c r="BD1063" s="286"/>
      <c r="BE1063" s="286"/>
      <c r="BF1063" s="286"/>
      <c r="BG1063" s="286"/>
      <c r="BH1063" s="286"/>
      <c r="BI1063" s="286"/>
      <c r="BJ1063" s="286"/>
      <c r="BK1063" s="286"/>
      <c r="BL1063" s="286"/>
      <c r="BM1063" s="286"/>
      <c r="BN1063" s="286"/>
      <c r="BO1063" s="286"/>
      <c r="BP1063" s="286"/>
      <c r="BQ1063" s="286"/>
      <c r="BR1063" s="286"/>
      <c r="BS1063" s="286"/>
      <c r="BT1063" s="286"/>
      <c r="BU1063" s="286"/>
      <c r="BV1063" s="286"/>
      <c r="BW1063" s="286"/>
      <c r="BX1063" s="286"/>
      <c r="BY1063" s="286"/>
      <c r="BZ1063" s="505"/>
    </row>
    <row r="1064" spans="1:78" s="17" customFormat="1" x14ac:dyDescent="0.3">
      <c r="A1064" s="17" t="s">
        <v>2208</v>
      </c>
      <c r="D1064" s="17" t="s">
        <v>1089</v>
      </c>
      <c r="E1064" s="17" t="s">
        <v>2209</v>
      </c>
      <c r="G1064" s="17" t="s">
        <v>2210</v>
      </c>
      <c r="H1064" s="17" t="s">
        <v>2211</v>
      </c>
      <c r="M1064" s="20"/>
      <c r="N1064" s="19">
        <f t="shared" si="54"/>
        <v>0</v>
      </c>
      <c r="O1064" s="20"/>
      <c r="P1064" s="21"/>
      <c r="Q1064" s="21"/>
      <c r="R1064" s="20"/>
      <c r="S1064" s="23"/>
      <c r="T1064" s="20">
        <v>2</v>
      </c>
      <c r="U1064" s="21">
        <v>5</v>
      </c>
      <c r="V1064" s="21">
        <v>18</v>
      </c>
      <c r="W1064" s="9"/>
      <c r="X1064" s="9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96"/>
    </row>
    <row r="1065" spans="1:78" s="17" customFormat="1" x14ac:dyDescent="0.3">
      <c r="A1065" s="17" t="s">
        <v>2212</v>
      </c>
      <c r="D1065" s="17" t="s">
        <v>1089</v>
      </c>
      <c r="E1065" s="39" t="s">
        <v>2209</v>
      </c>
      <c r="F1065" s="39"/>
      <c r="G1065" s="39" t="s">
        <v>2213</v>
      </c>
      <c r="H1065" s="39" t="s">
        <v>2214</v>
      </c>
      <c r="I1065" s="39"/>
      <c r="J1065" s="39"/>
      <c r="K1065" s="39"/>
      <c r="L1065" s="39"/>
      <c r="M1065" s="7"/>
      <c r="N1065" s="19">
        <f t="shared" si="54"/>
        <v>0</v>
      </c>
      <c r="O1065" s="7"/>
      <c r="P1065" s="8"/>
      <c r="Q1065" s="8"/>
      <c r="R1065" s="7"/>
      <c r="S1065" s="15"/>
      <c r="T1065" s="7">
        <v>1</v>
      </c>
      <c r="U1065" s="8">
        <v>2</v>
      </c>
      <c r="V1065" s="8">
        <v>9</v>
      </c>
      <c r="W1065" s="9"/>
      <c r="X1065" s="9"/>
      <c r="Y1065" s="3"/>
      <c r="Z1065" s="90"/>
      <c r="AA1065" s="90"/>
      <c r="AB1065" s="90"/>
      <c r="AC1065" s="90"/>
      <c r="AD1065" s="90"/>
      <c r="AE1065" s="90"/>
      <c r="AF1065" s="90"/>
      <c r="AG1065" s="90"/>
      <c r="AH1065" s="90"/>
      <c r="AI1065" s="90"/>
      <c r="AJ1065" s="90"/>
      <c r="AK1065" s="90"/>
      <c r="AL1065" s="90"/>
      <c r="AM1065" s="90"/>
      <c r="AN1065" s="90"/>
      <c r="AO1065" s="90"/>
      <c r="AP1065" s="90"/>
      <c r="AQ1065" s="90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96"/>
    </row>
    <row r="1066" spans="1:78" s="17" customFormat="1" x14ac:dyDescent="0.3">
      <c r="A1066" s="506" t="s">
        <v>2215</v>
      </c>
      <c r="B1066" s="269"/>
      <c r="C1066" s="269"/>
      <c r="D1066" s="269" t="s">
        <v>132</v>
      </c>
      <c r="E1066" s="269" t="s">
        <v>2216</v>
      </c>
      <c r="F1066" s="269"/>
      <c r="G1066" s="269" t="s">
        <v>2217</v>
      </c>
      <c r="H1066" s="269"/>
      <c r="I1066" s="269"/>
      <c r="J1066" s="269"/>
      <c r="K1066" s="269"/>
      <c r="L1066" s="269"/>
      <c r="M1066" s="269"/>
      <c r="N1066" s="19">
        <f t="shared" si="54"/>
        <v>0</v>
      </c>
      <c r="O1066" s="269"/>
      <c r="P1066" s="270"/>
      <c r="Q1066" s="270"/>
      <c r="R1066" s="269"/>
      <c r="S1066" s="272"/>
      <c r="T1066" s="269">
        <v>2</v>
      </c>
      <c r="U1066" s="270">
        <v>16.07</v>
      </c>
      <c r="V1066" s="270">
        <v>18.899999999999999</v>
      </c>
      <c r="W1066" s="163"/>
      <c r="X1066" s="16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96"/>
    </row>
    <row r="1067" spans="1:78" s="17" customFormat="1" x14ac:dyDescent="0.3">
      <c r="A1067" s="17" t="s">
        <v>1557</v>
      </c>
      <c r="D1067" s="17" t="s">
        <v>664</v>
      </c>
      <c r="E1067" s="17" t="s">
        <v>1558</v>
      </c>
      <c r="N1067" s="19">
        <f t="shared" si="54"/>
        <v>0</v>
      </c>
      <c r="O1067" s="20">
        <v>5</v>
      </c>
      <c r="P1067" s="21">
        <v>5</v>
      </c>
      <c r="Q1067" s="21">
        <v>9</v>
      </c>
      <c r="R1067" s="20">
        <v>4</v>
      </c>
      <c r="S1067" s="23">
        <f>(P1067*R1067)</f>
        <v>20</v>
      </c>
      <c r="T1067" s="20"/>
      <c r="U1067" s="21">
        <v>5</v>
      </c>
      <c r="V1067" s="21">
        <v>9</v>
      </c>
      <c r="W1067" s="9"/>
      <c r="X1067" s="9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96"/>
    </row>
    <row r="1068" spans="1:78" s="17" customFormat="1" x14ac:dyDescent="0.3">
      <c r="A1068" s="17" t="s">
        <v>2218</v>
      </c>
      <c r="D1068" s="17" t="s">
        <v>2219</v>
      </c>
      <c r="E1068" s="17" t="s">
        <v>2220</v>
      </c>
      <c r="H1068" s="17" t="s">
        <v>2221</v>
      </c>
      <c r="M1068" s="20"/>
      <c r="N1068" s="19">
        <f t="shared" si="54"/>
        <v>0</v>
      </c>
      <c r="O1068" s="20"/>
      <c r="P1068" s="21"/>
      <c r="Q1068" s="21"/>
      <c r="R1068" s="22"/>
      <c r="S1068" s="23"/>
      <c r="T1068" s="20">
        <v>6</v>
      </c>
      <c r="U1068" s="21">
        <v>2.2999999999999998</v>
      </c>
      <c r="V1068" s="21">
        <v>17</v>
      </c>
      <c r="W1068" s="9"/>
      <c r="X1068" s="9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96"/>
    </row>
    <row r="1069" spans="1:78" s="17" customFormat="1" x14ac:dyDescent="0.3">
      <c r="A1069" s="17" t="s">
        <v>2222</v>
      </c>
      <c r="D1069" s="17" t="s">
        <v>1089</v>
      </c>
      <c r="E1069" s="17" t="s">
        <v>2223</v>
      </c>
      <c r="M1069" s="20"/>
      <c r="N1069" s="19">
        <f t="shared" si="54"/>
        <v>0</v>
      </c>
      <c r="O1069" s="20"/>
      <c r="P1069" s="21"/>
      <c r="Q1069" s="21"/>
      <c r="R1069" s="22"/>
      <c r="S1069" s="23"/>
      <c r="T1069" s="20">
        <v>10</v>
      </c>
      <c r="U1069" s="21">
        <v>1.9</v>
      </c>
      <c r="V1069" s="21">
        <v>6</v>
      </c>
      <c r="W1069" s="9"/>
      <c r="X1069" s="9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96"/>
    </row>
    <row r="1070" spans="1:78" s="17" customFormat="1" x14ac:dyDescent="0.3">
      <c r="A1070" s="17" t="s">
        <v>1923</v>
      </c>
      <c r="D1070" s="17" t="s">
        <v>4410</v>
      </c>
      <c r="E1070" s="17" t="s">
        <v>1924</v>
      </c>
      <c r="N1070" s="19">
        <f t="shared" si="54"/>
        <v>0</v>
      </c>
      <c r="O1070" s="20"/>
      <c r="P1070" s="21">
        <v>15</v>
      </c>
      <c r="Q1070" s="21">
        <v>25</v>
      </c>
      <c r="R1070" s="22">
        <v>1</v>
      </c>
      <c r="S1070" s="23">
        <f>(P1070*R1070)</f>
        <v>15</v>
      </c>
      <c r="T1070" s="20"/>
      <c r="U1070" s="21"/>
      <c r="V1070" s="21"/>
      <c r="W1070" s="9"/>
      <c r="X1070" s="9"/>
      <c r="Y1070" s="3"/>
      <c r="Z1070" s="88"/>
      <c r="AA1070" s="88"/>
      <c r="AB1070" s="88"/>
      <c r="AC1070" s="88"/>
      <c r="AD1070" s="88"/>
      <c r="AE1070" s="88"/>
      <c r="AF1070" s="88"/>
      <c r="AG1070" s="88"/>
      <c r="AH1070" s="88"/>
      <c r="AI1070" s="88"/>
      <c r="AJ1070" s="88"/>
      <c r="AK1070" s="88"/>
      <c r="AL1070" s="88"/>
      <c r="AM1070" s="88"/>
      <c r="AN1070" s="88"/>
      <c r="AO1070" s="88"/>
      <c r="AP1070" s="88"/>
      <c r="AQ1070" s="88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96"/>
    </row>
    <row r="1071" spans="1:78" s="17" customFormat="1" x14ac:dyDescent="0.3">
      <c r="A1071" s="17" t="s">
        <v>2224</v>
      </c>
      <c r="D1071" s="17" t="s">
        <v>1089</v>
      </c>
      <c r="E1071" s="17" t="s">
        <v>2225</v>
      </c>
      <c r="H1071" s="17" t="s">
        <v>2226</v>
      </c>
      <c r="M1071" s="20"/>
      <c r="N1071" s="19">
        <f t="shared" si="54"/>
        <v>0</v>
      </c>
      <c r="O1071" s="20"/>
      <c r="P1071" s="21"/>
      <c r="Q1071" s="21"/>
      <c r="R1071" s="22"/>
      <c r="S1071" s="23"/>
      <c r="T1071" s="20">
        <v>3</v>
      </c>
      <c r="U1071" s="21">
        <v>4</v>
      </c>
      <c r="V1071" s="21">
        <v>17</v>
      </c>
      <c r="W1071" s="9"/>
      <c r="X1071" s="9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96"/>
    </row>
    <row r="1072" spans="1:78" s="17" customFormat="1" x14ac:dyDescent="0.3">
      <c r="A1072" s="68" t="s">
        <v>2227</v>
      </c>
      <c r="B1072" s="68"/>
      <c r="C1072" s="68">
        <v>17687</v>
      </c>
      <c r="D1072" s="68" t="s">
        <v>89</v>
      </c>
      <c r="E1072" s="68" t="s">
        <v>2228</v>
      </c>
      <c r="F1072" s="68"/>
      <c r="G1072" s="68"/>
      <c r="H1072" s="68"/>
      <c r="I1072" s="68"/>
      <c r="J1072" s="68"/>
      <c r="K1072" s="68"/>
      <c r="L1072" s="69"/>
      <c r="M1072" s="68">
        <f>K1072*L1072</f>
        <v>0</v>
      </c>
      <c r="N1072" s="19">
        <f t="shared" si="54"/>
        <v>0</v>
      </c>
      <c r="O1072" s="70"/>
      <c r="P1072" s="71"/>
      <c r="Q1072" s="72"/>
      <c r="R1072" s="73"/>
      <c r="S1072" s="74"/>
      <c r="T1072" s="68">
        <v>1</v>
      </c>
      <c r="U1072" s="75">
        <v>6.81</v>
      </c>
      <c r="V1072" s="75">
        <v>22</v>
      </c>
      <c r="W1072" s="76"/>
      <c r="X1072" s="76"/>
      <c r="Y1072" s="77"/>
      <c r="Z1072" s="78" t="s">
        <v>2229</v>
      </c>
      <c r="AA1072" s="78"/>
      <c r="AB1072" s="78"/>
      <c r="AC1072" s="78"/>
      <c r="AD1072" s="78"/>
      <c r="AE1072" s="78"/>
      <c r="AF1072" s="78"/>
      <c r="AG1072" s="78"/>
      <c r="AH1072" s="78"/>
      <c r="AI1072" s="78"/>
      <c r="AJ1072" s="78"/>
      <c r="AK1072" s="78"/>
      <c r="AL1072" s="78"/>
      <c r="AM1072" s="78"/>
      <c r="AN1072" s="78"/>
      <c r="AO1072" s="78"/>
      <c r="AP1072" s="78"/>
      <c r="AQ1072" s="78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96"/>
    </row>
    <row r="1073" spans="1:77" s="25" customFormat="1" x14ac:dyDescent="0.3">
      <c r="A1073" s="17" t="s">
        <v>1088</v>
      </c>
      <c r="B1073" s="17"/>
      <c r="C1073" s="17"/>
      <c r="D1073" s="17" t="s">
        <v>1089</v>
      </c>
      <c r="E1073" s="17" t="s">
        <v>2230</v>
      </c>
      <c r="F1073" s="17"/>
      <c r="G1073" s="17" t="s">
        <v>2231</v>
      </c>
      <c r="H1073" s="17"/>
      <c r="I1073" s="17"/>
      <c r="J1073" s="17"/>
      <c r="K1073" s="17"/>
      <c r="L1073" s="17"/>
      <c r="M1073" s="20"/>
      <c r="N1073" s="19">
        <f t="shared" si="54"/>
        <v>0</v>
      </c>
      <c r="O1073" s="20"/>
      <c r="P1073" s="21"/>
      <c r="Q1073" s="21"/>
      <c r="R1073" s="22"/>
      <c r="S1073" s="23"/>
      <c r="T1073" s="20">
        <v>1</v>
      </c>
      <c r="U1073" s="21">
        <v>7.5</v>
      </c>
      <c r="V1073" s="21">
        <v>25</v>
      </c>
      <c r="W1073" s="9"/>
      <c r="X1073" s="9"/>
      <c r="Y1073" s="3"/>
      <c r="Z1073" s="35"/>
      <c r="AA1073" s="35"/>
      <c r="AB1073" s="35"/>
      <c r="AC1073" s="35"/>
      <c r="AD1073" s="35"/>
      <c r="AE1073" s="35"/>
      <c r="AF1073" s="35"/>
      <c r="AG1073" s="35"/>
      <c r="AH1073" s="35"/>
      <c r="AI1073" s="35"/>
      <c r="AJ1073" s="35"/>
      <c r="AK1073" s="35"/>
      <c r="AL1073" s="35"/>
      <c r="AM1073" s="35"/>
      <c r="AN1073" s="35"/>
      <c r="AO1073" s="35"/>
      <c r="AP1073" s="35"/>
      <c r="AQ1073" s="35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</row>
    <row r="1074" spans="1:77" s="25" customFormat="1" x14ac:dyDescent="0.3">
      <c r="A1074" s="17" t="s">
        <v>1088</v>
      </c>
      <c r="B1074" s="17"/>
      <c r="C1074" s="17"/>
      <c r="D1074" s="17" t="s">
        <v>1089</v>
      </c>
      <c r="E1074" s="17" t="s">
        <v>2232</v>
      </c>
      <c r="F1074" s="17"/>
      <c r="G1074" s="17"/>
      <c r="H1074" s="17"/>
      <c r="I1074" s="17"/>
      <c r="J1074" s="17"/>
      <c r="K1074" s="17"/>
      <c r="L1074" s="17"/>
      <c r="M1074" s="20"/>
      <c r="N1074" s="19">
        <f t="shared" si="54"/>
        <v>0</v>
      </c>
      <c r="O1074" s="20"/>
      <c r="P1074" s="21"/>
      <c r="Q1074" s="21"/>
      <c r="R1074" s="22"/>
      <c r="S1074" s="23"/>
      <c r="T1074" s="20">
        <v>1</v>
      </c>
      <c r="U1074" s="21">
        <v>6</v>
      </c>
      <c r="V1074" s="21">
        <v>25</v>
      </c>
      <c r="W1074" s="9"/>
      <c r="X1074" s="9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</row>
    <row r="1075" spans="1:77" x14ac:dyDescent="0.3">
      <c r="A1075" s="17" t="s">
        <v>1088</v>
      </c>
      <c r="B1075" s="17"/>
      <c r="C1075" s="17"/>
      <c r="D1075" s="17" t="s">
        <v>1089</v>
      </c>
      <c r="E1075" s="17" t="s">
        <v>2233</v>
      </c>
      <c r="F1075" s="17"/>
      <c r="G1075" s="17"/>
      <c r="H1075" s="17"/>
      <c r="I1075" s="17"/>
      <c r="J1075" s="17"/>
      <c r="K1075" s="17"/>
      <c r="L1075" s="17"/>
      <c r="M1075" s="20"/>
      <c r="N1075" s="19">
        <f t="shared" si="54"/>
        <v>0</v>
      </c>
      <c r="O1075" s="20"/>
      <c r="P1075" s="21"/>
      <c r="Q1075" s="21"/>
      <c r="R1075" s="22"/>
      <c r="S1075" s="23"/>
      <c r="T1075" s="20">
        <v>1</v>
      </c>
      <c r="U1075" s="21">
        <v>5</v>
      </c>
      <c r="V1075" s="21">
        <v>19</v>
      </c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</row>
    <row r="1076" spans="1:77" x14ac:dyDescent="0.3">
      <c r="A1076" s="17" t="s">
        <v>1088</v>
      </c>
      <c r="B1076" s="17"/>
      <c r="C1076" s="17"/>
      <c r="D1076" s="17" t="s">
        <v>1089</v>
      </c>
      <c r="E1076" s="17" t="s">
        <v>2234</v>
      </c>
      <c r="F1076" s="17"/>
      <c r="G1076" s="17" t="s">
        <v>2210</v>
      </c>
      <c r="H1076" s="17"/>
      <c r="I1076" s="17"/>
      <c r="J1076" s="17"/>
      <c r="K1076" s="17"/>
      <c r="L1076" s="17"/>
      <c r="M1076" s="20"/>
      <c r="N1076" s="19">
        <f t="shared" si="54"/>
        <v>0</v>
      </c>
      <c r="O1076" s="20"/>
      <c r="P1076" s="21"/>
      <c r="Q1076" s="21"/>
      <c r="R1076" s="22"/>
      <c r="S1076" s="23"/>
      <c r="T1076" s="20">
        <v>2</v>
      </c>
      <c r="U1076" s="21">
        <v>6</v>
      </c>
      <c r="V1076" s="21">
        <v>22</v>
      </c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</row>
    <row r="1077" spans="1:77" x14ac:dyDescent="0.3">
      <c r="A1077" s="39"/>
      <c r="B1077" s="39"/>
      <c r="C1077" s="39"/>
      <c r="D1077" s="39"/>
      <c r="E1077" s="39"/>
      <c r="F1077" s="39"/>
      <c r="G1077" s="39"/>
      <c r="H1077" s="39"/>
      <c r="I1077" s="39"/>
      <c r="J1077" s="39"/>
      <c r="K1077" s="39"/>
      <c r="L1077" s="53"/>
      <c r="M1077" s="39"/>
      <c r="N1077" s="41"/>
      <c r="O1077" s="39"/>
      <c r="P1077" s="196"/>
      <c r="Q1077" s="196"/>
      <c r="R1077" s="14"/>
      <c r="S1077" s="15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</row>
    <row r="1078" spans="1:77" x14ac:dyDescent="0.3">
      <c r="A1078" s="39"/>
      <c r="B1078" s="39"/>
      <c r="C1078" s="39"/>
      <c r="D1078" s="39"/>
      <c r="E1078" s="39"/>
      <c r="F1078" s="39"/>
      <c r="G1078" s="39"/>
      <c r="H1078" s="39"/>
      <c r="I1078" s="39"/>
      <c r="J1078" s="39"/>
      <c r="K1078" s="39"/>
      <c r="L1078" s="53"/>
      <c r="M1078" s="39"/>
      <c r="N1078" s="41"/>
      <c r="O1078" s="39"/>
      <c r="P1078" s="196"/>
      <c r="Q1078" s="196"/>
      <c r="R1078" s="14"/>
      <c r="S1078" s="15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</row>
    <row r="1079" spans="1:77" x14ac:dyDescent="0.3">
      <c r="A1079" s="39"/>
      <c r="B1079" s="39"/>
      <c r="C1079" s="39"/>
      <c r="D1079" s="39"/>
      <c r="E1079" s="39"/>
      <c r="F1079" s="39"/>
      <c r="G1079" s="39"/>
      <c r="H1079" s="39"/>
      <c r="I1079" s="39"/>
      <c r="J1079" s="39"/>
      <c r="K1079" s="39"/>
      <c r="L1079" s="53"/>
      <c r="M1079" s="39"/>
      <c r="N1079" s="41"/>
      <c r="O1079" s="39"/>
      <c r="P1079" s="196"/>
      <c r="Q1079" s="196"/>
      <c r="R1079" s="14"/>
      <c r="S1079" s="15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</row>
    <row r="1080" spans="1:77" s="25" customFormat="1" x14ac:dyDescent="0.3">
      <c r="A1080" s="39"/>
      <c r="B1080" s="39"/>
      <c r="C1080" s="39"/>
      <c r="D1080" s="39"/>
      <c r="E1080" s="39"/>
      <c r="F1080" s="39"/>
      <c r="G1080" s="39"/>
      <c r="H1080" s="39"/>
      <c r="I1080" s="39"/>
      <c r="J1080" s="39"/>
      <c r="K1080" s="39"/>
      <c r="L1080" s="53"/>
      <c r="M1080" s="39"/>
      <c r="N1080" s="41"/>
      <c r="O1080" s="39"/>
      <c r="P1080" s="196"/>
      <c r="Q1080" s="196"/>
      <c r="R1080" s="14"/>
      <c r="S1080" s="15"/>
      <c r="T1080" s="7"/>
      <c r="U1080" s="8"/>
      <c r="V1080" s="8"/>
      <c r="W1080" s="9"/>
      <c r="X1080" s="9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</row>
    <row r="1081" spans="1:77" s="25" customFormat="1" x14ac:dyDescent="0.3">
      <c r="A1081" s="39"/>
      <c r="B1081" s="39"/>
      <c r="C1081" s="39"/>
      <c r="D1081" s="39"/>
      <c r="E1081" s="39"/>
      <c r="F1081" s="39"/>
      <c r="G1081" s="39"/>
      <c r="H1081" s="39"/>
      <c r="I1081" s="39"/>
      <c r="J1081" s="39"/>
      <c r="K1081" s="39"/>
      <c r="L1081" s="53"/>
      <c r="M1081" s="39"/>
      <c r="N1081" s="41"/>
      <c r="O1081" s="39"/>
      <c r="P1081" s="196"/>
      <c r="Q1081" s="196"/>
      <c r="R1081" s="14"/>
      <c r="S1081" s="15"/>
      <c r="T1081" s="7"/>
      <c r="U1081" s="8"/>
      <c r="V1081" s="8"/>
      <c r="W1081" s="9"/>
      <c r="X1081" s="9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</row>
    <row r="1082" spans="1:77" x14ac:dyDescent="0.3">
      <c r="A1082" s="39"/>
      <c r="B1082" s="39"/>
      <c r="C1082" s="39"/>
      <c r="D1082" s="39"/>
      <c r="E1082" s="39"/>
      <c r="F1082" s="39"/>
      <c r="G1082" s="39"/>
      <c r="H1082" s="39"/>
      <c r="I1082" s="39"/>
      <c r="J1082" s="39"/>
      <c r="K1082" s="39"/>
      <c r="L1082" s="39"/>
      <c r="M1082" s="39"/>
      <c r="N1082" s="507"/>
      <c r="O1082" s="7"/>
      <c r="P1082" s="8"/>
      <c r="Q1082" s="8"/>
      <c r="R1082" s="14"/>
      <c r="S1082" s="15"/>
      <c r="U1082" s="1"/>
      <c r="V1082" s="1"/>
      <c r="W1082" s="508"/>
      <c r="X1082" s="508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</row>
    <row r="1083" spans="1:77" x14ac:dyDescent="0.3">
      <c r="G1083" s="39"/>
      <c r="H1083" s="39"/>
      <c r="I1083" s="39"/>
      <c r="J1083" s="3"/>
      <c r="U1083" s="1"/>
      <c r="V1083" s="1"/>
      <c r="W1083" s="508"/>
      <c r="X1083" s="508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</row>
    <row r="1084" spans="1:77" x14ac:dyDescent="0.3">
      <c r="U1084" s="1"/>
      <c r="V1084" s="1"/>
      <c r="W1084" s="508"/>
      <c r="X1084" s="508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</row>
  </sheetData>
  <autoFilter ref="A1:AQ1081"/>
  <hyperlinks>
    <hyperlink ref="I793" r:id="rId1"/>
    <hyperlink ref="I794" r:id="rId2"/>
    <hyperlink ref="I795" r:id="rId3"/>
    <hyperlink ref="I798" r:id="rId4"/>
    <hyperlink ref="I812" r:id="rId5"/>
    <hyperlink ref="I814" r:id="rId6"/>
    <hyperlink ref="I821" r:id="rId7"/>
    <hyperlink ref="I822" r:id="rId8"/>
    <hyperlink ref="I823" r:id="rId9"/>
    <hyperlink ref="I828" r:id="rId10"/>
    <hyperlink ref="I831" r:id="rId11"/>
    <hyperlink ref="I832" r:id="rId12"/>
    <hyperlink ref="I835" r:id="rId13"/>
  </hyperlinks>
  <pageMargins left="0.75" right="0.75" top="1" bottom="1" header="0.51180555555555496" footer="0.51180555555555496"/>
  <pageSetup paperSize="9" firstPageNumber="0" fitToHeight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zoomScale="85" zoomScaleNormal="85" workbookViewId="0">
      <pane ySplit="1" topLeftCell="A1040" activePane="bottomLeft" state="frozen"/>
      <selection pane="bottomLeft" activeCell="E1074" activeCellId="1" sqref="A530:XFD534 E1074"/>
    </sheetView>
  </sheetViews>
  <sheetFormatPr baseColWidth="10" defaultColWidth="9" defaultRowHeight="15.75" x14ac:dyDescent="0.25"/>
  <cols>
    <col min="1" max="1" width="10.875" style="509" customWidth="1"/>
    <col min="2" max="2" width="10.875" style="510" customWidth="1"/>
    <col min="3" max="3" width="63.125" style="171" customWidth="1"/>
    <col min="4" max="4" width="14" style="167" customWidth="1"/>
    <col min="5" max="5" width="12.875" style="511" customWidth="1"/>
    <col min="6" max="6" width="5.125" style="510" customWidth="1"/>
    <col min="7" max="7" width="5.875" style="510" customWidth="1"/>
    <col min="8" max="9" width="4" style="510" customWidth="1"/>
    <col min="10" max="10" width="57.625" style="171" customWidth="1"/>
    <col min="11" max="1025" width="10.875" customWidth="1"/>
  </cols>
  <sheetData>
    <row r="1" spans="1:9" x14ac:dyDescent="0.25">
      <c r="A1" s="512" t="s">
        <v>2235</v>
      </c>
      <c r="B1" s="513" t="s">
        <v>0</v>
      </c>
      <c r="C1" s="200" t="s">
        <v>2236</v>
      </c>
      <c r="D1" s="201" t="s">
        <v>2237</v>
      </c>
      <c r="E1" s="514" t="s">
        <v>2238</v>
      </c>
      <c r="F1" s="513" t="s">
        <v>2239</v>
      </c>
      <c r="G1" s="513" t="s">
        <v>2240</v>
      </c>
      <c r="H1" s="513" t="s">
        <v>2241</v>
      </c>
      <c r="I1" s="513"/>
    </row>
    <row r="2" spans="1:9" s="520" customFormat="1" hidden="1" x14ac:dyDescent="0.25">
      <c r="A2" s="515">
        <v>42818</v>
      </c>
      <c r="B2" s="516" t="s">
        <v>2242</v>
      </c>
      <c r="C2" s="517" t="s">
        <v>2243</v>
      </c>
      <c r="D2" s="518">
        <v>400.5</v>
      </c>
      <c r="E2" s="519">
        <v>259.89999999999998</v>
      </c>
      <c r="F2" s="516"/>
      <c r="G2" s="516"/>
      <c r="H2" s="516" t="s">
        <v>2244</v>
      </c>
      <c r="I2" s="516"/>
    </row>
    <row r="3" spans="1:9" hidden="1" x14ac:dyDescent="0.25">
      <c r="A3" s="509">
        <v>42819</v>
      </c>
      <c r="B3" s="510" t="s">
        <v>32</v>
      </c>
      <c r="C3" s="171" t="s">
        <v>2245</v>
      </c>
      <c r="D3" s="167">
        <v>5</v>
      </c>
      <c r="H3" s="510" t="s">
        <v>2244</v>
      </c>
    </row>
    <row r="4" spans="1:9" hidden="1" x14ac:dyDescent="0.25">
      <c r="A4" s="509">
        <v>42819</v>
      </c>
      <c r="B4" s="510" t="s">
        <v>1302</v>
      </c>
      <c r="C4" s="171" t="s">
        <v>2246</v>
      </c>
      <c r="D4" s="167">
        <v>6</v>
      </c>
      <c r="H4" s="510" t="s">
        <v>2244</v>
      </c>
    </row>
    <row r="5" spans="1:9" hidden="1" x14ac:dyDescent="0.25">
      <c r="A5" s="509">
        <v>42819</v>
      </c>
      <c r="B5" s="510" t="s">
        <v>2247</v>
      </c>
      <c r="C5" s="171" t="s">
        <v>2248</v>
      </c>
      <c r="D5" s="167">
        <v>9</v>
      </c>
      <c r="H5" s="510" t="s">
        <v>2244</v>
      </c>
    </row>
    <row r="6" spans="1:9" hidden="1" x14ac:dyDescent="0.25">
      <c r="A6" s="509">
        <v>42819</v>
      </c>
      <c r="B6" s="510" t="s">
        <v>2242</v>
      </c>
      <c r="C6" s="171" t="s">
        <v>2249</v>
      </c>
      <c r="D6" s="167">
        <v>3</v>
      </c>
      <c r="H6" s="510" t="s">
        <v>2244</v>
      </c>
    </row>
    <row r="7" spans="1:9" hidden="1" x14ac:dyDescent="0.25">
      <c r="A7" s="509">
        <v>42819</v>
      </c>
      <c r="B7" s="510" t="s">
        <v>2250</v>
      </c>
      <c r="C7" s="171" t="s">
        <v>2251</v>
      </c>
      <c r="D7" s="167">
        <v>6</v>
      </c>
      <c r="H7" s="510" t="s">
        <v>2244</v>
      </c>
    </row>
    <row r="8" spans="1:9" hidden="1" x14ac:dyDescent="0.25">
      <c r="A8" s="509">
        <v>42819</v>
      </c>
      <c r="B8" s="510" t="s">
        <v>1605</v>
      </c>
      <c r="C8" s="171" t="s">
        <v>2252</v>
      </c>
      <c r="D8" s="167">
        <v>8</v>
      </c>
      <c r="H8" s="510" t="s">
        <v>2244</v>
      </c>
    </row>
    <row r="9" spans="1:9" s="523" customFormat="1" x14ac:dyDescent="0.25">
      <c r="A9" s="521"/>
      <c r="B9" s="522"/>
      <c r="C9" s="523" t="s">
        <v>2253</v>
      </c>
      <c r="D9" s="524">
        <f>SUM(D2:D8)</f>
        <v>437.5</v>
      </c>
      <c r="E9" s="525">
        <f>SUM(E2:E8)</f>
        <v>259.89999999999998</v>
      </c>
      <c r="F9" s="522"/>
      <c r="G9" s="522"/>
      <c r="H9" s="522"/>
      <c r="I9" s="522"/>
    </row>
    <row r="10" spans="1:9" s="528" customFormat="1" x14ac:dyDescent="0.25">
      <c r="A10" s="526">
        <v>42819</v>
      </c>
      <c r="B10" s="527"/>
      <c r="C10" s="528" t="s">
        <v>2254</v>
      </c>
      <c r="D10" s="529">
        <v>-37</v>
      </c>
      <c r="E10" s="530"/>
      <c r="F10" s="527"/>
      <c r="G10" s="527"/>
      <c r="H10" s="527"/>
      <c r="I10" s="527"/>
    </row>
    <row r="11" spans="1:9" s="533" customFormat="1" x14ac:dyDescent="0.25">
      <c r="A11" s="531"/>
      <c r="B11" s="532"/>
      <c r="D11" s="534"/>
      <c r="E11" s="535"/>
      <c r="F11" s="532"/>
      <c r="G11" s="532"/>
      <c r="H11" s="532"/>
      <c r="I11" s="532"/>
    </row>
    <row r="12" spans="1:9" s="538" customFormat="1" x14ac:dyDescent="0.25">
      <c r="A12" s="536"/>
      <c r="B12" s="537"/>
      <c r="C12" s="538" t="s">
        <v>2255</v>
      </c>
      <c r="D12" s="539">
        <v>400.5</v>
      </c>
      <c r="E12" s="540">
        <v>259.93</v>
      </c>
      <c r="F12" s="537"/>
      <c r="G12" s="537"/>
      <c r="H12" s="537"/>
      <c r="I12" s="537"/>
    </row>
    <row r="13" spans="1:9" s="543" customFormat="1" hidden="1" x14ac:dyDescent="0.25">
      <c r="A13" s="541">
        <v>42824</v>
      </c>
      <c r="B13" s="542" t="s">
        <v>2256</v>
      </c>
      <c r="C13" s="543" t="s">
        <v>2257</v>
      </c>
      <c r="D13" s="544">
        <v>10</v>
      </c>
      <c r="E13" s="545"/>
      <c r="F13" s="542"/>
      <c r="G13" s="542"/>
      <c r="H13" s="542" t="s">
        <v>2244</v>
      </c>
      <c r="I13" s="542"/>
    </row>
    <row r="14" spans="1:9" hidden="1" x14ac:dyDescent="0.25">
      <c r="A14" s="509">
        <v>42824</v>
      </c>
      <c r="B14" s="510" t="s">
        <v>1122</v>
      </c>
      <c r="C14" s="171" t="s">
        <v>2258</v>
      </c>
      <c r="D14" s="167">
        <v>8</v>
      </c>
      <c r="H14" s="510" t="s">
        <v>2244</v>
      </c>
    </row>
    <row r="15" spans="1:9" hidden="1" x14ac:dyDescent="0.25">
      <c r="A15" s="509">
        <v>42824</v>
      </c>
      <c r="B15" s="510" t="s">
        <v>1984</v>
      </c>
      <c r="C15" s="171" t="s">
        <v>2259</v>
      </c>
      <c r="D15" s="167">
        <v>65</v>
      </c>
      <c r="H15" s="510" t="s">
        <v>2244</v>
      </c>
    </row>
    <row r="16" spans="1:9" hidden="1" x14ac:dyDescent="0.25">
      <c r="A16" s="509">
        <v>42824</v>
      </c>
      <c r="B16" s="510" t="s">
        <v>1582</v>
      </c>
      <c r="C16" s="171" t="s">
        <v>2260</v>
      </c>
      <c r="D16" s="167">
        <v>5</v>
      </c>
      <c r="H16" s="510" t="s">
        <v>2244</v>
      </c>
    </row>
    <row r="17" spans="1:8" hidden="1" x14ac:dyDescent="0.25">
      <c r="A17" s="509">
        <v>42824</v>
      </c>
      <c r="B17" s="510" t="s">
        <v>1541</v>
      </c>
      <c r="C17" s="171" t="s">
        <v>2261</v>
      </c>
      <c r="D17" s="167">
        <v>8</v>
      </c>
      <c r="H17" s="510" t="s">
        <v>2244</v>
      </c>
    </row>
    <row r="18" spans="1:8" hidden="1" x14ac:dyDescent="0.25">
      <c r="A18" s="509">
        <v>42824</v>
      </c>
      <c r="B18" s="510" t="s">
        <v>2262</v>
      </c>
      <c r="C18" s="171" t="s">
        <v>2263</v>
      </c>
      <c r="D18" s="167">
        <v>45</v>
      </c>
      <c r="H18" s="510" t="s">
        <v>2244</v>
      </c>
    </row>
    <row r="19" spans="1:8" hidden="1" x14ac:dyDescent="0.25">
      <c r="A19" s="509">
        <v>42824</v>
      </c>
      <c r="B19" s="510" t="s">
        <v>1588</v>
      </c>
      <c r="C19" s="171" t="s">
        <v>2264</v>
      </c>
      <c r="D19" s="167">
        <v>15</v>
      </c>
      <c r="G19" s="510" t="s">
        <v>2244</v>
      </c>
      <c r="H19" s="510" t="s">
        <v>2244</v>
      </c>
    </row>
    <row r="20" spans="1:8" hidden="1" x14ac:dyDescent="0.25">
      <c r="A20" s="509">
        <v>42824</v>
      </c>
      <c r="B20" s="510" t="s">
        <v>795</v>
      </c>
      <c r="C20" s="171" t="s">
        <v>2263</v>
      </c>
      <c r="D20" s="167">
        <v>45</v>
      </c>
      <c r="H20" s="510" t="s">
        <v>2244</v>
      </c>
    </row>
    <row r="21" spans="1:8" hidden="1" x14ac:dyDescent="0.25">
      <c r="A21" s="509">
        <v>42824</v>
      </c>
      <c r="B21" s="510" t="s">
        <v>126</v>
      </c>
      <c r="C21" s="171" t="s">
        <v>2265</v>
      </c>
      <c r="D21" s="167">
        <v>4</v>
      </c>
      <c r="G21" s="510" t="s">
        <v>2244</v>
      </c>
      <c r="H21" s="510" t="s">
        <v>2244</v>
      </c>
    </row>
    <row r="22" spans="1:8" hidden="1" x14ac:dyDescent="0.25">
      <c r="A22" s="509">
        <v>42824</v>
      </c>
      <c r="B22" s="510" t="s">
        <v>2185</v>
      </c>
      <c r="C22" s="171" t="s">
        <v>2266</v>
      </c>
      <c r="D22" s="167">
        <v>7</v>
      </c>
      <c r="H22" s="510" t="s">
        <v>2244</v>
      </c>
    </row>
    <row r="23" spans="1:8" x14ac:dyDescent="0.25">
      <c r="A23" s="509">
        <v>42824</v>
      </c>
      <c r="C23" s="171" t="s">
        <v>2267</v>
      </c>
      <c r="D23" s="167">
        <v>6</v>
      </c>
      <c r="H23" s="510" t="s">
        <v>2244</v>
      </c>
    </row>
    <row r="24" spans="1:8" hidden="1" x14ac:dyDescent="0.25">
      <c r="A24" s="509">
        <v>42824</v>
      </c>
      <c r="B24" s="510" t="s">
        <v>1584</v>
      </c>
      <c r="C24" s="171" t="s">
        <v>2268</v>
      </c>
      <c r="D24" s="167">
        <v>5</v>
      </c>
      <c r="H24" s="510" t="s">
        <v>2244</v>
      </c>
    </row>
    <row r="25" spans="1:8" hidden="1" x14ac:dyDescent="0.25">
      <c r="A25" s="509">
        <v>42824</v>
      </c>
      <c r="B25" s="510" t="s">
        <v>982</v>
      </c>
      <c r="C25" s="171" t="s">
        <v>2269</v>
      </c>
      <c r="D25" s="167">
        <v>25</v>
      </c>
      <c r="H25" s="510" t="s">
        <v>2244</v>
      </c>
    </row>
    <row r="26" spans="1:8" hidden="1" x14ac:dyDescent="0.25">
      <c r="A26" s="509">
        <v>42824</v>
      </c>
      <c r="B26" s="510" t="s">
        <v>1592</v>
      </c>
      <c r="C26" s="171" t="s">
        <v>1570</v>
      </c>
      <c r="D26" s="167">
        <v>6</v>
      </c>
      <c r="H26" s="510" t="s">
        <v>2244</v>
      </c>
    </row>
    <row r="27" spans="1:8" hidden="1" x14ac:dyDescent="0.25">
      <c r="A27" s="509">
        <v>42824</v>
      </c>
      <c r="B27" s="510" t="s">
        <v>1578</v>
      </c>
      <c r="C27" s="171" t="s">
        <v>2270</v>
      </c>
      <c r="D27" s="167">
        <v>6</v>
      </c>
      <c r="H27" s="510" t="s">
        <v>2244</v>
      </c>
    </row>
    <row r="28" spans="1:8" hidden="1" x14ac:dyDescent="0.25">
      <c r="A28" s="509">
        <v>42824</v>
      </c>
      <c r="B28" s="510" t="s">
        <v>2271</v>
      </c>
      <c r="C28" s="171" t="s">
        <v>2272</v>
      </c>
      <c r="D28" s="167">
        <v>6</v>
      </c>
      <c r="H28" s="510" t="s">
        <v>2244</v>
      </c>
    </row>
    <row r="29" spans="1:8" hidden="1" x14ac:dyDescent="0.25">
      <c r="A29" s="509">
        <v>42824</v>
      </c>
      <c r="B29" s="510" t="s">
        <v>1541</v>
      </c>
      <c r="C29" s="171" t="s">
        <v>2273</v>
      </c>
      <c r="D29" s="167">
        <v>12</v>
      </c>
      <c r="H29" s="510" t="s">
        <v>2244</v>
      </c>
    </row>
    <row r="30" spans="1:8" hidden="1" x14ac:dyDescent="0.25">
      <c r="A30" s="509">
        <v>42824</v>
      </c>
      <c r="B30" s="510" t="s">
        <v>1124</v>
      </c>
      <c r="C30" s="171" t="s">
        <v>2274</v>
      </c>
      <c r="D30" s="167">
        <v>5</v>
      </c>
      <c r="H30" s="510" t="s">
        <v>2244</v>
      </c>
    </row>
    <row r="31" spans="1:8" hidden="1" x14ac:dyDescent="0.25">
      <c r="A31" s="509">
        <v>42824</v>
      </c>
      <c r="B31" s="510" t="s">
        <v>1122</v>
      </c>
      <c r="C31" s="171" t="s">
        <v>2275</v>
      </c>
      <c r="D31" s="167">
        <v>8</v>
      </c>
      <c r="H31" s="510" t="s">
        <v>2244</v>
      </c>
    </row>
    <row r="32" spans="1:8" hidden="1" x14ac:dyDescent="0.25">
      <c r="A32" s="509">
        <v>42824</v>
      </c>
      <c r="B32" s="510" t="s">
        <v>2276</v>
      </c>
      <c r="C32" s="171" t="s">
        <v>2277</v>
      </c>
      <c r="D32" s="167">
        <v>24</v>
      </c>
      <c r="H32" s="510" t="s">
        <v>2244</v>
      </c>
    </row>
    <row r="33" spans="1:9" hidden="1" x14ac:dyDescent="0.25">
      <c r="A33" s="509">
        <v>42824</v>
      </c>
      <c r="B33" s="510" t="s">
        <v>1573</v>
      </c>
      <c r="C33" s="171" t="s">
        <v>2278</v>
      </c>
      <c r="D33" s="167">
        <v>5</v>
      </c>
      <c r="H33" s="510" t="s">
        <v>2244</v>
      </c>
    </row>
    <row r="34" spans="1:9" hidden="1" x14ac:dyDescent="0.25">
      <c r="A34" s="509">
        <v>42824</v>
      </c>
      <c r="B34" s="510" t="s">
        <v>2279</v>
      </c>
      <c r="C34" s="171" t="s">
        <v>2280</v>
      </c>
      <c r="D34" s="167">
        <v>10</v>
      </c>
      <c r="H34" s="510" t="s">
        <v>2244</v>
      </c>
    </row>
    <row r="35" spans="1:9" hidden="1" x14ac:dyDescent="0.25">
      <c r="A35" s="509">
        <v>42824</v>
      </c>
      <c r="B35" s="510" t="s">
        <v>1885</v>
      </c>
      <c r="C35" s="171" t="s">
        <v>2281</v>
      </c>
      <c r="D35" s="167">
        <v>22</v>
      </c>
      <c r="H35" s="510" t="s">
        <v>2244</v>
      </c>
    </row>
    <row r="36" spans="1:9" hidden="1" x14ac:dyDescent="0.25">
      <c r="A36" s="509">
        <v>42824</v>
      </c>
      <c r="B36" s="510" t="s">
        <v>1590</v>
      </c>
      <c r="C36" s="171" t="s">
        <v>2282</v>
      </c>
      <c r="D36" s="167">
        <v>6</v>
      </c>
      <c r="H36" s="510" t="s">
        <v>2244</v>
      </c>
    </row>
    <row r="37" spans="1:9" hidden="1" x14ac:dyDescent="0.25">
      <c r="A37" s="509">
        <v>42824</v>
      </c>
      <c r="B37" s="510" t="s">
        <v>978</v>
      </c>
      <c r="C37" s="171" t="s">
        <v>2269</v>
      </c>
      <c r="D37" s="167">
        <v>15</v>
      </c>
      <c r="H37" s="510" t="s">
        <v>2244</v>
      </c>
    </row>
    <row r="38" spans="1:9" hidden="1" x14ac:dyDescent="0.25">
      <c r="A38" s="509">
        <v>42824</v>
      </c>
      <c r="B38" s="510" t="s">
        <v>2256</v>
      </c>
      <c r="C38" s="171" t="s">
        <v>2283</v>
      </c>
      <c r="D38" s="167">
        <v>5</v>
      </c>
      <c r="H38" s="510" t="s">
        <v>2244</v>
      </c>
    </row>
    <row r="39" spans="1:9" s="523" customFormat="1" x14ac:dyDescent="0.25">
      <c r="A39" s="521"/>
      <c r="B39" s="522"/>
      <c r="C39" s="523" t="s">
        <v>2253</v>
      </c>
      <c r="D39" s="524">
        <f>SUM(D12:D38)</f>
        <v>778.5</v>
      </c>
      <c r="E39" s="525">
        <f>SUM(E12:E38)</f>
        <v>259.93</v>
      </c>
      <c r="F39" s="522"/>
      <c r="G39" s="522"/>
      <c r="H39" s="522"/>
      <c r="I39" s="522"/>
    </row>
    <row r="40" spans="1:9" s="528" customFormat="1" x14ac:dyDescent="0.25">
      <c r="A40" s="546">
        <v>42824</v>
      </c>
      <c r="B40" s="527"/>
      <c r="C40" s="528" t="s">
        <v>2254</v>
      </c>
      <c r="D40" s="529">
        <v>-383</v>
      </c>
      <c r="E40" s="530"/>
      <c r="F40" s="527"/>
      <c r="G40" s="527"/>
      <c r="H40" s="527"/>
      <c r="I40" s="527"/>
    </row>
    <row r="41" spans="1:9" s="549" customFormat="1" x14ac:dyDescent="0.25">
      <c r="A41" s="547"/>
      <c r="B41" s="548"/>
      <c r="D41" s="550"/>
      <c r="E41" s="551"/>
      <c r="F41" s="548"/>
      <c r="G41" s="548"/>
      <c r="H41" s="548"/>
      <c r="I41" s="548"/>
    </row>
    <row r="42" spans="1:9" s="520" customFormat="1" x14ac:dyDescent="0.25">
      <c r="A42" s="515"/>
      <c r="B42" s="516"/>
      <c r="C42" s="520" t="s">
        <v>2255</v>
      </c>
      <c r="D42" s="518">
        <v>395.5</v>
      </c>
      <c r="E42" s="519">
        <v>259.93</v>
      </c>
      <c r="F42" s="516"/>
      <c r="G42" s="516"/>
      <c r="H42" s="516"/>
      <c r="I42" s="516"/>
    </row>
    <row r="43" spans="1:9" hidden="1" x14ac:dyDescent="0.25">
      <c r="A43" s="509">
        <v>42826</v>
      </c>
      <c r="B43" s="510" t="s">
        <v>312</v>
      </c>
      <c r="C43" s="171" t="s">
        <v>2284</v>
      </c>
      <c r="D43" s="167">
        <v>12</v>
      </c>
      <c r="H43" s="510" t="s">
        <v>2244</v>
      </c>
    </row>
    <row r="44" spans="1:9" hidden="1" x14ac:dyDescent="0.25">
      <c r="A44" s="509">
        <v>42826</v>
      </c>
      <c r="B44" s="510" t="s">
        <v>547</v>
      </c>
      <c r="C44" s="171" t="s">
        <v>2285</v>
      </c>
      <c r="D44" s="167">
        <v>5</v>
      </c>
      <c r="H44" s="510" t="s">
        <v>2244</v>
      </c>
    </row>
    <row r="45" spans="1:9" hidden="1" x14ac:dyDescent="0.25">
      <c r="A45" s="509">
        <v>42826</v>
      </c>
      <c r="B45" s="510" t="s">
        <v>547</v>
      </c>
      <c r="C45" s="171" t="s">
        <v>2285</v>
      </c>
      <c r="D45" s="167">
        <v>5</v>
      </c>
      <c r="H45" s="510" t="s">
        <v>2244</v>
      </c>
    </row>
    <row r="46" spans="1:9" hidden="1" x14ac:dyDescent="0.25">
      <c r="A46" s="509">
        <v>42826</v>
      </c>
      <c r="B46" s="510" t="s">
        <v>547</v>
      </c>
      <c r="C46" s="171" t="s">
        <v>2285</v>
      </c>
      <c r="D46" s="167">
        <v>5</v>
      </c>
      <c r="H46" s="510" t="s">
        <v>2244</v>
      </c>
    </row>
    <row r="47" spans="1:9" hidden="1" x14ac:dyDescent="0.25">
      <c r="A47" s="509">
        <v>42826</v>
      </c>
      <c r="B47" s="510" t="s">
        <v>1962</v>
      </c>
      <c r="C47" s="171" t="s">
        <v>2286</v>
      </c>
      <c r="D47" s="167">
        <v>9</v>
      </c>
      <c r="H47" s="510" t="s">
        <v>2244</v>
      </c>
    </row>
    <row r="48" spans="1:9" hidden="1" x14ac:dyDescent="0.25">
      <c r="A48" s="509">
        <v>42826</v>
      </c>
      <c r="B48" s="510" t="s">
        <v>1468</v>
      </c>
      <c r="C48" s="171" t="s">
        <v>2287</v>
      </c>
      <c r="D48" s="167">
        <v>6</v>
      </c>
      <c r="H48" s="510" t="s">
        <v>2244</v>
      </c>
    </row>
    <row r="49" spans="1:9" hidden="1" x14ac:dyDescent="0.25">
      <c r="A49" s="509">
        <v>42826</v>
      </c>
      <c r="B49" s="510" t="s">
        <v>2242</v>
      </c>
      <c r="C49" s="171" t="s">
        <v>819</v>
      </c>
      <c r="D49" s="167">
        <v>7</v>
      </c>
      <c r="H49" s="510" t="s">
        <v>2244</v>
      </c>
    </row>
    <row r="50" spans="1:9" hidden="1" x14ac:dyDescent="0.25">
      <c r="A50" s="509">
        <v>42826</v>
      </c>
      <c r="B50" s="510" t="s">
        <v>1468</v>
      </c>
      <c r="C50" s="171" t="s">
        <v>2287</v>
      </c>
      <c r="D50" s="167">
        <v>6</v>
      </c>
      <c r="H50" s="510" t="s">
        <v>2244</v>
      </c>
    </row>
    <row r="51" spans="1:9" hidden="1" x14ac:dyDescent="0.25">
      <c r="A51" s="509">
        <v>42826</v>
      </c>
      <c r="B51" s="552" t="s">
        <v>312</v>
      </c>
      <c r="C51" s="171" t="s">
        <v>2288</v>
      </c>
      <c r="D51" s="167">
        <v>21</v>
      </c>
      <c r="H51" s="552">
        <v>0</v>
      </c>
      <c r="I51" s="552"/>
    </row>
    <row r="52" spans="1:9" hidden="1" x14ac:dyDescent="0.25">
      <c r="A52" s="509">
        <v>42826</v>
      </c>
      <c r="B52" s="510" t="s">
        <v>721</v>
      </c>
      <c r="C52" s="171" t="s">
        <v>2289</v>
      </c>
      <c r="D52" s="167">
        <v>3</v>
      </c>
      <c r="H52" s="510" t="s">
        <v>2244</v>
      </c>
    </row>
    <row r="53" spans="1:9" hidden="1" x14ac:dyDescent="0.25">
      <c r="A53" s="509">
        <v>42826</v>
      </c>
      <c r="B53" s="510" t="s">
        <v>732</v>
      </c>
      <c r="C53" s="171" t="s">
        <v>2290</v>
      </c>
      <c r="D53" s="167">
        <v>15</v>
      </c>
      <c r="H53" s="510" t="s">
        <v>2244</v>
      </c>
    </row>
    <row r="54" spans="1:9" hidden="1" x14ac:dyDescent="0.25">
      <c r="A54" s="509">
        <v>42826</v>
      </c>
      <c r="B54" s="552" t="s">
        <v>32</v>
      </c>
      <c r="C54" s="171" t="s">
        <v>2291</v>
      </c>
      <c r="D54" s="167">
        <v>5</v>
      </c>
      <c r="H54" s="552" t="s">
        <v>2244</v>
      </c>
      <c r="I54" s="552"/>
    </row>
    <row r="55" spans="1:9" hidden="1" x14ac:dyDescent="0.25">
      <c r="A55" s="509">
        <v>42826</v>
      </c>
      <c r="B55" s="552" t="s">
        <v>2292</v>
      </c>
      <c r="C55" s="171" t="s">
        <v>2293</v>
      </c>
      <c r="D55" s="167">
        <v>4</v>
      </c>
      <c r="H55" s="552">
        <v>0</v>
      </c>
      <c r="I55" s="552"/>
    </row>
    <row r="56" spans="1:9" hidden="1" x14ac:dyDescent="0.25">
      <c r="A56" s="509">
        <v>42826</v>
      </c>
      <c r="B56" s="510">
        <v>0</v>
      </c>
      <c r="C56" s="171" t="s">
        <v>2294</v>
      </c>
      <c r="D56" s="167">
        <v>3</v>
      </c>
      <c r="H56" s="510" t="s">
        <v>2244</v>
      </c>
    </row>
    <row r="57" spans="1:9" hidden="1" x14ac:dyDescent="0.25">
      <c r="A57" s="509">
        <v>42826</v>
      </c>
      <c r="B57" s="552">
        <v>0</v>
      </c>
      <c r="C57" s="171" t="s">
        <v>2295</v>
      </c>
      <c r="D57" s="167">
        <v>6</v>
      </c>
      <c r="H57" s="552">
        <v>0</v>
      </c>
      <c r="I57" s="552"/>
    </row>
    <row r="58" spans="1:9" hidden="1" x14ac:dyDescent="0.25">
      <c r="A58" s="509">
        <v>42826</v>
      </c>
      <c r="B58" s="552">
        <v>0</v>
      </c>
      <c r="C58" s="171" t="s">
        <v>2296</v>
      </c>
      <c r="D58" s="167">
        <v>9</v>
      </c>
      <c r="H58" s="552">
        <v>0</v>
      </c>
      <c r="I58" s="552"/>
    </row>
    <row r="59" spans="1:9" hidden="1" x14ac:dyDescent="0.25">
      <c r="A59" s="509">
        <v>42826</v>
      </c>
      <c r="B59" s="510" t="s">
        <v>1468</v>
      </c>
      <c r="C59" s="171" t="s">
        <v>2287</v>
      </c>
      <c r="D59" s="167">
        <v>6</v>
      </c>
      <c r="H59" s="510" t="s">
        <v>2244</v>
      </c>
    </row>
    <row r="60" spans="1:9" hidden="1" x14ac:dyDescent="0.25">
      <c r="A60" s="509">
        <v>42826</v>
      </c>
      <c r="B60" s="510" t="s">
        <v>1605</v>
      </c>
      <c r="C60" s="171" t="s">
        <v>2297</v>
      </c>
      <c r="D60" s="167">
        <v>8</v>
      </c>
      <c r="H60" s="510" t="s">
        <v>2244</v>
      </c>
    </row>
    <row r="61" spans="1:9" s="523" customFormat="1" x14ac:dyDescent="0.25">
      <c r="A61" s="521"/>
      <c r="B61" s="522"/>
      <c r="C61" s="523" t="s">
        <v>2253</v>
      </c>
      <c r="D61" s="524">
        <f>SUM(D42:D60)</f>
        <v>530.5</v>
      </c>
      <c r="E61" s="525">
        <f>SUM(E42:E60)</f>
        <v>259.93</v>
      </c>
      <c r="F61" s="522"/>
      <c r="G61" s="522"/>
      <c r="H61" s="522"/>
      <c r="I61" s="522"/>
    </row>
    <row r="62" spans="1:9" s="528" customFormat="1" x14ac:dyDescent="0.25">
      <c r="A62" s="546">
        <v>42826</v>
      </c>
      <c r="B62" s="527"/>
      <c r="C62" s="528" t="s">
        <v>2254</v>
      </c>
      <c r="D62" s="529">
        <v>-135</v>
      </c>
      <c r="E62" s="530"/>
      <c r="F62" s="527"/>
      <c r="G62" s="527"/>
      <c r="H62" s="527"/>
      <c r="I62" s="527"/>
    </row>
    <row r="63" spans="1:9" s="533" customFormat="1" x14ac:dyDescent="0.25">
      <c r="A63" s="553"/>
      <c r="B63" s="532"/>
      <c r="D63" s="534"/>
      <c r="E63" s="535"/>
      <c r="F63" s="532"/>
      <c r="G63" s="532"/>
      <c r="H63" s="532"/>
      <c r="I63" s="532"/>
    </row>
    <row r="64" spans="1:9" s="556" customFormat="1" x14ac:dyDescent="0.25">
      <c r="A64" s="554"/>
      <c r="B64" s="555"/>
      <c r="C64" s="556" t="s">
        <v>2255</v>
      </c>
      <c r="D64" s="557">
        <v>395.5</v>
      </c>
      <c r="E64" s="558">
        <v>259.93</v>
      </c>
      <c r="F64" s="555"/>
      <c r="G64" s="555"/>
      <c r="H64" s="555"/>
      <c r="I64" s="555"/>
    </row>
    <row r="65" spans="1:9" x14ac:dyDescent="0.25">
      <c r="A65" s="509">
        <v>42832</v>
      </c>
      <c r="C65" s="171" t="s">
        <v>2298</v>
      </c>
      <c r="D65" s="167">
        <v>1</v>
      </c>
      <c r="E65" s="511">
        <v>12.9</v>
      </c>
    </row>
    <row r="66" spans="1:9" s="543" customFormat="1" hidden="1" x14ac:dyDescent="0.25">
      <c r="A66" s="541">
        <v>42834</v>
      </c>
      <c r="B66" s="542" t="s">
        <v>2169</v>
      </c>
      <c r="C66" s="543" t="s">
        <v>2299</v>
      </c>
      <c r="D66" s="544">
        <v>7</v>
      </c>
      <c r="E66" s="545"/>
      <c r="F66" s="542"/>
      <c r="G66" s="542"/>
      <c r="H66" s="542" t="s">
        <v>2244</v>
      </c>
      <c r="I66" s="542"/>
    </row>
    <row r="67" spans="1:9" hidden="1" x14ac:dyDescent="0.25">
      <c r="A67" s="509">
        <v>42834</v>
      </c>
      <c r="B67" s="510" t="s">
        <v>926</v>
      </c>
      <c r="C67" s="171" t="s">
        <v>914</v>
      </c>
      <c r="E67" s="511">
        <v>45</v>
      </c>
      <c r="H67" s="510" t="s">
        <v>2244</v>
      </c>
    </row>
    <row r="68" spans="1:9" hidden="1" x14ac:dyDescent="0.25">
      <c r="A68" s="509">
        <v>42834</v>
      </c>
      <c r="B68" s="510" t="s">
        <v>1874</v>
      </c>
      <c r="C68" s="171" t="s">
        <v>2300</v>
      </c>
      <c r="D68" s="167">
        <v>4</v>
      </c>
      <c r="H68" s="510" t="s">
        <v>2244</v>
      </c>
    </row>
    <row r="69" spans="1:9" hidden="1" x14ac:dyDescent="0.25">
      <c r="A69" s="509">
        <v>42834</v>
      </c>
      <c r="B69" s="510" t="s">
        <v>1599</v>
      </c>
      <c r="C69" s="171" t="s">
        <v>2301</v>
      </c>
      <c r="D69" s="167">
        <v>9</v>
      </c>
      <c r="H69" s="510" t="s">
        <v>2244</v>
      </c>
    </row>
    <row r="70" spans="1:9" hidden="1" x14ac:dyDescent="0.25">
      <c r="A70" s="509">
        <v>42834</v>
      </c>
      <c r="B70" s="510" t="s">
        <v>2302</v>
      </c>
      <c r="C70" s="171" t="s">
        <v>2303</v>
      </c>
      <c r="D70" s="167">
        <v>35</v>
      </c>
      <c r="H70" s="510" t="s">
        <v>2244</v>
      </c>
    </row>
    <row r="71" spans="1:9" hidden="1" x14ac:dyDescent="0.25">
      <c r="A71" s="509">
        <v>42834</v>
      </c>
      <c r="B71" s="510" t="s">
        <v>1302</v>
      </c>
      <c r="C71" s="171" t="s">
        <v>2304</v>
      </c>
      <c r="D71" s="167">
        <v>6</v>
      </c>
      <c r="H71" s="510" t="s">
        <v>2244</v>
      </c>
    </row>
    <row r="72" spans="1:9" s="523" customFormat="1" x14ac:dyDescent="0.25">
      <c r="A72" s="521"/>
      <c r="B72" s="522"/>
      <c r="C72" s="523" t="s">
        <v>2253</v>
      </c>
      <c r="D72" s="524">
        <f>SUM(D64:D71)</f>
        <v>457.5</v>
      </c>
      <c r="E72" s="525">
        <f>SUM(E64:E71)</f>
        <v>317.83</v>
      </c>
      <c r="F72" s="522"/>
      <c r="G72" s="522"/>
      <c r="H72" s="522"/>
      <c r="I72" s="522"/>
    </row>
    <row r="73" spans="1:9" s="561" customFormat="1" x14ac:dyDescent="0.25">
      <c r="A73" s="559"/>
      <c r="B73" s="560"/>
      <c r="D73" s="562"/>
      <c r="E73" s="563"/>
      <c r="F73" s="560"/>
      <c r="G73" s="560"/>
      <c r="H73" s="560"/>
      <c r="I73" s="560"/>
    </row>
    <row r="74" spans="1:9" s="538" customFormat="1" x14ac:dyDescent="0.25">
      <c r="A74" s="536"/>
      <c r="B74" s="537"/>
      <c r="C74" s="538" t="s">
        <v>2255</v>
      </c>
      <c r="D74" s="539">
        <v>457.5</v>
      </c>
      <c r="E74" s="540">
        <v>317.83</v>
      </c>
      <c r="F74" s="537"/>
      <c r="G74" s="537"/>
      <c r="H74" s="537"/>
      <c r="I74" s="537"/>
    </row>
    <row r="75" spans="1:9" s="567" customFormat="1" hidden="1" x14ac:dyDescent="0.25">
      <c r="A75" s="564">
        <v>42837</v>
      </c>
      <c r="B75" s="565" t="s">
        <v>1039</v>
      </c>
      <c r="C75" s="549" t="s">
        <v>2305</v>
      </c>
      <c r="D75" s="550">
        <v>-77.650000000000006</v>
      </c>
      <c r="E75" s="566"/>
      <c r="F75" s="565"/>
      <c r="G75" s="565"/>
      <c r="H75" s="565"/>
      <c r="I75" s="565"/>
    </row>
    <row r="76" spans="1:9" hidden="1" x14ac:dyDescent="0.25">
      <c r="A76" s="509">
        <v>42838</v>
      </c>
      <c r="B76" s="510" t="s">
        <v>1810</v>
      </c>
      <c r="C76" s="171" t="s">
        <v>2306</v>
      </c>
      <c r="E76" s="511">
        <v>60</v>
      </c>
      <c r="H76" s="510" t="s">
        <v>2244</v>
      </c>
    </row>
    <row r="77" spans="1:9" hidden="1" x14ac:dyDescent="0.25">
      <c r="B77" s="510" t="s">
        <v>126</v>
      </c>
      <c r="C77" s="171" t="s">
        <v>2307</v>
      </c>
      <c r="E77" s="511">
        <v>4</v>
      </c>
      <c r="G77" s="510" t="s">
        <v>2244</v>
      </c>
      <c r="H77" s="510" t="s">
        <v>2244</v>
      </c>
    </row>
    <row r="78" spans="1:9" hidden="1" x14ac:dyDescent="0.25">
      <c r="B78" s="510" t="s">
        <v>126</v>
      </c>
      <c r="C78" s="171" t="s">
        <v>2307</v>
      </c>
      <c r="E78" s="511">
        <v>6</v>
      </c>
      <c r="H78" s="510" t="s">
        <v>2244</v>
      </c>
    </row>
    <row r="79" spans="1:9" hidden="1" x14ac:dyDescent="0.25">
      <c r="B79" s="510" t="s">
        <v>1330</v>
      </c>
      <c r="C79" s="171" t="s">
        <v>2308</v>
      </c>
      <c r="E79" s="511">
        <v>18</v>
      </c>
      <c r="H79" s="510" t="s">
        <v>2244</v>
      </c>
    </row>
    <row r="80" spans="1:9" s="543" customFormat="1" hidden="1" x14ac:dyDescent="0.25">
      <c r="A80" s="541">
        <v>42839</v>
      </c>
      <c r="B80" s="542" t="s">
        <v>2309</v>
      </c>
      <c r="C80" s="543" t="s">
        <v>2310</v>
      </c>
      <c r="D80" s="544"/>
      <c r="E80" s="545">
        <v>23.9</v>
      </c>
      <c r="F80" s="542"/>
      <c r="G80" s="542" t="s">
        <v>2244</v>
      </c>
      <c r="H80" s="542" t="s">
        <v>2244</v>
      </c>
      <c r="I80" s="542"/>
    </row>
    <row r="81" spans="1:9" s="570" customFormat="1" hidden="1" x14ac:dyDescent="0.25">
      <c r="A81" s="568">
        <v>42839</v>
      </c>
      <c r="B81" s="569" t="s">
        <v>2311</v>
      </c>
      <c r="C81" s="570" t="s">
        <v>2312</v>
      </c>
      <c r="D81" s="571"/>
      <c r="E81" s="572">
        <v>12</v>
      </c>
      <c r="F81" s="569"/>
      <c r="G81" s="569"/>
      <c r="H81" s="569"/>
      <c r="I81" s="569"/>
    </row>
    <row r="82" spans="1:9" hidden="1" x14ac:dyDescent="0.25">
      <c r="A82" s="509">
        <v>42839</v>
      </c>
      <c r="B82" s="510" t="s">
        <v>32</v>
      </c>
      <c r="C82" s="171" t="s">
        <v>2313</v>
      </c>
      <c r="E82" s="511">
        <v>20</v>
      </c>
      <c r="H82" s="510" t="s">
        <v>2244</v>
      </c>
    </row>
    <row r="83" spans="1:9" hidden="1" x14ac:dyDescent="0.25">
      <c r="A83" s="509">
        <v>42839</v>
      </c>
      <c r="B83" s="510" t="s">
        <v>32</v>
      </c>
      <c r="C83" s="171" t="s">
        <v>2314</v>
      </c>
      <c r="D83" s="167">
        <v>5</v>
      </c>
      <c r="H83" s="510" t="s">
        <v>2244</v>
      </c>
    </row>
    <row r="84" spans="1:9" hidden="1" x14ac:dyDescent="0.25">
      <c r="A84" s="509">
        <v>42839</v>
      </c>
      <c r="B84" s="510" t="s">
        <v>2315</v>
      </c>
      <c r="C84" s="171" t="s">
        <v>2316</v>
      </c>
      <c r="E84" s="511">
        <v>50</v>
      </c>
      <c r="G84" s="510" t="s">
        <v>2244</v>
      </c>
      <c r="H84" s="510" t="s">
        <v>2244</v>
      </c>
    </row>
    <row r="85" spans="1:9" s="570" customFormat="1" hidden="1" x14ac:dyDescent="0.25">
      <c r="A85" s="509">
        <v>42839</v>
      </c>
      <c r="B85" s="569" t="s">
        <v>2311</v>
      </c>
      <c r="C85" s="570" t="s">
        <v>2317</v>
      </c>
      <c r="D85" s="571"/>
      <c r="E85" s="572">
        <v>15</v>
      </c>
      <c r="F85" s="569"/>
      <c r="G85" s="569"/>
      <c r="H85" s="569"/>
      <c r="I85" s="569"/>
    </row>
    <row r="86" spans="1:9" hidden="1" x14ac:dyDescent="0.25">
      <c r="A86" s="509">
        <v>42839</v>
      </c>
      <c r="B86" s="510" t="s">
        <v>1330</v>
      </c>
      <c r="C86" s="171" t="s">
        <v>2308</v>
      </c>
      <c r="D86" s="167">
        <v>18</v>
      </c>
      <c r="H86" s="510" t="s">
        <v>2244</v>
      </c>
    </row>
    <row r="87" spans="1:9" s="570" customFormat="1" hidden="1" x14ac:dyDescent="0.25">
      <c r="A87" s="509">
        <v>42839</v>
      </c>
      <c r="B87" s="569" t="s">
        <v>2318</v>
      </c>
      <c r="C87" s="570" t="s">
        <v>2319</v>
      </c>
      <c r="D87" s="571">
        <v>28</v>
      </c>
      <c r="E87" s="572"/>
      <c r="F87" s="569"/>
      <c r="G87" s="569"/>
      <c r="H87" s="569"/>
      <c r="I87" s="569"/>
    </row>
    <row r="88" spans="1:9" hidden="1" x14ac:dyDescent="0.25">
      <c r="A88" s="509">
        <v>42839</v>
      </c>
      <c r="B88" s="510" t="s">
        <v>2320</v>
      </c>
      <c r="C88" s="171" t="s">
        <v>2321</v>
      </c>
      <c r="E88" s="511">
        <v>6</v>
      </c>
      <c r="G88" s="510" t="s">
        <v>2322</v>
      </c>
      <c r="H88" s="510" t="s">
        <v>2323</v>
      </c>
    </row>
    <row r="89" spans="1:9" hidden="1" x14ac:dyDescent="0.25">
      <c r="A89" s="509">
        <v>42839</v>
      </c>
      <c r="B89" s="510" t="s">
        <v>155</v>
      </c>
      <c r="C89" s="171" t="s">
        <v>2324</v>
      </c>
      <c r="E89" s="511">
        <v>24</v>
      </c>
      <c r="H89" s="510" t="s">
        <v>2244</v>
      </c>
    </row>
    <row r="90" spans="1:9" hidden="1" x14ac:dyDescent="0.25">
      <c r="A90" s="509">
        <v>42839</v>
      </c>
      <c r="B90" s="510" t="s">
        <v>1349</v>
      </c>
      <c r="C90" s="171" t="s">
        <v>2325</v>
      </c>
      <c r="E90" s="511">
        <v>25</v>
      </c>
      <c r="H90" s="510" t="s">
        <v>2244</v>
      </c>
    </row>
    <row r="91" spans="1:9" hidden="1" x14ac:dyDescent="0.25">
      <c r="A91" s="509">
        <v>42839</v>
      </c>
      <c r="B91" s="510" t="s">
        <v>1707</v>
      </c>
      <c r="C91" s="171" t="s">
        <v>2326</v>
      </c>
      <c r="E91" s="511">
        <v>6</v>
      </c>
      <c r="H91" s="510" t="s">
        <v>2244</v>
      </c>
    </row>
    <row r="92" spans="1:9" hidden="1" x14ac:dyDescent="0.25">
      <c r="A92" s="509">
        <v>42839</v>
      </c>
      <c r="B92" s="510" t="s">
        <v>2218</v>
      </c>
      <c r="C92" s="171" t="s">
        <v>2327</v>
      </c>
      <c r="E92" s="511">
        <v>17</v>
      </c>
      <c r="H92" s="510" t="s">
        <v>2244</v>
      </c>
    </row>
    <row r="93" spans="1:9" hidden="1" x14ac:dyDescent="0.25">
      <c r="A93" s="509">
        <v>42839</v>
      </c>
      <c r="B93" s="510" t="s">
        <v>1973</v>
      </c>
      <c r="C93" s="171" t="s">
        <v>1954</v>
      </c>
      <c r="E93" s="511">
        <v>16</v>
      </c>
      <c r="G93" s="510" t="s">
        <v>2244</v>
      </c>
      <c r="H93" s="510" t="s">
        <v>2244</v>
      </c>
    </row>
    <row r="94" spans="1:9" hidden="1" x14ac:dyDescent="0.25">
      <c r="A94" s="509">
        <v>42839</v>
      </c>
      <c r="B94" s="510" t="s">
        <v>1707</v>
      </c>
      <c r="C94" s="171" t="s">
        <v>2328</v>
      </c>
      <c r="E94" s="511">
        <v>6</v>
      </c>
      <c r="H94" s="510" t="s">
        <v>2244</v>
      </c>
    </row>
    <row r="95" spans="1:9" hidden="1" x14ac:dyDescent="0.25">
      <c r="A95" s="509">
        <v>42839</v>
      </c>
      <c r="B95" s="510" t="s">
        <v>1122</v>
      </c>
      <c r="C95" s="171" t="s">
        <v>2329</v>
      </c>
      <c r="E95" s="511">
        <v>4</v>
      </c>
      <c r="H95" s="510" t="s">
        <v>2244</v>
      </c>
    </row>
    <row r="96" spans="1:9" hidden="1" x14ac:dyDescent="0.25">
      <c r="A96" s="509">
        <v>42839</v>
      </c>
      <c r="B96" s="510" t="s">
        <v>648</v>
      </c>
      <c r="C96" s="171" t="s">
        <v>2330</v>
      </c>
      <c r="E96" s="511">
        <v>19.899999999999999</v>
      </c>
      <c r="H96" s="510" t="s">
        <v>2244</v>
      </c>
    </row>
    <row r="97" spans="1:9" hidden="1" x14ac:dyDescent="0.25">
      <c r="A97" s="509">
        <v>42839</v>
      </c>
      <c r="B97" s="510" t="s">
        <v>1349</v>
      </c>
      <c r="C97" s="171" t="s">
        <v>2325</v>
      </c>
      <c r="E97" s="511">
        <v>20</v>
      </c>
      <c r="H97" s="510" t="s">
        <v>2244</v>
      </c>
    </row>
    <row r="98" spans="1:9" hidden="1" x14ac:dyDescent="0.25">
      <c r="A98" s="509">
        <v>42839</v>
      </c>
      <c r="B98" s="510" t="s">
        <v>126</v>
      </c>
      <c r="C98" s="171" t="s">
        <v>88</v>
      </c>
      <c r="D98" s="167">
        <v>4</v>
      </c>
      <c r="G98" s="510" t="s">
        <v>2244</v>
      </c>
      <c r="H98" s="510" t="s">
        <v>2244</v>
      </c>
    </row>
    <row r="99" spans="1:9" hidden="1" x14ac:dyDescent="0.25">
      <c r="A99" s="509">
        <v>42839</v>
      </c>
      <c r="B99" s="510" t="s">
        <v>1242</v>
      </c>
      <c r="C99" s="171" t="s">
        <v>1235</v>
      </c>
      <c r="D99" s="167">
        <v>11</v>
      </c>
      <c r="G99" s="510" t="s">
        <v>2244</v>
      </c>
      <c r="H99" s="510" t="s">
        <v>2244</v>
      </c>
    </row>
    <row r="100" spans="1:9" hidden="1" x14ac:dyDescent="0.25">
      <c r="A100" s="509">
        <v>42839</v>
      </c>
      <c r="B100" s="510" t="s">
        <v>1069</v>
      </c>
      <c r="C100" s="171" t="s">
        <v>1184</v>
      </c>
      <c r="D100" s="167">
        <v>12</v>
      </c>
      <c r="G100" s="510" t="s">
        <v>2244</v>
      </c>
      <c r="H100" s="510" t="s">
        <v>2244</v>
      </c>
    </row>
    <row r="101" spans="1:9" hidden="1" x14ac:dyDescent="0.25">
      <c r="A101" s="509">
        <v>42839</v>
      </c>
      <c r="B101" s="510" t="s">
        <v>1962</v>
      </c>
      <c r="C101" s="171" t="s">
        <v>2331</v>
      </c>
      <c r="D101" s="167">
        <v>9</v>
      </c>
      <c r="H101" s="510" t="s">
        <v>2244</v>
      </c>
    </row>
    <row r="102" spans="1:9" hidden="1" x14ac:dyDescent="0.25">
      <c r="A102" s="509">
        <v>42839</v>
      </c>
      <c r="B102" s="510" t="s">
        <v>1557</v>
      </c>
      <c r="C102" s="171" t="s">
        <v>2332</v>
      </c>
      <c r="E102" s="511">
        <v>12</v>
      </c>
      <c r="G102" s="510" t="s">
        <v>2244</v>
      </c>
      <c r="H102" s="510" t="s">
        <v>2244</v>
      </c>
    </row>
    <row r="103" spans="1:9" hidden="1" x14ac:dyDescent="0.25">
      <c r="A103" s="509">
        <v>42839</v>
      </c>
      <c r="B103" s="510" t="s">
        <v>21</v>
      </c>
      <c r="C103" s="171" t="s">
        <v>2333</v>
      </c>
      <c r="E103" s="511">
        <v>56</v>
      </c>
      <c r="H103" s="510" t="s">
        <v>2244</v>
      </c>
    </row>
    <row r="104" spans="1:9" hidden="1" x14ac:dyDescent="0.25">
      <c r="A104" s="509">
        <v>42839</v>
      </c>
      <c r="B104" s="510" t="s">
        <v>155</v>
      </c>
      <c r="C104" s="171" t="s">
        <v>2334</v>
      </c>
      <c r="E104" s="511">
        <v>38</v>
      </c>
      <c r="G104" s="510" t="s">
        <v>2244</v>
      </c>
      <c r="H104" s="510" t="s">
        <v>2244</v>
      </c>
    </row>
    <row r="105" spans="1:9" hidden="1" x14ac:dyDescent="0.25">
      <c r="A105" s="509">
        <v>42839</v>
      </c>
      <c r="B105" s="510" t="s">
        <v>721</v>
      </c>
      <c r="C105" s="171" t="s">
        <v>2289</v>
      </c>
      <c r="E105" s="511">
        <v>3</v>
      </c>
      <c r="H105" s="510" t="s">
        <v>2244</v>
      </c>
    </row>
    <row r="106" spans="1:9" hidden="1" x14ac:dyDescent="0.25">
      <c r="A106" s="509">
        <v>42839</v>
      </c>
      <c r="B106" s="510" t="s">
        <v>730</v>
      </c>
      <c r="C106" s="171" t="s">
        <v>2335</v>
      </c>
      <c r="E106" s="511">
        <v>18</v>
      </c>
      <c r="H106" s="510" t="s">
        <v>2244</v>
      </c>
    </row>
    <row r="107" spans="1:9" hidden="1" x14ac:dyDescent="0.25">
      <c r="A107" s="509">
        <v>42839</v>
      </c>
      <c r="B107" s="510" t="s">
        <v>408</v>
      </c>
      <c r="C107" s="171" t="s">
        <v>2336</v>
      </c>
      <c r="E107" s="511">
        <v>15</v>
      </c>
      <c r="H107" s="510" t="s">
        <v>2244</v>
      </c>
    </row>
    <row r="108" spans="1:9" hidden="1" x14ac:dyDescent="0.25">
      <c r="A108" s="509">
        <v>42839</v>
      </c>
      <c r="B108" s="510" t="s">
        <v>225</v>
      </c>
      <c r="C108" s="171" t="s">
        <v>341</v>
      </c>
      <c r="D108" s="167">
        <v>16</v>
      </c>
      <c r="G108" s="510" t="s">
        <v>2244</v>
      </c>
      <c r="H108" s="510" t="s">
        <v>2244</v>
      </c>
    </row>
    <row r="109" spans="1:9" s="570" customFormat="1" hidden="1" x14ac:dyDescent="0.25">
      <c r="A109" s="509">
        <v>42839</v>
      </c>
      <c r="B109" s="569" t="s">
        <v>2337</v>
      </c>
      <c r="C109" s="570" t="s">
        <v>2338</v>
      </c>
      <c r="D109" s="571">
        <v>28</v>
      </c>
      <c r="E109" s="572"/>
      <c r="F109" s="569"/>
      <c r="G109" s="569"/>
      <c r="H109" s="569"/>
      <c r="I109" s="569"/>
    </row>
    <row r="110" spans="1:9" hidden="1" x14ac:dyDescent="0.25">
      <c r="A110" s="509">
        <v>42839</v>
      </c>
      <c r="B110" s="510" t="s">
        <v>1323</v>
      </c>
      <c r="C110" s="171" t="s">
        <v>2339</v>
      </c>
      <c r="D110" s="167">
        <v>6</v>
      </c>
      <c r="H110" s="510" t="s">
        <v>2244</v>
      </c>
    </row>
    <row r="111" spans="1:9" s="570" customFormat="1" hidden="1" x14ac:dyDescent="0.25">
      <c r="A111" s="509">
        <v>42839</v>
      </c>
      <c r="B111" s="569" t="s">
        <v>2311</v>
      </c>
      <c r="C111" s="570" t="s">
        <v>2340</v>
      </c>
      <c r="D111" s="571">
        <v>15</v>
      </c>
      <c r="E111" s="572"/>
      <c r="F111" s="569"/>
      <c r="G111" s="569"/>
      <c r="H111" s="569"/>
      <c r="I111" s="569"/>
    </row>
    <row r="112" spans="1:9" x14ac:dyDescent="0.25">
      <c r="A112" s="509">
        <v>42839</v>
      </c>
      <c r="C112" s="171" t="s">
        <v>2341</v>
      </c>
      <c r="D112" s="167">
        <v>15</v>
      </c>
      <c r="H112" s="510" t="s">
        <v>2244</v>
      </c>
    </row>
    <row r="113" spans="1:9" hidden="1" x14ac:dyDescent="0.25">
      <c r="A113" s="509">
        <v>42839</v>
      </c>
      <c r="B113" s="510" t="s">
        <v>2169</v>
      </c>
      <c r="C113" s="171" t="s">
        <v>2342</v>
      </c>
      <c r="D113" s="167">
        <v>14</v>
      </c>
      <c r="H113" s="510" t="s">
        <v>2244</v>
      </c>
    </row>
    <row r="114" spans="1:9" hidden="1" x14ac:dyDescent="0.25">
      <c r="A114" s="509">
        <v>42839</v>
      </c>
      <c r="B114" s="510" t="s">
        <v>1302</v>
      </c>
      <c r="C114" s="171" t="s">
        <v>2343</v>
      </c>
      <c r="D114" s="167">
        <v>6</v>
      </c>
      <c r="H114" s="510" t="s">
        <v>2244</v>
      </c>
    </row>
    <row r="115" spans="1:9" hidden="1" x14ac:dyDescent="0.25">
      <c r="A115" s="509">
        <v>42839</v>
      </c>
      <c r="B115" s="510" t="s">
        <v>1388</v>
      </c>
      <c r="C115" s="171" t="s">
        <v>2344</v>
      </c>
      <c r="D115" s="167">
        <v>30</v>
      </c>
      <c r="H115" s="510" t="s">
        <v>2244</v>
      </c>
    </row>
    <row r="116" spans="1:9" hidden="1" x14ac:dyDescent="0.25">
      <c r="A116" s="509">
        <v>42839</v>
      </c>
      <c r="B116" s="510" t="s">
        <v>225</v>
      </c>
      <c r="C116" s="171" t="s">
        <v>367</v>
      </c>
      <c r="D116" s="167">
        <v>29</v>
      </c>
      <c r="G116" s="510" t="s">
        <v>2244</v>
      </c>
      <c r="H116" s="510" t="s">
        <v>2244</v>
      </c>
    </row>
    <row r="117" spans="1:9" hidden="1" x14ac:dyDescent="0.25">
      <c r="A117" s="509">
        <v>42839</v>
      </c>
      <c r="B117" s="510" t="s">
        <v>225</v>
      </c>
      <c r="C117" s="171" t="s">
        <v>2345</v>
      </c>
      <c r="D117" s="167">
        <v>26</v>
      </c>
      <c r="H117" s="510" t="s">
        <v>2244</v>
      </c>
    </row>
    <row r="118" spans="1:9" hidden="1" x14ac:dyDescent="0.25">
      <c r="A118" s="509">
        <v>42839</v>
      </c>
      <c r="B118" s="510" t="s">
        <v>2346</v>
      </c>
      <c r="C118" s="171" t="s">
        <v>2347</v>
      </c>
      <c r="D118" s="167">
        <v>40</v>
      </c>
      <c r="H118" s="552" t="s">
        <v>312</v>
      </c>
      <c r="I118" s="552"/>
    </row>
    <row r="119" spans="1:9" hidden="1" x14ac:dyDescent="0.25">
      <c r="A119" s="509">
        <v>42839</v>
      </c>
      <c r="B119" s="510" t="s">
        <v>1597</v>
      </c>
      <c r="C119" s="171" t="s">
        <v>2348</v>
      </c>
      <c r="E119" s="511">
        <v>5</v>
      </c>
      <c r="H119" s="510" t="s">
        <v>2244</v>
      </c>
    </row>
    <row r="120" spans="1:9" hidden="1" x14ac:dyDescent="0.25">
      <c r="A120" s="509">
        <v>42839</v>
      </c>
      <c r="B120" s="510" t="s">
        <v>1573</v>
      </c>
      <c r="C120" s="171" t="s">
        <v>2349</v>
      </c>
      <c r="E120" s="511">
        <v>5</v>
      </c>
      <c r="H120" s="510" t="s">
        <v>2244</v>
      </c>
    </row>
    <row r="121" spans="1:9" hidden="1" x14ac:dyDescent="0.25">
      <c r="A121" s="509">
        <v>42839</v>
      </c>
      <c r="B121" s="510" t="s">
        <v>1588</v>
      </c>
      <c r="C121" s="171" t="s">
        <v>2349</v>
      </c>
      <c r="E121" s="511">
        <v>3</v>
      </c>
      <c r="G121" s="510" t="s">
        <v>2244</v>
      </c>
      <c r="H121" s="510" t="s">
        <v>2244</v>
      </c>
    </row>
    <row r="122" spans="1:9" hidden="1" x14ac:dyDescent="0.25">
      <c r="A122" s="509">
        <v>42839</v>
      </c>
      <c r="B122" s="510" t="s">
        <v>721</v>
      </c>
      <c r="C122" s="171" t="s">
        <v>2350</v>
      </c>
      <c r="E122" s="511">
        <v>6</v>
      </c>
      <c r="H122" s="510" t="s">
        <v>2244</v>
      </c>
    </row>
    <row r="123" spans="1:9" hidden="1" x14ac:dyDescent="0.25">
      <c r="A123" s="509">
        <v>42839</v>
      </c>
      <c r="B123" s="510" t="s">
        <v>716</v>
      </c>
      <c r="C123" s="171" t="s">
        <v>2351</v>
      </c>
      <c r="E123" s="511">
        <v>6</v>
      </c>
      <c r="H123" s="510" t="s">
        <v>2244</v>
      </c>
    </row>
    <row r="124" spans="1:9" hidden="1" x14ac:dyDescent="0.25">
      <c r="A124" s="509">
        <v>42839</v>
      </c>
      <c r="B124" s="510" t="s">
        <v>312</v>
      </c>
      <c r="C124" s="171" t="s">
        <v>2352</v>
      </c>
      <c r="E124" s="511">
        <v>4</v>
      </c>
      <c r="H124" s="552" t="s">
        <v>312</v>
      </c>
      <c r="I124" s="552"/>
    </row>
    <row r="125" spans="1:9" hidden="1" x14ac:dyDescent="0.25">
      <c r="A125" s="509">
        <v>42839</v>
      </c>
      <c r="B125" s="552" t="s">
        <v>2353</v>
      </c>
      <c r="C125" s="171" t="s">
        <v>2354</v>
      </c>
      <c r="E125" s="511">
        <v>12</v>
      </c>
      <c r="H125" s="552" t="s">
        <v>312</v>
      </c>
      <c r="I125" s="552"/>
    </row>
    <row r="126" spans="1:9" hidden="1" x14ac:dyDescent="0.25">
      <c r="A126" s="509">
        <v>42839</v>
      </c>
      <c r="B126" s="510" t="s">
        <v>509</v>
      </c>
      <c r="C126" s="171" t="s">
        <v>2355</v>
      </c>
      <c r="E126" s="511">
        <v>12.8</v>
      </c>
      <c r="G126" s="510" t="s">
        <v>312</v>
      </c>
      <c r="H126" s="510" t="s">
        <v>2244</v>
      </c>
    </row>
    <row r="127" spans="1:9" s="570" customFormat="1" hidden="1" x14ac:dyDescent="0.25">
      <c r="A127" s="509">
        <v>42839</v>
      </c>
      <c r="B127" s="569" t="s">
        <v>2337</v>
      </c>
      <c r="C127" s="570" t="s">
        <v>2356</v>
      </c>
      <c r="D127" s="571"/>
      <c r="E127" s="572">
        <v>23.9</v>
      </c>
      <c r="F127" s="569"/>
      <c r="G127" s="569"/>
      <c r="H127" s="569"/>
      <c r="I127" s="569"/>
    </row>
    <row r="128" spans="1:9" hidden="1" x14ac:dyDescent="0.25">
      <c r="A128" s="509">
        <v>42839</v>
      </c>
      <c r="B128" s="510" t="s">
        <v>2357</v>
      </c>
      <c r="C128" s="171" t="s">
        <v>2358</v>
      </c>
      <c r="E128" s="511">
        <v>4</v>
      </c>
      <c r="H128" s="552" t="s">
        <v>312</v>
      </c>
      <c r="I128" s="552"/>
    </row>
    <row r="129" spans="1:10" hidden="1" x14ac:dyDescent="0.25">
      <c r="A129" s="509">
        <v>42839</v>
      </c>
      <c r="B129" s="510" t="s">
        <v>1592</v>
      </c>
      <c r="C129" s="171" t="s">
        <v>2359</v>
      </c>
      <c r="E129" s="511">
        <v>6</v>
      </c>
      <c r="H129" s="510" t="s">
        <v>2244</v>
      </c>
    </row>
    <row r="130" spans="1:10" hidden="1" x14ac:dyDescent="0.25">
      <c r="A130" s="509">
        <v>42839</v>
      </c>
      <c r="B130" s="510" t="s">
        <v>1599</v>
      </c>
      <c r="C130" s="171" t="s">
        <v>2359</v>
      </c>
      <c r="E130" s="511">
        <v>9</v>
      </c>
      <c r="H130" s="510" t="s">
        <v>2244</v>
      </c>
    </row>
    <row r="131" spans="1:10" hidden="1" x14ac:dyDescent="0.25">
      <c r="A131" s="509">
        <v>42839</v>
      </c>
      <c r="B131" s="510" t="s">
        <v>312</v>
      </c>
      <c r="C131" s="171" t="s">
        <v>2360</v>
      </c>
      <c r="E131" s="511">
        <v>10</v>
      </c>
      <c r="H131" s="552" t="s">
        <v>312</v>
      </c>
      <c r="I131" s="552"/>
    </row>
    <row r="132" spans="1:10" hidden="1" x14ac:dyDescent="0.25">
      <c r="A132" s="509">
        <v>42839</v>
      </c>
      <c r="B132" s="510" t="s">
        <v>1388</v>
      </c>
      <c r="C132" s="171" t="s">
        <v>2361</v>
      </c>
      <c r="E132" s="511">
        <v>8</v>
      </c>
      <c r="H132" s="510" t="s">
        <v>2244</v>
      </c>
    </row>
    <row r="133" spans="1:10" hidden="1" x14ac:dyDescent="0.25">
      <c r="A133" s="509">
        <v>42839</v>
      </c>
      <c r="B133" s="510" t="s">
        <v>865</v>
      </c>
      <c r="C133" s="171" t="s">
        <v>2362</v>
      </c>
      <c r="E133" s="511">
        <v>7</v>
      </c>
      <c r="H133" s="510" t="s">
        <v>2244</v>
      </c>
    </row>
    <row r="134" spans="1:10" hidden="1" x14ac:dyDescent="0.25">
      <c r="A134" s="509">
        <v>42839</v>
      </c>
      <c r="B134" s="510" t="s">
        <v>2222</v>
      </c>
      <c r="C134" s="171" t="s">
        <v>2363</v>
      </c>
      <c r="E134" s="511">
        <v>6</v>
      </c>
      <c r="H134" s="510" t="s">
        <v>2244</v>
      </c>
    </row>
    <row r="135" spans="1:10" hidden="1" x14ac:dyDescent="0.25">
      <c r="A135" s="509">
        <v>42839</v>
      </c>
      <c r="B135" s="510" t="s">
        <v>126</v>
      </c>
      <c r="C135" s="171" t="s">
        <v>2364</v>
      </c>
      <c r="E135" s="511">
        <v>4</v>
      </c>
      <c r="G135" s="510" t="s">
        <v>2244</v>
      </c>
      <c r="H135" s="510" t="s">
        <v>2244</v>
      </c>
    </row>
    <row r="136" spans="1:10" hidden="1" x14ac:dyDescent="0.25">
      <c r="A136" s="509">
        <v>42839</v>
      </c>
      <c r="B136" s="510" t="s">
        <v>1086</v>
      </c>
      <c r="C136" s="171" t="s">
        <v>2365</v>
      </c>
      <c r="E136" s="511">
        <v>15</v>
      </c>
      <c r="H136" s="510" t="s">
        <v>2244</v>
      </c>
    </row>
    <row r="137" spans="1:10" x14ac:dyDescent="0.25">
      <c r="A137" s="509">
        <v>42839</v>
      </c>
      <c r="C137" s="171" t="s">
        <v>2366</v>
      </c>
      <c r="E137" s="511">
        <v>1</v>
      </c>
    </row>
    <row r="138" spans="1:10" hidden="1" x14ac:dyDescent="0.25">
      <c r="A138" s="509">
        <v>42839</v>
      </c>
      <c r="B138" s="510" t="s">
        <v>1575</v>
      </c>
      <c r="C138" s="171" t="s">
        <v>2367</v>
      </c>
      <c r="E138" s="511">
        <v>14</v>
      </c>
      <c r="H138" s="510" t="s">
        <v>2244</v>
      </c>
    </row>
    <row r="139" spans="1:10" hidden="1" x14ac:dyDescent="0.25">
      <c r="A139" s="509">
        <v>42839</v>
      </c>
      <c r="B139" s="510" t="s">
        <v>1887</v>
      </c>
      <c r="C139" s="171" t="s">
        <v>2368</v>
      </c>
      <c r="D139" s="167">
        <v>11</v>
      </c>
      <c r="E139" s="511">
        <v>24</v>
      </c>
      <c r="H139" s="510" t="s">
        <v>2244</v>
      </c>
    </row>
    <row r="140" spans="1:10" hidden="1" x14ac:dyDescent="0.25">
      <c r="A140" s="509">
        <v>42839</v>
      </c>
      <c r="B140" s="510" t="s">
        <v>155</v>
      </c>
      <c r="C140" s="171" t="s">
        <v>2369</v>
      </c>
      <c r="D140" s="167">
        <v>22</v>
      </c>
      <c r="H140" s="510" t="s">
        <v>2244</v>
      </c>
    </row>
    <row r="141" spans="1:10" hidden="1" x14ac:dyDescent="0.25">
      <c r="A141" s="509">
        <v>42839</v>
      </c>
      <c r="B141" s="510" t="s">
        <v>204</v>
      </c>
      <c r="C141" s="171" t="s">
        <v>2370</v>
      </c>
      <c r="D141" s="167">
        <v>39</v>
      </c>
      <c r="H141" s="510" t="s">
        <v>2244</v>
      </c>
    </row>
    <row r="142" spans="1:10" hidden="1" x14ac:dyDescent="0.25">
      <c r="A142" s="509">
        <v>42839</v>
      </c>
      <c r="B142" s="510" t="s">
        <v>1575</v>
      </c>
      <c r="C142" s="171" t="s">
        <v>2371</v>
      </c>
      <c r="D142" s="167">
        <v>7</v>
      </c>
      <c r="H142" s="510" t="s">
        <v>2244</v>
      </c>
    </row>
    <row r="143" spans="1:10" hidden="1" x14ac:dyDescent="0.25">
      <c r="A143" s="509">
        <v>42839</v>
      </c>
      <c r="B143" s="510" t="s">
        <v>1700</v>
      </c>
      <c r="C143" s="171" t="s">
        <v>2372</v>
      </c>
      <c r="D143" s="167">
        <v>10</v>
      </c>
      <c r="H143" s="510" t="s">
        <v>2244</v>
      </c>
    </row>
    <row r="144" spans="1:10" hidden="1" x14ac:dyDescent="0.25">
      <c r="A144" s="509">
        <v>42839</v>
      </c>
      <c r="B144" s="552" t="s">
        <v>1557</v>
      </c>
      <c r="C144" s="573" t="s">
        <v>2373</v>
      </c>
      <c r="E144" s="574">
        <v>23</v>
      </c>
      <c r="H144" s="552" t="s">
        <v>312</v>
      </c>
      <c r="I144" s="552"/>
      <c r="J144" s="171" t="s">
        <v>2374</v>
      </c>
    </row>
    <row r="145" spans="1:9" s="570" customFormat="1" x14ac:dyDescent="0.25">
      <c r="A145" s="509">
        <v>42839</v>
      </c>
      <c r="B145" s="569"/>
      <c r="C145" s="570" t="s">
        <v>2319</v>
      </c>
      <c r="D145" s="571"/>
      <c r="E145" s="572">
        <v>28</v>
      </c>
      <c r="F145" s="569"/>
      <c r="G145" s="569"/>
      <c r="H145" s="569"/>
      <c r="I145" s="569"/>
    </row>
    <row r="146" spans="1:9" x14ac:dyDescent="0.25">
      <c r="A146" s="509">
        <v>42839</v>
      </c>
      <c r="C146" s="171" t="s">
        <v>2366</v>
      </c>
      <c r="E146" s="511">
        <v>10</v>
      </c>
    </row>
    <row r="147" spans="1:9" hidden="1" x14ac:dyDescent="0.25">
      <c r="A147" s="509">
        <v>42839</v>
      </c>
      <c r="B147" s="510" t="s">
        <v>566</v>
      </c>
      <c r="C147" s="171" t="s">
        <v>2373</v>
      </c>
      <c r="E147" s="511">
        <v>15</v>
      </c>
      <c r="H147" s="510" t="s">
        <v>2244</v>
      </c>
    </row>
    <row r="148" spans="1:9" s="570" customFormat="1" hidden="1" x14ac:dyDescent="0.25">
      <c r="A148" s="568">
        <v>42839</v>
      </c>
      <c r="B148" s="569" t="s">
        <v>416</v>
      </c>
      <c r="C148" s="570" t="s">
        <v>2330</v>
      </c>
      <c r="D148" s="571"/>
      <c r="E148" s="572">
        <v>12</v>
      </c>
      <c r="F148" s="569"/>
      <c r="G148" s="569"/>
      <c r="H148" s="569"/>
      <c r="I148" s="569"/>
    </row>
    <row r="149" spans="1:9" hidden="1" x14ac:dyDescent="0.25">
      <c r="A149" s="509">
        <v>42839</v>
      </c>
      <c r="B149" s="510" t="s">
        <v>1069</v>
      </c>
      <c r="C149" s="171" t="s">
        <v>2375</v>
      </c>
      <c r="E149" s="511">
        <v>12</v>
      </c>
      <c r="G149" s="510" t="s">
        <v>2244</v>
      </c>
      <c r="H149" s="510" t="s">
        <v>2244</v>
      </c>
    </row>
    <row r="150" spans="1:9" hidden="1" x14ac:dyDescent="0.25">
      <c r="A150" s="509">
        <v>42839</v>
      </c>
      <c r="B150" s="510" t="s">
        <v>1388</v>
      </c>
      <c r="C150" s="171" t="s">
        <v>2376</v>
      </c>
      <c r="E150" s="511">
        <v>8</v>
      </c>
      <c r="H150" s="510" t="s">
        <v>2244</v>
      </c>
    </row>
    <row r="151" spans="1:9" ht="18.75" hidden="1" x14ac:dyDescent="0.3">
      <c r="A151" s="509">
        <v>42839</v>
      </c>
      <c r="B151" s="17" t="s">
        <v>975</v>
      </c>
      <c r="C151" s="171" t="s">
        <v>2377</v>
      </c>
      <c r="E151" s="511">
        <v>45</v>
      </c>
      <c r="H151" s="510" t="s">
        <v>2244</v>
      </c>
    </row>
    <row r="152" spans="1:9" x14ac:dyDescent="0.25">
      <c r="A152" s="509">
        <v>42839</v>
      </c>
      <c r="C152" s="171" t="s">
        <v>2249</v>
      </c>
      <c r="E152" s="511">
        <v>3</v>
      </c>
      <c r="H152" s="510" t="s">
        <v>2244</v>
      </c>
    </row>
    <row r="153" spans="1:9" hidden="1" x14ac:dyDescent="0.25">
      <c r="A153" s="509">
        <v>42839</v>
      </c>
      <c r="B153" s="510" t="s">
        <v>126</v>
      </c>
      <c r="C153" s="171" t="s">
        <v>2378</v>
      </c>
      <c r="E153" s="511">
        <v>8</v>
      </c>
      <c r="G153" s="510" t="s">
        <v>2244</v>
      </c>
      <c r="H153" s="510" t="s">
        <v>2244</v>
      </c>
    </row>
    <row r="154" spans="1:9" hidden="1" x14ac:dyDescent="0.25">
      <c r="A154" s="509">
        <v>42839</v>
      </c>
      <c r="B154" s="510" t="s">
        <v>1696</v>
      </c>
      <c r="C154" s="171" t="s">
        <v>2379</v>
      </c>
      <c r="E154" s="511">
        <v>5</v>
      </c>
    </row>
    <row r="155" spans="1:9" hidden="1" x14ac:dyDescent="0.25">
      <c r="A155" s="509">
        <v>42839</v>
      </c>
      <c r="B155" s="552" t="s">
        <v>2353</v>
      </c>
      <c r="C155" s="171" t="s">
        <v>2380</v>
      </c>
      <c r="E155" s="511">
        <v>12</v>
      </c>
      <c r="H155" s="552" t="s">
        <v>312</v>
      </c>
      <c r="I155" s="552"/>
    </row>
    <row r="156" spans="1:9" hidden="1" x14ac:dyDescent="0.25">
      <c r="A156" s="509">
        <v>42839</v>
      </c>
      <c r="B156" s="552" t="s">
        <v>2353</v>
      </c>
      <c r="C156" s="171" t="s">
        <v>2381</v>
      </c>
      <c r="E156" s="511">
        <v>12</v>
      </c>
      <c r="H156" s="552" t="s">
        <v>312</v>
      </c>
      <c r="I156" s="552"/>
    </row>
    <row r="157" spans="1:9" hidden="1" x14ac:dyDescent="0.25">
      <c r="A157" s="509">
        <v>42839</v>
      </c>
      <c r="B157" s="552" t="s">
        <v>2353</v>
      </c>
      <c r="C157" s="171" t="s">
        <v>2382</v>
      </c>
      <c r="E157" s="511">
        <v>12</v>
      </c>
      <c r="H157" s="552" t="s">
        <v>312</v>
      </c>
      <c r="I157" s="552"/>
    </row>
    <row r="158" spans="1:9" x14ac:dyDescent="0.25">
      <c r="A158" s="509">
        <v>42839</v>
      </c>
      <c r="C158" s="171" t="s">
        <v>2383</v>
      </c>
      <c r="E158" s="511">
        <v>1.5</v>
      </c>
      <c r="H158" s="510" t="s">
        <v>2244</v>
      </c>
    </row>
    <row r="159" spans="1:9" hidden="1" x14ac:dyDescent="0.25">
      <c r="A159" s="509">
        <v>42839</v>
      </c>
      <c r="B159" s="510" t="s">
        <v>1379</v>
      </c>
      <c r="C159" s="171" t="s">
        <v>2384</v>
      </c>
      <c r="D159" s="167">
        <v>5</v>
      </c>
      <c r="H159" s="510" t="s">
        <v>2244</v>
      </c>
    </row>
    <row r="160" spans="1:9" hidden="1" x14ac:dyDescent="0.25">
      <c r="A160" s="509">
        <v>42839</v>
      </c>
      <c r="B160" s="575" t="s">
        <v>1039</v>
      </c>
      <c r="C160" s="171" t="s">
        <v>2385</v>
      </c>
      <c r="E160" s="511">
        <v>4.5</v>
      </c>
      <c r="H160" s="575"/>
      <c r="I160" s="575"/>
    </row>
    <row r="161" spans="1:9" s="283" customFormat="1" hidden="1" x14ac:dyDescent="0.25">
      <c r="A161" s="509">
        <v>42839</v>
      </c>
      <c r="B161" s="576" t="s">
        <v>126</v>
      </c>
      <c r="C161" s="283" t="s">
        <v>2386</v>
      </c>
      <c r="D161" s="504">
        <v>4</v>
      </c>
      <c r="E161" s="577"/>
      <c r="F161" s="576" t="s">
        <v>2244</v>
      </c>
      <c r="G161" s="576" t="s">
        <v>2244</v>
      </c>
      <c r="H161" s="576" t="s">
        <v>2244</v>
      </c>
      <c r="I161" s="576"/>
    </row>
    <row r="162" spans="1:9" s="283" customFormat="1" hidden="1" x14ac:dyDescent="0.25">
      <c r="A162" s="509">
        <v>42839</v>
      </c>
      <c r="B162" s="576" t="s">
        <v>721</v>
      </c>
      <c r="C162" s="283" t="s">
        <v>2387</v>
      </c>
      <c r="D162" s="504">
        <v>8</v>
      </c>
      <c r="E162" s="577"/>
      <c r="F162" s="576" t="s">
        <v>2244</v>
      </c>
      <c r="G162" s="576"/>
      <c r="H162" s="576"/>
      <c r="I162" s="576"/>
    </row>
    <row r="163" spans="1:9" s="283" customFormat="1" hidden="1" x14ac:dyDescent="0.25">
      <c r="A163" s="509">
        <v>42839</v>
      </c>
      <c r="B163" s="576" t="s">
        <v>2089</v>
      </c>
      <c r="C163" s="283" t="s">
        <v>2388</v>
      </c>
      <c r="D163" s="504">
        <v>3</v>
      </c>
      <c r="E163" s="577"/>
      <c r="F163" s="576" t="s">
        <v>2244</v>
      </c>
      <c r="G163" s="576"/>
      <c r="H163" s="576" t="s">
        <v>2244</v>
      </c>
      <c r="I163" s="576"/>
    </row>
    <row r="164" spans="1:9" x14ac:dyDescent="0.25">
      <c r="A164" s="509">
        <v>42839</v>
      </c>
      <c r="C164" s="171" t="s">
        <v>2389</v>
      </c>
      <c r="D164" s="167">
        <v>4.5</v>
      </c>
    </row>
    <row r="165" spans="1:9" hidden="1" x14ac:dyDescent="0.25">
      <c r="A165" s="509">
        <v>42839</v>
      </c>
      <c r="B165" s="510" t="s">
        <v>1666</v>
      </c>
      <c r="C165" s="171" t="s">
        <v>2390</v>
      </c>
      <c r="D165" s="167">
        <v>9</v>
      </c>
      <c r="G165" s="510" t="s">
        <v>2244</v>
      </c>
      <c r="H165" s="510" t="s">
        <v>2244</v>
      </c>
    </row>
    <row r="166" spans="1:9" hidden="1" x14ac:dyDescent="0.25">
      <c r="A166" s="509">
        <v>42839</v>
      </c>
      <c r="B166" s="510" t="s">
        <v>744</v>
      </c>
      <c r="C166" s="171" t="s">
        <v>2391</v>
      </c>
      <c r="E166" s="511">
        <v>6</v>
      </c>
      <c r="H166" s="510" t="s">
        <v>2244</v>
      </c>
    </row>
    <row r="167" spans="1:9" hidden="1" x14ac:dyDescent="0.25">
      <c r="A167" s="509">
        <v>42839</v>
      </c>
      <c r="B167" s="510" t="s">
        <v>2089</v>
      </c>
      <c r="C167" s="171" t="s">
        <v>2392</v>
      </c>
      <c r="E167" s="511">
        <v>9</v>
      </c>
      <c r="H167" s="510" t="s">
        <v>2244</v>
      </c>
    </row>
    <row r="168" spans="1:9" hidden="1" x14ac:dyDescent="0.25">
      <c r="A168" s="509">
        <v>42839</v>
      </c>
      <c r="B168" s="510" t="s">
        <v>859</v>
      </c>
      <c r="C168" s="171" t="s">
        <v>2393</v>
      </c>
      <c r="E168" s="511">
        <v>14</v>
      </c>
    </row>
    <row r="169" spans="1:9" hidden="1" x14ac:dyDescent="0.25">
      <c r="A169" s="509">
        <v>42839</v>
      </c>
      <c r="B169" s="510" t="s">
        <v>144</v>
      </c>
      <c r="C169" s="171" t="s">
        <v>2394</v>
      </c>
      <c r="E169" s="511">
        <v>25</v>
      </c>
      <c r="H169" s="510" t="s">
        <v>2244</v>
      </c>
    </row>
    <row r="170" spans="1:9" hidden="1" x14ac:dyDescent="0.25">
      <c r="A170" s="509">
        <v>42839</v>
      </c>
      <c r="B170" s="510" t="s">
        <v>1178</v>
      </c>
      <c r="C170" s="171" t="s">
        <v>1235</v>
      </c>
      <c r="D170" s="167">
        <v>25</v>
      </c>
    </row>
    <row r="171" spans="1:9" hidden="1" x14ac:dyDescent="0.25">
      <c r="A171" s="509">
        <v>42839</v>
      </c>
      <c r="B171" s="510" t="s">
        <v>2395</v>
      </c>
      <c r="C171" s="171" t="s">
        <v>2396</v>
      </c>
      <c r="E171" s="511">
        <v>300</v>
      </c>
    </row>
    <row r="172" spans="1:9" hidden="1" x14ac:dyDescent="0.25">
      <c r="A172" s="509">
        <v>42839</v>
      </c>
      <c r="B172" s="510" t="s">
        <v>413</v>
      </c>
      <c r="C172" s="171" t="s">
        <v>2397</v>
      </c>
      <c r="E172" s="511">
        <v>7</v>
      </c>
    </row>
    <row r="173" spans="1:9" x14ac:dyDescent="0.25">
      <c r="A173" s="509">
        <v>42839</v>
      </c>
      <c r="C173" s="171" t="s">
        <v>2294</v>
      </c>
      <c r="E173" s="511">
        <v>3</v>
      </c>
    </row>
    <row r="174" spans="1:9" hidden="1" x14ac:dyDescent="0.25">
      <c r="A174" s="509">
        <v>42839</v>
      </c>
      <c r="B174" s="510" t="s">
        <v>2398</v>
      </c>
      <c r="C174" s="171" t="s">
        <v>1570</v>
      </c>
      <c r="E174" s="511">
        <v>5</v>
      </c>
    </row>
    <row r="175" spans="1:9" s="570" customFormat="1" hidden="1" x14ac:dyDescent="0.25">
      <c r="A175" s="509">
        <v>42839</v>
      </c>
      <c r="B175" s="569" t="s">
        <v>2399</v>
      </c>
      <c r="C175" s="570" t="s">
        <v>2400</v>
      </c>
      <c r="D175" s="571">
        <v>10</v>
      </c>
      <c r="E175" s="572"/>
      <c r="F175" s="569"/>
      <c r="G175" s="569"/>
      <c r="H175" s="569"/>
      <c r="I175" s="569"/>
    </row>
    <row r="176" spans="1:9" s="570" customFormat="1" hidden="1" x14ac:dyDescent="0.25">
      <c r="A176" s="509">
        <v>42839</v>
      </c>
      <c r="B176" s="569" t="s">
        <v>2399</v>
      </c>
      <c r="C176" s="570" t="s">
        <v>2401</v>
      </c>
      <c r="D176" s="571">
        <v>10</v>
      </c>
      <c r="E176" s="572"/>
      <c r="F176" s="569"/>
      <c r="G176" s="569"/>
      <c r="H176" s="569"/>
      <c r="I176" s="569"/>
    </row>
    <row r="177" spans="1:8" hidden="1" x14ac:dyDescent="0.25">
      <c r="A177" s="509">
        <v>42839</v>
      </c>
      <c r="B177" s="510" t="s">
        <v>416</v>
      </c>
      <c r="C177" s="171" t="s">
        <v>2402</v>
      </c>
      <c r="D177" s="167">
        <v>17</v>
      </c>
      <c r="H177" s="510" t="s">
        <v>2244</v>
      </c>
    </row>
    <row r="178" spans="1:8" hidden="1" x14ac:dyDescent="0.25">
      <c r="A178" s="509">
        <v>42839</v>
      </c>
      <c r="B178" s="510" t="s">
        <v>416</v>
      </c>
      <c r="C178" s="171" t="s">
        <v>2403</v>
      </c>
      <c r="D178" s="167">
        <v>17</v>
      </c>
      <c r="H178" s="510" t="s">
        <v>2244</v>
      </c>
    </row>
    <row r="179" spans="1:8" hidden="1" x14ac:dyDescent="0.25">
      <c r="A179" s="509">
        <v>42839</v>
      </c>
      <c r="B179" s="510" t="s">
        <v>416</v>
      </c>
      <c r="C179" s="171" t="s">
        <v>2404</v>
      </c>
      <c r="D179" s="167">
        <v>25</v>
      </c>
      <c r="G179" s="510" t="s">
        <v>2244</v>
      </c>
      <c r="H179" s="510" t="s">
        <v>2244</v>
      </c>
    </row>
    <row r="180" spans="1:8" hidden="1" x14ac:dyDescent="0.25">
      <c r="A180" s="509">
        <v>42839</v>
      </c>
      <c r="B180" s="510" t="s">
        <v>416</v>
      </c>
      <c r="C180" s="171" t="s">
        <v>2404</v>
      </c>
      <c r="D180" s="167">
        <v>25</v>
      </c>
      <c r="G180" s="510" t="s">
        <v>2244</v>
      </c>
      <c r="H180" s="510" t="s">
        <v>2244</v>
      </c>
    </row>
    <row r="181" spans="1:8" hidden="1" x14ac:dyDescent="0.25">
      <c r="A181" s="509">
        <v>42839</v>
      </c>
      <c r="B181" s="510" t="s">
        <v>647</v>
      </c>
      <c r="C181" s="171" t="s">
        <v>2405</v>
      </c>
      <c r="D181" s="167">
        <v>15</v>
      </c>
      <c r="G181" s="510" t="s">
        <v>2244</v>
      </c>
      <c r="H181" s="510" t="s">
        <v>2244</v>
      </c>
    </row>
    <row r="182" spans="1:8" hidden="1" x14ac:dyDescent="0.25">
      <c r="A182" s="509">
        <v>42839</v>
      </c>
      <c r="B182" s="510" t="s">
        <v>312</v>
      </c>
      <c r="C182" s="171" t="s">
        <v>2406</v>
      </c>
      <c r="D182" s="167">
        <v>5</v>
      </c>
    </row>
    <row r="183" spans="1:8" hidden="1" x14ac:dyDescent="0.25">
      <c r="A183" s="509">
        <v>42839</v>
      </c>
      <c r="B183" s="510" t="s">
        <v>2407</v>
      </c>
      <c r="C183" s="171" t="s">
        <v>2408</v>
      </c>
      <c r="D183" s="167">
        <v>6</v>
      </c>
    </row>
    <row r="184" spans="1:8" hidden="1" x14ac:dyDescent="0.25">
      <c r="A184" s="509">
        <v>42839</v>
      </c>
      <c r="B184" s="510" t="s">
        <v>647</v>
      </c>
      <c r="C184" s="171" t="s">
        <v>2409</v>
      </c>
      <c r="D184" s="167">
        <v>12</v>
      </c>
    </row>
    <row r="185" spans="1:8" hidden="1" x14ac:dyDescent="0.25">
      <c r="A185" s="509">
        <v>42839</v>
      </c>
      <c r="B185" s="510" t="s">
        <v>2410</v>
      </c>
      <c r="C185" s="171" t="s">
        <v>819</v>
      </c>
      <c r="D185" s="167">
        <v>16</v>
      </c>
    </row>
    <row r="186" spans="1:8" hidden="1" x14ac:dyDescent="0.25">
      <c r="A186" s="509">
        <v>42839</v>
      </c>
      <c r="B186" s="510" t="s">
        <v>887</v>
      </c>
      <c r="C186" s="171" t="s">
        <v>819</v>
      </c>
      <c r="D186" s="167">
        <v>16</v>
      </c>
    </row>
    <row r="187" spans="1:8" hidden="1" x14ac:dyDescent="0.25">
      <c r="A187" s="509">
        <v>42839</v>
      </c>
      <c r="B187" s="510" t="s">
        <v>109</v>
      </c>
      <c r="C187" s="171" t="s">
        <v>2406</v>
      </c>
      <c r="D187" s="167">
        <v>7</v>
      </c>
    </row>
    <row r="188" spans="1:8" hidden="1" x14ac:dyDescent="0.25">
      <c r="A188" s="509">
        <v>42839</v>
      </c>
      <c r="B188" s="510" t="s">
        <v>2411</v>
      </c>
      <c r="C188" s="171" t="s">
        <v>2412</v>
      </c>
      <c r="E188" s="511">
        <v>15</v>
      </c>
    </row>
    <row r="189" spans="1:8" hidden="1" x14ac:dyDescent="0.25">
      <c r="A189" s="509">
        <v>42839</v>
      </c>
      <c r="B189" s="510" t="s">
        <v>748</v>
      </c>
      <c r="C189" s="171" t="s">
        <v>2412</v>
      </c>
      <c r="E189" s="511">
        <v>19</v>
      </c>
    </row>
    <row r="190" spans="1:8" hidden="1" x14ac:dyDescent="0.25">
      <c r="A190" s="509">
        <v>42839</v>
      </c>
      <c r="B190" s="510" t="s">
        <v>109</v>
      </c>
      <c r="C190" s="171" t="s">
        <v>2406</v>
      </c>
      <c r="D190" s="167">
        <v>7</v>
      </c>
    </row>
    <row r="191" spans="1:8" hidden="1" x14ac:dyDescent="0.25">
      <c r="A191" s="509">
        <v>42839</v>
      </c>
      <c r="B191" s="510" t="s">
        <v>2413</v>
      </c>
      <c r="C191" s="171" t="s">
        <v>2371</v>
      </c>
      <c r="D191" s="167">
        <v>8</v>
      </c>
    </row>
    <row r="192" spans="1:8" x14ac:dyDescent="0.25">
      <c r="A192" s="509">
        <v>42839</v>
      </c>
      <c r="C192" s="171" t="s">
        <v>2414</v>
      </c>
      <c r="D192" s="167">
        <v>2</v>
      </c>
    </row>
    <row r="193" spans="1:9" hidden="1" x14ac:dyDescent="0.25">
      <c r="A193" s="509">
        <v>42839</v>
      </c>
      <c r="B193" s="510" t="s">
        <v>1290</v>
      </c>
      <c r="C193" s="171" t="s">
        <v>2415</v>
      </c>
      <c r="E193" s="511">
        <v>12</v>
      </c>
      <c r="G193" s="510" t="s">
        <v>2244</v>
      </c>
      <c r="H193" s="510" t="s">
        <v>2244</v>
      </c>
    </row>
    <row r="194" spans="1:9" hidden="1" x14ac:dyDescent="0.25">
      <c r="A194" s="509">
        <v>42839</v>
      </c>
      <c r="B194" s="510" t="s">
        <v>1290</v>
      </c>
      <c r="C194" s="171" t="s">
        <v>2416</v>
      </c>
      <c r="E194" s="511">
        <v>12</v>
      </c>
      <c r="G194" s="510" t="s">
        <v>2244</v>
      </c>
      <c r="H194" s="510" t="s">
        <v>2244</v>
      </c>
    </row>
    <row r="195" spans="1:9" hidden="1" x14ac:dyDescent="0.25">
      <c r="A195" s="509">
        <v>42839</v>
      </c>
      <c r="B195" s="510" t="s">
        <v>2417</v>
      </c>
      <c r="C195" s="171" t="s">
        <v>2418</v>
      </c>
      <c r="E195" s="511">
        <v>12</v>
      </c>
      <c r="G195" s="510" t="s">
        <v>2244</v>
      </c>
      <c r="H195" s="510" t="s">
        <v>2244</v>
      </c>
    </row>
    <row r="196" spans="1:9" hidden="1" x14ac:dyDescent="0.25">
      <c r="A196" s="509">
        <v>42839</v>
      </c>
      <c r="B196" s="510" t="s">
        <v>1666</v>
      </c>
      <c r="C196" s="171" t="s">
        <v>2371</v>
      </c>
      <c r="D196" s="167">
        <v>9</v>
      </c>
    </row>
    <row r="197" spans="1:9" hidden="1" x14ac:dyDescent="0.25">
      <c r="A197" s="509">
        <v>42839</v>
      </c>
      <c r="B197" s="510" t="s">
        <v>1580</v>
      </c>
      <c r="C197" s="171" t="s">
        <v>2371</v>
      </c>
      <c r="E197" s="511">
        <v>6</v>
      </c>
    </row>
    <row r="198" spans="1:9" s="570" customFormat="1" x14ac:dyDescent="0.25">
      <c r="A198" s="509">
        <v>42839</v>
      </c>
      <c r="B198" s="569"/>
      <c r="C198" s="570" t="s">
        <v>2419</v>
      </c>
      <c r="D198" s="578">
        <v>10</v>
      </c>
      <c r="E198" s="572"/>
      <c r="F198" s="569"/>
      <c r="G198" s="569"/>
      <c r="H198" s="579" t="s">
        <v>2318</v>
      </c>
      <c r="I198" s="579"/>
    </row>
    <row r="199" spans="1:9" hidden="1" x14ac:dyDescent="0.25">
      <c r="A199" s="509">
        <v>42839</v>
      </c>
      <c r="B199" s="510" t="s">
        <v>126</v>
      </c>
      <c r="C199" s="171" t="s">
        <v>2420</v>
      </c>
      <c r="E199" s="511">
        <v>6</v>
      </c>
      <c r="H199" s="510" t="s">
        <v>2244</v>
      </c>
    </row>
    <row r="200" spans="1:9" x14ac:dyDescent="0.25">
      <c r="A200" s="509">
        <v>42839</v>
      </c>
      <c r="C200" s="171" t="s">
        <v>2421</v>
      </c>
      <c r="E200" s="511">
        <v>7</v>
      </c>
    </row>
    <row r="201" spans="1:9" hidden="1" x14ac:dyDescent="0.25">
      <c r="A201" s="509">
        <v>42839</v>
      </c>
      <c r="B201" s="510" t="s">
        <v>149</v>
      </c>
      <c r="C201" s="171" t="s">
        <v>2422</v>
      </c>
      <c r="D201" s="167" t="s">
        <v>2423</v>
      </c>
    </row>
    <row r="202" spans="1:9" hidden="1" x14ac:dyDescent="0.25">
      <c r="A202" s="509">
        <v>42839</v>
      </c>
      <c r="B202" s="510" t="s">
        <v>2218</v>
      </c>
      <c r="C202" s="171" t="s">
        <v>2365</v>
      </c>
      <c r="E202" s="511">
        <v>17</v>
      </c>
      <c r="H202" s="510" t="s">
        <v>2244</v>
      </c>
    </row>
    <row r="203" spans="1:9" hidden="1" x14ac:dyDescent="0.25">
      <c r="A203" s="509">
        <v>42839</v>
      </c>
      <c r="B203" s="510" t="s">
        <v>413</v>
      </c>
      <c r="C203" s="171" t="s">
        <v>2424</v>
      </c>
      <c r="E203" s="511">
        <v>7</v>
      </c>
    </row>
    <row r="204" spans="1:9" hidden="1" x14ac:dyDescent="0.25">
      <c r="A204" s="509">
        <v>42839</v>
      </c>
      <c r="B204" s="510" t="s">
        <v>1069</v>
      </c>
      <c r="C204" s="171" t="s">
        <v>2425</v>
      </c>
      <c r="E204" s="511">
        <v>12</v>
      </c>
      <c r="G204" s="510" t="s">
        <v>2244</v>
      </c>
      <c r="H204" s="510" t="s">
        <v>2244</v>
      </c>
    </row>
    <row r="205" spans="1:9" hidden="1" x14ac:dyDescent="0.25">
      <c r="A205" s="509">
        <v>42839</v>
      </c>
      <c r="B205" s="510" t="s">
        <v>2426</v>
      </c>
      <c r="C205" s="171" t="s">
        <v>2427</v>
      </c>
      <c r="E205" s="511">
        <v>22</v>
      </c>
    </row>
    <row r="206" spans="1:9" hidden="1" x14ac:dyDescent="0.25">
      <c r="A206" s="509">
        <v>42839</v>
      </c>
      <c r="B206" s="510" t="s">
        <v>2428</v>
      </c>
      <c r="C206" s="171" t="s">
        <v>2429</v>
      </c>
      <c r="E206" s="511">
        <v>4</v>
      </c>
    </row>
    <row r="207" spans="1:9" x14ac:dyDescent="0.25">
      <c r="A207" s="509">
        <v>42839</v>
      </c>
      <c r="C207" s="171" t="s">
        <v>2430</v>
      </c>
      <c r="E207" s="511">
        <v>2</v>
      </c>
    </row>
    <row r="208" spans="1:9" hidden="1" x14ac:dyDescent="0.25">
      <c r="A208" s="509">
        <v>42839</v>
      </c>
      <c r="B208" s="510" t="s">
        <v>887</v>
      </c>
      <c r="C208" s="171" t="s">
        <v>819</v>
      </c>
      <c r="E208" s="511">
        <v>16</v>
      </c>
    </row>
    <row r="209" spans="1:9" s="570" customFormat="1" hidden="1" x14ac:dyDescent="0.25">
      <c r="A209" s="509">
        <v>42839</v>
      </c>
      <c r="B209" s="569" t="s">
        <v>2431</v>
      </c>
      <c r="C209" s="570" t="s">
        <v>2432</v>
      </c>
      <c r="D209" s="571">
        <v>15</v>
      </c>
      <c r="E209" s="572"/>
      <c r="F209" s="569"/>
      <c r="G209" s="569"/>
      <c r="H209" s="569"/>
      <c r="I209" s="569"/>
    </row>
    <row r="210" spans="1:9" hidden="1" x14ac:dyDescent="0.25">
      <c r="A210" s="509">
        <v>42839</v>
      </c>
      <c r="B210" s="575" t="s">
        <v>975</v>
      </c>
      <c r="C210" s="171" t="s">
        <v>2433</v>
      </c>
      <c r="E210" s="511">
        <v>45</v>
      </c>
    </row>
    <row r="211" spans="1:9" hidden="1" x14ac:dyDescent="0.25">
      <c r="A211" s="509">
        <v>42839</v>
      </c>
      <c r="B211" s="510" t="s">
        <v>225</v>
      </c>
      <c r="C211" s="171" t="s">
        <v>353</v>
      </c>
      <c r="E211" s="511">
        <v>24</v>
      </c>
    </row>
    <row r="212" spans="1:9" hidden="1" x14ac:dyDescent="0.25">
      <c r="A212" s="509">
        <v>42839</v>
      </c>
      <c r="B212" s="510" t="s">
        <v>1260</v>
      </c>
      <c r="C212" s="171" t="s">
        <v>1288</v>
      </c>
      <c r="E212" s="511">
        <v>20</v>
      </c>
      <c r="G212" s="510" t="s">
        <v>2244</v>
      </c>
      <c r="H212" s="510" t="s">
        <v>2244</v>
      </c>
    </row>
    <row r="213" spans="1:9" hidden="1" x14ac:dyDescent="0.25">
      <c r="A213" s="509">
        <v>42839</v>
      </c>
      <c r="B213" s="575" t="s">
        <v>1039</v>
      </c>
      <c r="C213" s="171" t="s">
        <v>2434</v>
      </c>
      <c r="D213" s="167">
        <v>5</v>
      </c>
      <c r="E213" s="511">
        <v>2.5</v>
      </c>
      <c r="H213" s="575"/>
      <c r="I213" s="575"/>
    </row>
    <row r="214" spans="1:9" hidden="1" x14ac:dyDescent="0.25">
      <c r="A214" s="509">
        <v>42839</v>
      </c>
      <c r="B214" s="510" t="s">
        <v>1120</v>
      </c>
      <c r="C214" s="171" t="s">
        <v>1114</v>
      </c>
      <c r="D214" s="167">
        <v>23</v>
      </c>
    </row>
    <row r="215" spans="1:9" x14ac:dyDescent="0.25">
      <c r="A215" s="509">
        <v>42839</v>
      </c>
      <c r="C215" s="171" t="s">
        <v>819</v>
      </c>
      <c r="D215" s="167">
        <v>7</v>
      </c>
    </row>
    <row r="216" spans="1:9" hidden="1" x14ac:dyDescent="0.25">
      <c r="A216" s="509">
        <v>42839</v>
      </c>
      <c r="B216" s="510" t="s">
        <v>117</v>
      </c>
      <c r="C216" s="171" t="s">
        <v>88</v>
      </c>
      <c r="D216" s="167">
        <v>7</v>
      </c>
    </row>
    <row r="217" spans="1:9" hidden="1" x14ac:dyDescent="0.25">
      <c r="A217" s="509">
        <v>42839</v>
      </c>
      <c r="B217" s="575" t="s">
        <v>1039</v>
      </c>
      <c r="C217" s="171" t="s">
        <v>2385</v>
      </c>
      <c r="D217" s="167">
        <v>5</v>
      </c>
      <c r="H217" s="575"/>
      <c r="I217" s="575"/>
    </row>
    <row r="218" spans="1:9" hidden="1" x14ac:dyDescent="0.25">
      <c r="A218" s="509">
        <v>42839</v>
      </c>
      <c r="B218" s="575" t="s">
        <v>1039</v>
      </c>
      <c r="C218" s="171" t="s">
        <v>2435</v>
      </c>
      <c r="D218" s="167">
        <v>5</v>
      </c>
      <c r="H218" s="575"/>
      <c r="I218" s="575"/>
    </row>
    <row r="219" spans="1:9" hidden="1" x14ac:dyDescent="0.25">
      <c r="B219" s="575" t="s">
        <v>1039</v>
      </c>
      <c r="C219" s="171" t="s">
        <v>2435</v>
      </c>
      <c r="D219" s="167">
        <v>5</v>
      </c>
      <c r="H219" s="575"/>
      <c r="I219" s="575"/>
    </row>
    <row r="220" spans="1:9" hidden="1" x14ac:dyDescent="0.25">
      <c r="A220" s="509">
        <v>42839</v>
      </c>
      <c r="B220" s="575" t="s">
        <v>1039</v>
      </c>
      <c r="C220" s="171" t="s">
        <v>2436</v>
      </c>
      <c r="D220" s="167">
        <v>3</v>
      </c>
      <c r="H220" s="575"/>
      <c r="I220" s="575"/>
    </row>
    <row r="221" spans="1:9" hidden="1" x14ac:dyDescent="0.25">
      <c r="A221" s="509">
        <v>42839</v>
      </c>
      <c r="B221" s="510" t="s">
        <v>1584</v>
      </c>
      <c r="C221" s="171" t="s">
        <v>2437</v>
      </c>
      <c r="E221" s="511">
        <v>5</v>
      </c>
      <c r="H221" s="510" t="s">
        <v>2244</v>
      </c>
    </row>
    <row r="222" spans="1:9" hidden="1" x14ac:dyDescent="0.25">
      <c r="A222" s="509">
        <v>42839</v>
      </c>
      <c r="B222" s="510" t="s">
        <v>1657</v>
      </c>
      <c r="C222" s="171" t="s">
        <v>2438</v>
      </c>
      <c r="E222" s="511">
        <v>8</v>
      </c>
      <c r="H222" s="510" t="s">
        <v>2244</v>
      </c>
    </row>
    <row r="223" spans="1:9" hidden="1" x14ac:dyDescent="0.25">
      <c r="A223" s="509">
        <v>42839</v>
      </c>
      <c r="B223" s="510" t="s">
        <v>2439</v>
      </c>
      <c r="C223" s="171" t="s">
        <v>2440</v>
      </c>
      <c r="E223" s="511">
        <v>6</v>
      </c>
    </row>
    <row r="224" spans="1:9" hidden="1" x14ac:dyDescent="0.25">
      <c r="A224" s="509">
        <v>42839</v>
      </c>
      <c r="B224" s="510" t="s">
        <v>1422</v>
      </c>
      <c r="C224" s="171" t="s">
        <v>2441</v>
      </c>
      <c r="E224" s="511">
        <v>5</v>
      </c>
      <c r="H224" s="510" t="s">
        <v>2244</v>
      </c>
    </row>
    <row r="225" spans="1:9" x14ac:dyDescent="0.25">
      <c r="A225" s="509">
        <v>42839</v>
      </c>
      <c r="C225" s="171" t="s">
        <v>2442</v>
      </c>
      <c r="E225" s="511">
        <v>21</v>
      </c>
    </row>
    <row r="226" spans="1:9" x14ac:dyDescent="0.25">
      <c r="A226" s="509">
        <v>42839</v>
      </c>
      <c r="C226" s="171" t="s">
        <v>2443</v>
      </c>
      <c r="E226" s="511">
        <v>1.5</v>
      </c>
      <c r="H226" s="510" t="s">
        <v>2244</v>
      </c>
    </row>
    <row r="227" spans="1:9" x14ac:dyDescent="0.25">
      <c r="A227" s="509">
        <v>42839</v>
      </c>
      <c r="C227" s="171" t="s">
        <v>2444</v>
      </c>
      <c r="D227" s="167">
        <v>4</v>
      </c>
    </row>
    <row r="228" spans="1:9" hidden="1" x14ac:dyDescent="0.25">
      <c r="A228" s="509">
        <v>42839</v>
      </c>
      <c r="B228" s="510" t="s">
        <v>774</v>
      </c>
      <c r="C228" s="171" t="s">
        <v>2445</v>
      </c>
      <c r="E228" s="511">
        <v>20</v>
      </c>
    </row>
    <row r="229" spans="1:9" hidden="1" x14ac:dyDescent="0.25">
      <c r="A229" s="509">
        <v>42839</v>
      </c>
      <c r="B229" s="510" t="s">
        <v>774</v>
      </c>
      <c r="C229" s="171" t="s">
        <v>2446</v>
      </c>
      <c r="E229" s="511">
        <v>10</v>
      </c>
      <c r="G229" s="510" t="s">
        <v>2244</v>
      </c>
    </row>
    <row r="230" spans="1:9" s="570" customFormat="1" hidden="1" x14ac:dyDescent="0.25">
      <c r="A230" s="509">
        <v>42839</v>
      </c>
      <c r="B230" s="569" t="s">
        <v>2337</v>
      </c>
      <c r="C230" s="570" t="s">
        <v>2216</v>
      </c>
      <c r="D230" s="578">
        <v>18.899999999999999</v>
      </c>
      <c r="E230" s="572"/>
      <c r="F230" s="569"/>
      <c r="G230" s="569"/>
      <c r="H230" s="569"/>
      <c r="I230" s="569"/>
    </row>
    <row r="231" spans="1:9" hidden="1" x14ac:dyDescent="0.25">
      <c r="A231" s="509">
        <v>42839</v>
      </c>
      <c r="B231" s="575" t="s">
        <v>1039</v>
      </c>
      <c r="C231" s="171" t="s">
        <v>2447</v>
      </c>
      <c r="D231" s="167">
        <v>2.5</v>
      </c>
      <c r="H231" s="575"/>
      <c r="I231" s="575"/>
    </row>
    <row r="232" spans="1:9" hidden="1" x14ac:dyDescent="0.25">
      <c r="A232" s="509">
        <v>42839</v>
      </c>
      <c r="B232" s="510" t="s">
        <v>2448</v>
      </c>
      <c r="C232" s="171" t="s">
        <v>2449</v>
      </c>
      <c r="D232" s="167">
        <v>5</v>
      </c>
    </row>
    <row r="233" spans="1:9" hidden="1" x14ac:dyDescent="0.25">
      <c r="A233" s="509">
        <v>42839</v>
      </c>
      <c r="B233" s="510" t="s">
        <v>1290</v>
      </c>
      <c r="C233" s="171" t="s">
        <v>2450</v>
      </c>
      <c r="D233" s="167">
        <v>5</v>
      </c>
      <c r="H233" s="510" t="s">
        <v>2244</v>
      </c>
    </row>
    <row r="234" spans="1:9" hidden="1" x14ac:dyDescent="0.25">
      <c r="A234" s="509">
        <v>42839</v>
      </c>
      <c r="B234" s="510" t="s">
        <v>1290</v>
      </c>
      <c r="C234" s="171" t="s">
        <v>2451</v>
      </c>
      <c r="D234" s="167">
        <v>5</v>
      </c>
      <c r="H234" s="510" t="s">
        <v>2244</v>
      </c>
    </row>
    <row r="235" spans="1:9" hidden="1" x14ac:dyDescent="0.25">
      <c r="A235" s="509">
        <v>42839</v>
      </c>
      <c r="B235" s="510" t="s">
        <v>1290</v>
      </c>
      <c r="C235" s="171" t="s">
        <v>2452</v>
      </c>
      <c r="D235" s="167">
        <v>5</v>
      </c>
      <c r="H235" s="510" t="s">
        <v>2244</v>
      </c>
    </row>
    <row r="236" spans="1:9" hidden="1" x14ac:dyDescent="0.25">
      <c r="A236" s="509">
        <v>42839</v>
      </c>
      <c r="B236" s="575" t="s">
        <v>1039</v>
      </c>
      <c r="C236" s="171" t="s">
        <v>2453</v>
      </c>
      <c r="D236" s="167">
        <v>4.5</v>
      </c>
      <c r="H236" s="575"/>
      <c r="I236" s="575"/>
    </row>
    <row r="237" spans="1:9" hidden="1" x14ac:dyDescent="0.25">
      <c r="A237" s="509">
        <v>42839</v>
      </c>
      <c r="B237" s="510" t="s">
        <v>2353</v>
      </c>
      <c r="C237" s="171" t="s">
        <v>2354</v>
      </c>
      <c r="D237" s="167">
        <v>12</v>
      </c>
      <c r="H237" s="552" t="s">
        <v>312</v>
      </c>
      <c r="I237" s="552"/>
    </row>
    <row r="238" spans="1:9" hidden="1" x14ac:dyDescent="0.25">
      <c r="A238" s="509">
        <v>42839</v>
      </c>
      <c r="B238" s="510" t="s">
        <v>2353</v>
      </c>
      <c r="C238" s="171" t="s">
        <v>2454</v>
      </c>
      <c r="D238" s="167">
        <v>12</v>
      </c>
      <c r="H238" s="552" t="s">
        <v>312</v>
      </c>
      <c r="I238" s="552"/>
    </row>
    <row r="239" spans="1:9" x14ac:dyDescent="0.25">
      <c r="A239" s="509">
        <v>42839</v>
      </c>
      <c r="C239" s="171" t="s">
        <v>2455</v>
      </c>
      <c r="D239" s="167">
        <v>5</v>
      </c>
    </row>
    <row r="240" spans="1:9" hidden="1" x14ac:dyDescent="0.25">
      <c r="A240" s="509">
        <v>42839</v>
      </c>
      <c r="B240" s="575" t="s">
        <v>1039</v>
      </c>
      <c r="C240" s="171" t="s">
        <v>2447</v>
      </c>
      <c r="D240" s="167">
        <v>2.5</v>
      </c>
      <c r="H240" s="575"/>
      <c r="I240" s="575"/>
    </row>
    <row r="241" spans="1:9" hidden="1" x14ac:dyDescent="0.25">
      <c r="A241" s="509">
        <v>42839</v>
      </c>
      <c r="B241" s="575" t="s">
        <v>1039</v>
      </c>
      <c r="C241" s="171" t="s">
        <v>2447</v>
      </c>
      <c r="D241" s="167">
        <v>2</v>
      </c>
      <c r="H241" s="575"/>
      <c r="I241" s="575"/>
    </row>
    <row r="242" spans="1:9" hidden="1" x14ac:dyDescent="0.25">
      <c r="A242" s="509">
        <v>42839</v>
      </c>
      <c r="B242" s="575" t="s">
        <v>1039</v>
      </c>
      <c r="C242" s="171" t="s">
        <v>2436</v>
      </c>
      <c r="D242" s="167">
        <v>3</v>
      </c>
      <c r="H242" s="575"/>
      <c r="I242" s="575"/>
    </row>
    <row r="243" spans="1:9" hidden="1" x14ac:dyDescent="0.25">
      <c r="A243" s="509">
        <v>42839</v>
      </c>
      <c r="B243" s="575" t="s">
        <v>1039</v>
      </c>
      <c r="C243" s="171" t="s">
        <v>2436</v>
      </c>
      <c r="D243" s="167">
        <v>3</v>
      </c>
      <c r="H243" s="575"/>
      <c r="I243" s="575"/>
    </row>
    <row r="244" spans="1:9" hidden="1" x14ac:dyDescent="0.25">
      <c r="A244" s="509">
        <v>42839</v>
      </c>
      <c r="B244" s="510" t="s">
        <v>1346</v>
      </c>
      <c r="C244" s="171" t="s">
        <v>2456</v>
      </c>
      <c r="E244" s="511">
        <v>42</v>
      </c>
    </row>
    <row r="245" spans="1:9" hidden="1" x14ac:dyDescent="0.25">
      <c r="A245" s="509">
        <v>42839</v>
      </c>
      <c r="B245" s="510" t="s">
        <v>2353</v>
      </c>
      <c r="C245" s="171" t="s">
        <v>2457</v>
      </c>
      <c r="E245" s="511">
        <v>12</v>
      </c>
      <c r="H245" s="552" t="s">
        <v>312</v>
      </c>
      <c r="I245" s="552"/>
    </row>
    <row r="246" spans="1:9" hidden="1" x14ac:dyDescent="0.25">
      <c r="A246" s="509">
        <v>42839</v>
      </c>
      <c r="B246" s="575" t="s">
        <v>1039</v>
      </c>
      <c r="C246" s="171" t="s">
        <v>2458</v>
      </c>
      <c r="D246" s="167">
        <v>2.5</v>
      </c>
      <c r="H246" s="575"/>
      <c r="I246" s="575"/>
    </row>
    <row r="247" spans="1:9" hidden="1" x14ac:dyDescent="0.25">
      <c r="A247" s="509">
        <v>42839</v>
      </c>
      <c r="B247" s="575" t="s">
        <v>1039</v>
      </c>
      <c r="C247" s="171" t="s">
        <v>2459</v>
      </c>
      <c r="D247" s="167">
        <v>6</v>
      </c>
      <c r="H247" s="575"/>
      <c r="I247" s="575"/>
    </row>
    <row r="248" spans="1:9" hidden="1" x14ac:dyDescent="0.25">
      <c r="A248" s="509">
        <v>42839</v>
      </c>
      <c r="B248" s="510" t="s">
        <v>547</v>
      </c>
      <c r="C248" s="171" t="s">
        <v>2460</v>
      </c>
      <c r="D248" s="167">
        <v>1</v>
      </c>
      <c r="E248" s="511">
        <v>4</v>
      </c>
    </row>
    <row r="249" spans="1:9" hidden="1" x14ac:dyDescent="0.25">
      <c r="A249" s="509">
        <v>42839</v>
      </c>
      <c r="B249" s="510" t="s">
        <v>126</v>
      </c>
      <c r="C249" s="171" t="s">
        <v>2429</v>
      </c>
      <c r="D249" s="167">
        <v>4</v>
      </c>
      <c r="G249" s="510" t="s">
        <v>2244</v>
      </c>
      <c r="H249" s="510" t="s">
        <v>2244</v>
      </c>
    </row>
    <row r="250" spans="1:9" hidden="1" x14ac:dyDescent="0.25">
      <c r="A250" s="509">
        <v>42839</v>
      </c>
      <c r="B250" s="575" t="s">
        <v>1039</v>
      </c>
      <c r="C250" s="171" t="s">
        <v>2385</v>
      </c>
      <c r="D250" s="167">
        <v>2.5</v>
      </c>
      <c r="H250" s="575"/>
      <c r="I250" s="575"/>
    </row>
    <row r="251" spans="1:9" hidden="1" x14ac:dyDescent="0.25">
      <c r="A251" s="509">
        <v>42839</v>
      </c>
      <c r="B251" s="575" t="s">
        <v>1039</v>
      </c>
      <c r="C251" s="171" t="s">
        <v>2447</v>
      </c>
      <c r="D251" s="167">
        <v>2.5</v>
      </c>
      <c r="H251" s="575"/>
      <c r="I251" s="575"/>
    </row>
    <row r="252" spans="1:9" hidden="1" x14ac:dyDescent="0.25">
      <c r="A252" s="509">
        <v>42839</v>
      </c>
      <c r="B252" s="510" t="s">
        <v>1678</v>
      </c>
      <c r="C252" s="171" t="s">
        <v>2461</v>
      </c>
      <c r="D252" s="167">
        <v>18</v>
      </c>
    </row>
    <row r="253" spans="1:9" s="582" customFormat="1" x14ac:dyDescent="0.25">
      <c r="A253" s="580"/>
      <c r="B253" s="581"/>
      <c r="C253" s="582" t="s">
        <v>2462</v>
      </c>
      <c r="D253" s="583">
        <f>SUM(D74:D252)</f>
        <v>1257.25</v>
      </c>
      <c r="E253" s="584">
        <f>SUM(E74:E252)</f>
        <v>1973.33</v>
      </c>
      <c r="F253" s="581"/>
      <c r="G253" s="581"/>
      <c r="H253" s="581"/>
      <c r="I253" s="581"/>
    </row>
    <row r="254" spans="1:9" s="587" customFormat="1" x14ac:dyDescent="0.25">
      <c r="A254" s="585"/>
      <c r="B254" s="586"/>
      <c r="C254" s="587" t="s">
        <v>2463</v>
      </c>
      <c r="D254" s="588">
        <v>1190.75</v>
      </c>
      <c r="E254" s="589">
        <v>1529.4</v>
      </c>
      <c r="F254" s="586"/>
      <c r="G254" s="586"/>
      <c r="H254" s="586"/>
      <c r="I254" s="586"/>
    </row>
    <row r="255" spans="1:9" s="591" customFormat="1" x14ac:dyDescent="0.25">
      <c r="A255" s="590"/>
      <c r="B255" s="552"/>
      <c r="C255" s="591" t="s">
        <v>2464</v>
      </c>
      <c r="D255" s="592">
        <v>264</v>
      </c>
      <c r="E255" s="574">
        <v>188.94</v>
      </c>
      <c r="F255" s="552"/>
      <c r="G255" s="552"/>
      <c r="H255" s="552"/>
      <c r="I255" s="552"/>
    </row>
    <row r="256" spans="1:9" s="595" customFormat="1" x14ac:dyDescent="0.25">
      <c r="A256" s="593"/>
      <c r="B256" s="594"/>
      <c r="C256" s="595" t="s">
        <v>2254</v>
      </c>
      <c r="D256" s="596">
        <v>733.25</v>
      </c>
      <c r="E256" s="597">
        <v>1211.57</v>
      </c>
      <c r="F256" s="594"/>
      <c r="G256" s="594"/>
      <c r="H256" s="594"/>
      <c r="I256" s="594"/>
    </row>
    <row r="257" spans="1:10" s="523" customFormat="1" x14ac:dyDescent="0.25">
      <c r="A257" s="521"/>
      <c r="B257" s="522"/>
      <c r="C257" s="523" t="s">
        <v>2253</v>
      </c>
      <c r="D257" s="524">
        <f>D253-D255-D256</f>
        <v>260</v>
      </c>
      <c r="E257" s="525">
        <f>E253-E255-E256</f>
        <v>572.81999999999994</v>
      </c>
      <c r="F257" s="522"/>
      <c r="G257" s="522"/>
      <c r="H257" s="522"/>
      <c r="I257" s="522"/>
    </row>
    <row r="258" spans="1:10" s="600" customFormat="1" x14ac:dyDescent="0.25">
      <c r="A258" s="598"/>
      <c r="B258" s="599"/>
      <c r="C258" s="600" t="s">
        <v>2465</v>
      </c>
      <c r="D258" s="601">
        <v>197.5</v>
      </c>
      <c r="E258" s="602">
        <v>-254.99</v>
      </c>
      <c r="F258" s="599"/>
      <c r="G258" s="599"/>
      <c r="H258" s="599"/>
      <c r="I258" s="599"/>
      <c r="J258" s="600" t="s">
        <v>2466</v>
      </c>
    </row>
    <row r="259" spans="1:10" s="533" customFormat="1" x14ac:dyDescent="0.25">
      <c r="A259" s="553"/>
      <c r="B259" s="532"/>
      <c r="D259" s="534"/>
      <c r="E259" s="535"/>
      <c r="F259" s="532"/>
      <c r="G259" s="532"/>
      <c r="H259" s="532"/>
      <c r="I259" s="532"/>
    </row>
    <row r="260" spans="1:10" s="538" customFormat="1" x14ac:dyDescent="0.25">
      <c r="A260" s="536"/>
      <c r="B260" s="537"/>
      <c r="C260" s="538" t="s">
        <v>2255</v>
      </c>
      <c r="D260" s="539">
        <v>457.5</v>
      </c>
      <c r="E260" s="540">
        <v>317.83</v>
      </c>
      <c r="F260" s="537"/>
      <c r="G260" s="537"/>
      <c r="H260" s="537"/>
      <c r="I260" s="537"/>
    </row>
    <row r="261" spans="1:10" s="543" customFormat="1" hidden="1" x14ac:dyDescent="0.25">
      <c r="A261" s="541">
        <v>42840</v>
      </c>
      <c r="B261" s="542" t="s">
        <v>1330</v>
      </c>
      <c r="C261" s="543" t="s">
        <v>2467</v>
      </c>
      <c r="D261" s="544">
        <v>20</v>
      </c>
      <c r="E261" s="545"/>
      <c r="F261" s="542"/>
      <c r="G261" s="542"/>
      <c r="H261" s="542" t="s">
        <v>2244</v>
      </c>
      <c r="I261" s="542"/>
    </row>
    <row r="262" spans="1:10" s="543" customFormat="1" x14ac:dyDescent="0.25">
      <c r="A262" s="541">
        <v>42840</v>
      </c>
      <c r="B262" s="542"/>
      <c r="C262" s="543" t="s">
        <v>2468</v>
      </c>
      <c r="D262" s="544" t="s">
        <v>196</v>
      </c>
      <c r="E262" s="545"/>
      <c r="F262" s="542"/>
      <c r="G262" s="542"/>
      <c r="H262" s="542"/>
      <c r="I262" s="542"/>
      <c r="J262" s="543" t="s">
        <v>2469</v>
      </c>
    </row>
    <row r="263" spans="1:10" x14ac:dyDescent="0.25">
      <c r="A263" s="509">
        <v>42840</v>
      </c>
      <c r="C263" s="171" t="s">
        <v>2470</v>
      </c>
      <c r="E263" s="511">
        <v>38</v>
      </c>
    </row>
    <row r="264" spans="1:10" hidden="1" x14ac:dyDescent="0.25">
      <c r="A264" s="509">
        <v>42840</v>
      </c>
      <c r="B264" s="510" t="s">
        <v>1330</v>
      </c>
      <c r="C264" s="171" t="s">
        <v>2308</v>
      </c>
      <c r="E264" s="511">
        <v>18</v>
      </c>
      <c r="H264" s="510" t="s">
        <v>2244</v>
      </c>
    </row>
    <row r="265" spans="1:10" hidden="1" x14ac:dyDescent="0.25">
      <c r="A265" s="509">
        <v>42840</v>
      </c>
      <c r="B265" s="510" t="s">
        <v>2471</v>
      </c>
      <c r="C265" s="171" t="s">
        <v>2472</v>
      </c>
      <c r="E265" s="511">
        <v>20</v>
      </c>
    </row>
    <row r="266" spans="1:10" hidden="1" x14ac:dyDescent="0.25">
      <c r="A266" s="509">
        <v>42840</v>
      </c>
      <c r="B266" s="510" t="s">
        <v>2473</v>
      </c>
      <c r="C266" s="171" t="s">
        <v>2474</v>
      </c>
      <c r="E266" s="511">
        <v>8</v>
      </c>
    </row>
    <row r="267" spans="1:10" hidden="1" x14ac:dyDescent="0.25">
      <c r="A267" s="509">
        <v>42840</v>
      </c>
      <c r="B267" s="510" t="s">
        <v>2353</v>
      </c>
      <c r="C267" s="171" t="s">
        <v>2475</v>
      </c>
      <c r="E267" s="511">
        <v>12</v>
      </c>
      <c r="H267" s="552" t="s">
        <v>312</v>
      </c>
      <c r="I267" s="552"/>
    </row>
    <row r="268" spans="1:10" hidden="1" x14ac:dyDescent="0.25">
      <c r="A268" s="509">
        <v>42840</v>
      </c>
      <c r="B268" s="510" t="s">
        <v>2353</v>
      </c>
      <c r="C268" s="171" t="s">
        <v>2454</v>
      </c>
      <c r="E268" s="511">
        <v>12</v>
      </c>
      <c r="H268" s="552" t="s">
        <v>312</v>
      </c>
      <c r="I268" s="552"/>
    </row>
    <row r="269" spans="1:10" hidden="1" x14ac:dyDescent="0.25">
      <c r="A269" s="509">
        <v>42840</v>
      </c>
      <c r="B269" s="510" t="s">
        <v>2353</v>
      </c>
      <c r="C269" s="171" t="s">
        <v>2382</v>
      </c>
      <c r="E269" s="511">
        <v>12</v>
      </c>
      <c r="H269" s="552" t="s">
        <v>312</v>
      </c>
      <c r="I269" s="552"/>
    </row>
    <row r="270" spans="1:10" hidden="1" x14ac:dyDescent="0.25">
      <c r="A270" s="509">
        <v>42840</v>
      </c>
      <c r="B270" s="510" t="s">
        <v>1349</v>
      </c>
      <c r="C270" s="171" t="s">
        <v>2325</v>
      </c>
      <c r="E270" s="511">
        <v>20</v>
      </c>
      <c r="H270" s="510" t="s">
        <v>2244</v>
      </c>
    </row>
    <row r="271" spans="1:10" hidden="1" x14ac:dyDescent="0.25">
      <c r="A271" s="509">
        <v>42840</v>
      </c>
      <c r="B271" s="603" t="s">
        <v>1039</v>
      </c>
      <c r="C271" s="171" t="s">
        <v>2476</v>
      </c>
      <c r="D271" s="167">
        <v>1</v>
      </c>
      <c r="H271" s="552" t="s">
        <v>312</v>
      </c>
      <c r="I271" s="552"/>
    </row>
    <row r="272" spans="1:10" hidden="1" x14ac:dyDescent="0.25">
      <c r="A272" s="509">
        <v>42840</v>
      </c>
      <c r="B272" s="510" t="s">
        <v>2477</v>
      </c>
      <c r="C272" s="171" t="s">
        <v>2478</v>
      </c>
      <c r="E272" s="511">
        <v>6</v>
      </c>
    </row>
    <row r="273" spans="1:8" x14ac:dyDescent="0.25">
      <c r="A273" s="509">
        <v>42840</v>
      </c>
      <c r="C273" s="171" t="s">
        <v>2430</v>
      </c>
      <c r="E273" s="511">
        <v>1.5</v>
      </c>
      <c r="H273" s="510" t="s">
        <v>2244</v>
      </c>
    </row>
    <row r="274" spans="1:8" hidden="1" x14ac:dyDescent="0.25">
      <c r="A274" s="509">
        <v>42840</v>
      </c>
      <c r="B274" s="510" t="s">
        <v>547</v>
      </c>
      <c r="C274" s="171" t="s">
        <v>2479</v>
      </c>
      <c r="E274" s="511">
        <v>5</v>
      </c>
    </row>
    <row r="275" spans="1:8" hidden="1" x14ac:dyDescent="0.25">
      <c r="A275" s="509">
        <v>42840</v>
      </c>
      <c r="B275" s="510" t="s">
        <v>2480</v>
      </c>
      <c r="C275" s="171" t="s">
        <v>2481</v>
      </c>
      <c r="E275" s="511">
        <v>5</v>
      </c>
    </row>
    <row r="276" spans="1:8" hidden="1" x14ac:dyDescent="0.25">
      <c r="A276" s="509">
        <v>42840</v>
      </c>
      <c r="B276" s="510" t="s">
        <v>312</v>
      </c>
      <c r="C276" s="171" t="s">
        <v>312</v>
      </c>
      <c r="E276" s="511">
        <v>3</v>
      </c>
    </row>
    <row r="277" spans="1:8" hidden="1" x14ac:dyDescent="0.25">
      <c r="A277" s="509">
        <v>42840</v>
      </c>
      <c r="B277" s="510" t="s">
        <v>312</v>
      </c>
      <c r="C277" s="171" t="s">
        <v>312</v>
      </c>
      <c r="E277" s="511">
        <v>3</v>
      </c>
    </row>
    <row r="278" spans="1:8" hidden="1" x14ac:dyDescent="0.25">
      <c r="A278" s="509">
        <v>42840</v>
      </c>
      <c r="B278" s="510" t="s">
        <v>2480</v>
      </c>
      <c r="C278" s="171" t="s">
        <v>2481</v>
      </c>
      <c r="E278" s="511">
        <v>5</v>
      </c>
    </row>
    <row r="279" spans="1:8" hidden="1" x14ac:dyDescent="0.25">
      <c r="A279" s="509">
        <v>42840</v>
      </c>
      <c r="B279" s="510" t="s">
        <v>1086</v>
      </c>
      <c r="C279" s="171" t="s">
        <v>2365</v>
      </c>
      <c r="E279" s="511">
        <v>15</v>
      </c>
      <c r="H279" s="510" t="s">
        <v>2244</v>
      </c>
    </row>
    <row r="280" spans="1:8" hidden="1" x14ac:dyDescent="0.25">
      <c r="A280" s="509">
        <v>42840</v>
      </c>
      <c r="B280" s="510" t="s">
        <v>1086</v>
      </c>
      <c r="C280" s="171" t="s">
        <v>2365</v>
      </c>
      <c r="E280" s="511">
        <v>15</v>
      </c>
      <c r="H280" s="510" t="s">
        <v>2244</v>
      </c>
    </row>
    <row r="281" spans="1:8" hidden="1" x14ac:dyDescent="0.25">
      <c r="A281" s="509">
        <v>42840</v>
      </c>
      <c r="B281" s="510" t="s">
        <v>423</v>
      </c>
      <c r="C281" s="171" t="s">
        <v>2482</v>
      </c>
      <c r="E281" s="511">
        <v>25</v>
      </c>
      <c r="G281" s="510" t="s">
        <v>2244</v>
      </c>
      <c r="H281" s="510" t="s">
        <v>2244</v>
      </c>
    </row>
    <row r="282" spans="1:8" hidden="1" x14ac:dyDescent="0.25">
      <c r="A282" s="509">
        <v>42840</v>
      </c>
      <c r="B282" s="510" t="s">
        <v>423</v>
      </c>
      <c r="C282" s="171" t="s">
        <v>2482</v>
      </c>
      <c r="E282" s="511">
        <v>25</v>
      </c>
      <c r="G282" s="510" t="s">
        <v>2244</v>
      </c>
      <c r="H282" s="510" t="s">
        <v>2244</v>
      </c>
    </row>
    <row r="283" spans="1:8" hidden="1" x14ac:dyDescent="0.25">
      <c r="A283" s="509">
        <v>42840</v>
      </c>
      <c r="B283" s="510" t="s">
        <v>423</v>
      </c>
      <c r="C283" s="171" t="s">
        <v>2482</v>
      </c>
      <c r="E283" s="511">
        <v>25</v>
      </c>
      <c r="G283" s="510" t="s">
        <v>2244</v>
      </c>
      <c r="H283" s="510" t="s">
        <v>2244</v>
      </c>
    </row>
    <row r="284" spans="1:8" hidden="1" x14ac:dyDescent="0.25">
      <c r="A284" s="509">
        <v>42840</v>
      </c>
      <c r="B284" s="510" t="s">
        <v>423</v>
      </c>
      <c r="C284" s="171" t="s">
        <v>2482</v>
      </c>
      <c r="E284" s="511">
        <v>25</v>
      </c>
      <c r="G284" s="510" t="s">
        <v>2244</v>
      </c>
      <c r="H284" s="510" t="s">
        <v>2244</v>
      </c>
    </row>
    <row r="285" spans="1:8" hidden="1" x14ac:dyDescent="0.25">
      <c r="A285" s="509">
        <v>42840</v>
      </c>
      <c r="B285" s="510" t="s">
        <v>423</v>
      </c>
      <c r="C285" s="171" t="s">
        <v>2482</v>
      </c>
      <c r="E285" s="511">
        <v>25</v>
      </c>
      <c r="G285" s="510" t="s">
        <v>2244</v>
      </c>
      <c r="H285" s="510" t="s">
        <v>2244</v>
      </c>
    </row>
    <row r="286" spans="1:8" hidden="1" x14ac:dyDescent="0.25">
      <c r="A286" s="509">
        <v>42840</v>
      </c>
      <c r="B286" s="510" t="s">
        <v>423</v>
      </c>
      <c r="C286" s="171" t="s">
        <v>2482</v>
      </c>
      <c r="E286" s="511">
        <v>25</v>
      </c>
      <c r="G286" s="510" t="s">
        <v>2244</v>
      </c>
      <c r="H286" s="510" t="s">
        <v>2244</v>
      </c>
    </row>
    <row r="287" spans="1:8" hidden="1" x14ac:dyDescent="0.25">
      <c r="A287" s="509">
        <v>42840</v>
      </c>
      <c r="B287" s="510" t="s">
        <v>2483</v>
      </c>
      <c r="C287" s="171" t="s">
        <v>2484</v>
      </c>
      <c r="D287" s="167">
        <v>6</v>
      </c>
    </row>
    <row r="288" spans="1:8" hidden="1" x14ac:dyDescent="0.25">
      <c r="A288" s="509">
        <v>42840</v>
      </c>
      <c r="B288" s="510" t="s">
        <v>2483</v>
      </c>
      <c r="C288" s="171" t="s">
        <v>2484</v>
      </c>
      <c r="D288" s="167">
        <v>6</v>
      </c>
    </row>
    <row r="289" spans="1:9" hidden="1" x14ac:dyDescent="0.25">
      <c r="A289" s="509">
        <v>42840</v>
      </c>
      <c r="B289" s="510" t="s">
        <v>2485</v>
      </c>
      <c r="C289" s="171" t="s">
        <v>2486</v>
      </c>
      <c r="E289" s="511">
        <v>10</v>
      </c>
    </row>
    <row r="290" spans="1:9" hidden="1" x14ac:dyDescent="0.25">
      <c r="A290" s="509">
        <v>42840</v>
      </c>
      <c r="B290" s="510" t="s">
        <v>2485</v>
      </c>
      <c r="C290" s="171" t="s">
        <v>2486</v>
      </c>
      <c r="E290" s="511">
        <v>10</v>
      </c>
    </row>
    <row r="291" spans="1:9" hidden="1" x14ac:dyDescent="0.25">
      <c r="A291" s="509">
        <v>42840</v>
      </c>
      <c r="B291" s="510" t="s">
        <v>2487</v>
      </c>
      <c r="C291" s="171" t="s">
        <v>2486</v>
      </c>
      <c r="E291" s="511">
        <v>8</v>
      </c>
    </row>
    <row r="292" spans="1:9" hidden="1" x14ac:dyDescent="0.25">
      <c r="A292" s="509">
        <v>42840</v>
      </c>
      <c r="B292" s="510" t="s">
        <v>2488</v>
      </c>
      <c r="C292" s="171" t="s">
        <v>2486</v>
      </c>
      <c r="E292" s="511">
        <v>8</v>
      </c>
    </row>
    <row r="293" spans="1:9" hidden="1" x14ac:dyDescent="0.25">
      <c r="A293" s="509">
        <v>42840</v>
      </c>
      <c r="B293" s="510" t="s">
        <v>1379</v>
      </c>
      <c r="C293" s="171" t="s">
        <v>2384</v>
      </c>
      <c r="E293" s="511">
        <v>5</v>
      </c>
    </row>
    <row r="294" spans="1:9" hidden="1" x14ac:dyDescent="0.25">
      <c r="A294" s="509">
        <v>42840</v>
      </c>
      <c r="B294" s="510" t="s">
        <v>2489</v>
      </c>
      <c r="C294" s="171" t="s">
        <v>2490</v>
      </c>
      <c r="E294" s="511">
        <v>5</v>
      </c>
    </row>
    <row r="295" spans="1:9" x14ac:dyDescent="0.25">
      <c r="A295" s="509">
        <v>42840</v>
      </c>
      <c r="C295" s="171" t="s">
        <v>2491</v>
      </c>
      <c r="E295" s="511">
        <v>2</v>
      </c>
    </row>
    <row r="296" spans="1:9" x14ac:dyDescent="0.25">
      <c r="A296" s="509">
        <v>42840</v>
      </c>
      <c r="C296" s="591" t="s">
        <v>2492</v>
      </c>
      <c r="D296" s="592">
        <v>-10</v>
      </c>
      <c r="E296" s="511">
        <v>10</v>
      </c>
    </row>
    <row r="297" spans="1:9" x14ac:dyDescent="0.25">
      <c r="A297" s="509">
        <v>42840</v>
      </c>
      <c r="C297" s="171" t="s">
        <v>2366</v>
      </c>
      <c r="E297" s="511">
        <v>0.8</v>
      </c>
    </row>
    <row r="298" spans="1:9" hidden="1" x14ac:dyDescent="0.25">
      <c r="A298" s="509">
        <v>42840</v>
      </c>
      <c r="B298" s="510" t="s">
        <v>1657</v>
      </c>
      <c r="C298" s="171" t="s">
        <v>2493</v>
      </c>
      <c r="E298" s="511">
        <v>1</v>
      </c>
    </row>
    <row r="299" spans="1:9" hidden="1" x14ac:dyDescent="0.25">
      <c r="A299" s="509">
        <v>42840</v>
      </c>
      <c r="B299" s="510" t="s">
        <v>1657</v>
      </c>
      <c r="C299" s="171" t="s">
        <v>2494</v>
      </c>
      <c r="E299" s="511">
        <v>1</v>
      </c>
    </row>
    <row r="300" spans="1:9" hidden="1" x14ac:dyDescent="0.25">
      <c r="A300" s="509">
        <v>42840</v>
      </c>
      <c r="B300" s="510" t="s">
        <v>1486</v>
      </c>
      <c r="C300" s="171" t="s">
        <v>2495</v>
      </c>
      <c r="D300" s="167">
        <v>12</v>
      </c>
    </row>
    <row r="301" spans="1:9" hidden="1" x14ac:dyDescent="0.25">
      <c r="A301" s="509">
        <v>42840</v>
      </c>
      <c r="B301" s="510" t="s">
        <v>423</v>
      </c>
      <c r="C301" s="171" t="s">
        <v>2404</v>
      </c>
      <c r="D301" s="167">
        <v>25</v>
      </c>
      <c r="G301" s="510" t="s">
        <v>2244</v>
      </c>
      <c r="H301" s="510" t="s">
        <v>2244</v>
      </c>
    </row>
    <row r="302" spans="1:9" hidden="1" x14ac:dyDescent="0.25">
      <c r="A302" s="509">
        <v>42840</v>
      </c>
      <c r="B302" s="510" t="s">
        <v>1290</v>
      </c>
      <c r="C302" s="171" t="s">
        <v>2054</v>
      </c>
      <c r="D302" s="167">
        <v>12</v>
      </c>
      <c r="H302" s="510" t="s">
        <v>2244</v>
      </c>
    </row>
    <row r="303" spans="1:9" hidden="1" x14ac:dyDescent="0.25">
      <c r="A303" s="509">
        <v>42840</v>
      </c>
      <c r="B303" s="510" t="s">
        <v>2353</v>
      </c>
      <c r="C303" s="171" t="s">
        <v>2496</v>
      </c>
      <c r="D303" s="167">
        <v>12</v>
      </c>
      <c r="H303" s="552" t="s">
        <v>312</v>
      </c>
      <c r="I303" s="552"/>
    </row>
    <row r="304" spans="1:9" hidden="1" x14ac:dyDescent="0.25">
      <c r="A304" s="509">
        <v>42840</v>
      </c>
      <c r="B304" s="510" t="s">
        <v>1101</v>
      </c>
      <c r="C304" s="171" t="s">
        <v>2308</v>
      </c>
      <c r="E304" s="511">
        <v>18</v>
      </c>
    </row>
    <row r="305" spans="1:9" hidden="1" x14ac:dyDescent="0.25">
      <c r="A305" s="509">
        <v>42840</v>
      </c>
      <c r="B305" s="510" t="s">
        <v>1330</v>
      </c>
      <c r="C305" s="171" t="s">
        <v>2365</v>
      </c>
      <c r="E305" s="511">
        <v>18</v>
      </c>
      <c r="H305" s="510" t="s">
        <v>2244</v>
      </c>
    </row>
    <row r="306" spans="1:9" hidden="1" x14ac:dyDescent="0.25">
      <c r="A306" s="509">
        <v>42840</v>
      </c>
      <c r="B306" s="510" t="s">
        <v>1494</v>
      </c>
      <c r="C306" s="171" t="s">
        <v>2497</v>
      </c>
      <c r="E306" s="511">
        <v>3</v>
      </c>
    </row>
    <row r="307" spans="1:9" hidden="1" x14ac:dyDescent="0.25">
      <c r="A307" s="509">
        <v>42840</v>
      </c>
      <c r="B307" s="510" t="s">
        <v>1722</v>
      </c>
      <c r="C307" s="171" t="s">
        <v>1724</v>
      </c>
      <c r="D307" s="167">
        <v>6</v>
      </c>
    </row>
    <row r="308" spans="1:9" hidden="1" x14ac:dyDescent="0.25">
      <c r="A308" s="509">
        <v>42840</v>
      </c>
      <c r="B308" s="510" t="s">
        <v>1722</v>
      </c>
      <c r="C308" s="171" t="s">
        <v>1724</v>
      </c>
      <c r="D308" s="167">
        <v>6</v>
      </c>
    </row>
    <row r="309" spans="1:9" hidden="1" x14ac:dyDescent="0.25">
      <c r="A309" s="509">
        <v>42840</v>
      </c>
      <c r="B309" s="510" t="s">
        <v>2498</v>
      </c>
      <c r="C309" s="171" t="s">
        <v>1638</v>
      </c>
      <c r="D309" s="167">
        <v>5</v>
      </c>
    </row>
    <row r="310" spans="1:9" x14ac:dyDescent="0.25">
      <c r="A310" s="509">
        <v>42840</v>
      </c>
      <c r="C310" s="171" t="s">
        <v>2499</v>
      </c>
      <c r="E310" s="511">
        <v>12</v>
      </c>
    </row>
    <row r="311" spans="1:9" hidden="1" x14ac:dyDescent="0.25">
      <c r="A311" s="509">
        <v>42840</v>
      </c>
      <c r="B311" s="510" t="s">
        <v>984</v>
      </c>
      <c r="C311" s="171" t="s">
        <v>2472</v>
      </c>
      <c r="E311" s="511">
        <v>20</v>
      </c>
    </row>
    <row r="312" spans="1:9" hidden="1" x14ac:dyDescent="0.25">
      <c r="A312" s="509">
        <v>42840</v>
      </c>
      <c r="B312" s="510" t="s">
        <v>2353</v>
      </c>
      <c r="C312" s="171" t="s">
        <v>2381</v>
      </c>
      <c r="E312" s="511">
        <v>12</v>
      </c>
      <c r="H312" s="552" t="s">
        <v>312</v>
      </c>
      <c r="I312" s="552"/>
    </row>
    <row r="313" spans="1:9" hidden="1" x14ac:dyDescent="0.25">
      <c r="A313" s="509">
        <v>42840</v>
      </c>
      <c r="B313" s="510" t="s">
        <v>2353</v>
      </c>
      <c r="C313" s="171" t="s">
        <v>2382</v>
      </c>
      <c r="E313" s="511">
        <v>12</v>
      </c>
      <c r="H313" s="552" t="s">
        <v>312</v>
      </c>
      <c r="I313" s="552"/>
    </row>
    <row r="314" spans="1:9" x14ac:dyDescent="0.25">
      <c r="A314" s="509">
        <v>42840</v>
      </c>
      <c r="C314" s="171" t="s">
        <v>2500</v>
      </c>
      <c r="E314" s="511">
        <v>4</v>
      </c>
    </row>
    <row r="315" spans="1:9" hidden="1" x14ac:dyDescent="0.25">
      <c r="A315" s="509">
        <v>42840</v>
      </c>
      <c r="B315" s="510" t="s">
        <v>1762</v>
      </c>
      <c r="C315" s="171" t="s">
        <v>2501</v>
      </c>
      <c r="D315" s="167">
        <v>10</v>
      </c>
    </row>
    <row r="316" spans="1:9" hidden="1" x14ac:dyDescent="0.25">
      <c r="A316" s="509">
        <v>42840</v>
      </c>
      <c r="B316" s="510" t="s">
        <v>1590</v>
      </c>
      <c r="C316" s="171" t="s">
        <v>2502</v>
      </c>
      <c r="D316" s="167">
        <v>6</v>
      </c>
    </row>
    <row r="317" spans="1:9" hidden="1" x14ac:dyDescent="0.25">
      <c r="A317" s="509">
        <v>42840</v>
      </c>
      <c r="B317" s="510" t="s">
        <v>2503</v>
      </c>
      <c r="C317" s="171" t="s">
        <v>2504</v>
      </c>
      <c r="D317" s="167">
        <v>7</v>
      </c>
      <c r="H317" s="510" t="s">
        <v>2244</v>
      </c>
    </row>
    <row r="318" spans="1:9" hidden="1" x14ac:dyDescent="0.25">
      <c r="A318" s="509">
        <v>42840</v>
      </c>
      <c r="B318" s="510" t="s">
        <v>744</v>
      </c>
      <c r="C318" s="171" t="s">
        <v>2505</v>
      </c>
      <c r="D318" s="167">
        <v>6</v>
      </c>
      <c r="H318" s="510" t="s">
        <v>2244</v>
      </c>
    </row>
    <row r="319" spans="1:9" hidden="1" x14ac:dyDescent="0.25">
      <c r="A319" s="509">
        <v>42840</v>
      </c>
      <c r="B319" s="510" t="s">
        <v>2506</v>
      </c>
      <c r="C319" s="171" t="s">
        <v>2486</v>
      </c>
      <c r="D319" s="167">
        <v>12</v>
      </c>
    </row>
    <row r="320" spans="1:9" hidden="1" x14ac:dyDescent="0.25">
      <c r="A320" s="509">
        <v>42840</v>
      </c>
      <c r="B320" s="510" t="s">
        <v>2428</v>
      </c>
      <c r="C320" s="171" t="s">
        <v>2507</v>
      </c>
      <c r="D320" s="167">
        <v>3</v>
      </c>
    </row>
    <row r="321" spans="1:9" s="570" customFormat="1" hidden="1" x14ac:dyDescent="0.25">
      <c r="A321" s="509">
        <v>42840</v>
      </c>
      <c r="B321" s="569" t="s">
        <v>2337</v>
      </c>
      <c r="C321" s="570" t="s">
        <v>2508</v>
      </c>
      <c r="D321" s="571">
        <v>18.5</v>
      </c>
      <c r="E321" s="572"/>
      <c r="F321" s="569"/>
      <c r="G321" s="569"/>
      <c r="H321" s="569"/>
      <c r="I321" s="569"/>
    </row>
    <row r="322" spans="1:9" hidden="1" x14ac:dyDescent="0.25">
      <c r="A322" s="509">
        <v>42840</v>
      </c>
      <c r="B322" s="510" t="s">
        <v>2509</v>
      </c>
      <c r="C322" s="171" t="s">
        <v>2510</v>
      </c>
      <c r="D322" s="167">
        <v>25</v>
      </c>
    </row>
    <row r="323" spans="1:9" x14ac:dyDescent="0.25">
      <c r="A323" s="509">
        <v>42840</v>
      </c>
      <c r="C323" s="171" t="s">
        <v>2511</v>
      </c>
      <c r="D323" s="167">
        <v>2</v>
      </c>
    </row>
    <row r="324" spans="1:9" hidden="1" x14ac:dyDescent="0.25">
      <c r="A324" s="509">
        <v>42840</v>
      </c>
      <c r="B324" s="510" t="s">
        <v>1592</v>
      </c>
      <c r="C324" s="171" t="s">
        <v>2252</v>
      </c>
      <c r="D324" s="167">
        <v>6</v>
      </c>
      <c r="H324" s="510" t="s">
        <v>2244</v>
      </c>
    </row>
    <row r="325" spans="1:9" hidden="1" x14ac:dyDescent="0.25">
      <c r="A325" s="509">
        <v>42840</v>
      </c>
      <c r="B325" s="510" t="s">
        <v>1696</v>
      </c>
      <c r="C325" s="171" t="s">
        <v>2512</v>
      </c>
      <c r="D325" s="167">
        <v>5</v>
      </c>
    </row>
    <row r="326" spans="1:9" hidden="1" x14ac:dyDescent="0.25">
      <c r="A326" s="509">
        <v>42840</v>
      </c>
      <c r="B326" s="510" t="s">
        <v>1762</v>
      </c>
      <c r="C326" s="171" t="s">
        <v>2513</v>
      </c>
      <c r="D326" s="167">
        <v>10</v>
      </c>
    </row>
    <row r="327" spans="1:9" hidden="1" x14ac:dyDescent="0.25">
      <c r="A327" s="509">
        <v>42840</v>
      </c>
      <c r="B327" s="510" t="s">
        <v>1214</v>
      </c>
      <c r="C327" s="171" t="s">
        <v>2514</v>
      </c>
      <c r="D327" s="167">
        <v>70</v>
      </c>
    </row>
    <row r="328" spans="1:9" x14ac:dyDescent="0.25">
      <c r="A328" s="509">
        <v>42840</v>
      </c>
      <c r="C328" s="171" t="s">
        <v>2383</v>
      </c>
      <c r="D328" s="167">
        <v>1.5</v>
      </c>
      <c r="H328" s="510" t="s">
        <v>2244</v>
      </c>
    </row>
    <row r="329" spans="1:9" hidden="1" x14ac:dyDescent="0.25">
      <c r="A329" s="509">
        <v>42840</v>
      </c>
      <c r="B329" s="510" t="s">
        <v>2515</v>
      </c>
      <c r="C329" s="171" t="s">
        <v>2516</v>
      </c>
      <c r="D329" s="167">
        <v>8</v>
      </c>
    </row>
    <row r="330" spans="1:9" hidden="1" x14ac:dyDescent="0.25">
      <c r="A330" s="509">
        <v>42840</v>
      </c>
      <c r="B330" s="510" t="s">
        <v>1657</v>
      </c>
      <c r="C330" s="171" t="s">
        <v>2517</v>
      </c>
      <c r="D330" s="167">
        <v>2</v>
      </c>
    </row>
    <row r="331" spans="1:9" hidden="1" x14ac:dyDescent="0.25">
      <c r="A331" s="509">
        <v>42840</v>
      </c>
      <c r="B331" s="510" t="s">
        <v>1641</v>
      </c>
      <c r="C331" s="171" t="s">
        <v>2518</v>
      </c>
      <c r="D331" s="167">
        <v>4</v>
      </c>
    </row>
    <row r="332" spans="1:9" hidden="1" x14ac:dyDescent="0.25">
      <c r="A332" s="509">
        <v>42840</v>
      </c>
      <c r="B332" s="575" t="s">
        <v>1039</v>
      </c>
      <c r="C332" s="171" t="s">
        <v>2519</v>
      </c>
      <c r="D332" s="167">
        <v>2.5</v>
      </c>
      <c r="H332" s="575"/>
      <c r="I332" s="575"/>
    </row>
    <row r="333" spans="1:9" hidden="1" x14ac:dyDescent="0.25">
      <c r="A333" s="509">
        <v>42840</v>
      </c>
      <c r="B333" s="510" t="s">
        <v>867</v>
      </c>
      <c r="C333" s="171" t="s">
        <v>2520</v>
      </c>
      <c r="D333" s="167">
        <v>7</v>
      </c>
    </row>
    <row r="334" spans="1:9" hidden="1" x14ac:dyDescent="0.25">
      <c r="A334" s="509">
        <v>42840</v>
      </c>
      <c r="B334" s="510" t="s">
        <v>1609</v>
      </c>
      <c r="C334" s="171" t="s">
        <v>2521</v>
      </c>
      <c r="D334" s="167">
        <v>8</v>
      </c>
    </row>
    <row r="335" spans="1:9" hidden="1" x14ac:dyDescent="0.25">
      <c r="A335" s="509">
        <v>42840</v>
      </c>
      <c r="B335" s="510" t="s">
        <v>1609</v>
      </c>
      <c r="C335" s="171" t="s">
        <v>2522</v>
      </c>
      <c r="D335" s="167">
        <v>8</v>
      </c>
    </row>
    <row r="336" spans="1:9" hidden="1" x14ac:dyDescent="0.25">
      <c r="A336" s="509">
        <v>42840</v>
      </c>
      <c r="B336" s="510" t="s">
        <v>1290</v>
      </c>
      <c r="C336" s="171" t="s">
        <v>2523</v>
      </c>
      <c r="D336" s="167">
        <v>12</v>
      </c>
      <c r="H336" s="510" t="s">
        <v>2244</v>
      </c>
    </row>
    <row r="337" spans="1:9" hidden="1" x14ac:dyDescent="0.25">
      <c r="A337" s="509">
        <v>42840</v>
      </c>
      <c r="B337" s="510" t="s">
        <v>2353</v>
      </c>
      <c r="C337" s="171" t="s">
        <v>2496</v>
      </c>
      <c r="D337" s="167">
        <v>12</v>
      </c>
      <c r="H337" s="552" t="s">
        <v>312</v>
      </c>
      <c r="I337" s="552"/>
    </row>
    <row r="338" spans="1:9" hidden="1" x14ac:dyDescent="0.25">
      <c r="A338" s="509">
        <v>42840</v>
      </c>
      <c r="B338" s="510" t="s">
        <v>2353</v>
      </c>
      <c r="C338" s="171" t="s">
        <v>2382</v>
      </c>
      <c r="E338" s="511">
        <v>12</v>
      </c>
      <c r="H338" s="552" t="s">
        <v>312</v>
      </c>
      <c r="I338" s="552"/>
    </row>
    <row r="339" spans="1:9" hidden="1" x14ac:dyDescent="0.25">
      <c r="A339" s="509">
        <v>42840</v>
      </c>
      <c r="B339" s="510" t="s">
        <v>2353</v>
      </c>
      <c r="C339" s="171" t="s">
        <v>2380</v>
      </c>
      <c r="E339" s="511">
        <v>12</v>
      </c>
      <c r="H339" s="552" t="s">
        <v>312</v>
      </c>
      <c r="I339" s="552"/>
    </row>
    <row r="340" spans="1:9" x14ac:dyDescent="0.25">
      <c r="A340" s="509">
        <v>42840</v>
      </c>
      <c r="C340" s="171" t="s">
        <v>2491</v>
      </c>
      <c r="E340" s="511">
        <v>2</v>
      </c>
    </row>
    <row r="341" spans="1:9" x14ac:dyDescent="0.25">
      <c r="A341" s="509">
        <v>42840</v>
      </c>
      <c r="C341" s="171" t="s">
        <v>2524</v>
      </c>
      <c r="E341" s="511">
        <v>1.5</v>
      </c>
      <c r="H341" s="510" t="s">
        <v>2244</v>
      </c>
    </row>
    <row r="342" spans="1:9" hidden="1" x14ac:dyDescent="0.25">
      <c r="A342" s="509">
        <v>42840</v>
      </c>
      <c r="B342" s="575" t="s">
        <v>1039</v>
      </c>
      <c r="C342" s="171" t="s">
        <v>2447</v>
      </c>
      <c r="D342" s="167">
        <v>4.5</v>
      </c>
      <c r="H342" s="575"/>
      <c r="I342" s="575"/>
    </row>
    <row r="343" spans="1:9" hidden="1" x14ac:dyDescent="0.25">
      <c r="A343" s="509">
        <v>42840</v>
      </c>
      <c r="B343" s="575" t="s">
        <v>1039</v>
      </c>
      <c r="C343" s="171" t="s">
        <v>2447</v>
      </c>
      <c r="D343" s="167">
        <v>2.5</v>
      </c>
      <c r="H343" s="575"/>
      <c r="I343" s="575"/>
    </row>
    <row r="344" spans="1:9" x14ac:dyDescent="0.25">
      <c r="A344" s="509">
        <v>42840</v>
      </c>
      <c r="C344" s="171" t="s">
        <v>2491</v>
      </c>
      <c r="E344" s="511">
        <v>2</v>
      </c>
    </row>
    <row r="345" spans="1:9" x14ac:dyDescent="0.25">
      <c r="A345" s="509">
        <v>42840</v>
      </c>
      <c r="C345" s="171" t="s">
        <v>2491</v>
      </c>
      <c r="D345" s="167">
        <v>2</v>
      </c>
    </row>
    <row r="346" spans="1:9" hidden="1" x14ac:dyDescent="0.25">
      <c r="A346" s="509">
        <v>42840</v>
      </c>
      <c r="B346" s="510" t="s">
        <v>2525</v>
      </c>
      <c r="C346" s="171" t="s">
        <v>2526</v>
      </c>
      <c r="D346" s="167">
        <v>3</v>
      </c>
    </row>
    <row r="347" spans="1:9" hidden="1" x14ac:dyDescent="0.25">
      <c r="A347" s="509">
        <v>42840</v>
      </c>
      <c r="B347" s="510" t="s">
        <v>2527</v>
      </c>
      <c r="C347" s="171" t="s">
        <v>2526</v>
      </c>
      <c r="D347" s="167">
        <v>3</v>
      </c>
    </row>
    <row r="348" spans="1:9" hidden="1" x14ac:dyDescent="0.25">
      <c r="A348" s="509">
        <v>42840</v>
      </c>
      <c r="B348" s="510" t="s">
        <v>1122</v>
      </c>
      <c r="C348" s="171" t="s">
        <v>2528</v>
      </c>
      <c r="D348" s="167">
        <v>4</v>
      </c>
      <c r="H348" s="510" t="s">
        <v>2244</v>
      </c>
    </row>
    <row r="349" spans="1:9" hidden="1" x14ac:dyDescent="0.25">
      <c r="A349" s="509">
        <v>42840</v>
      </c>
      <c r="B349" s="510" t="s">
        <v>2529</v>
      </c>
      <c r="C349" s="171" t="s">
        <v>2530</v>
      </c>
      <c r="D349" s="167">
        <v>6</v>
      </c>
    </row>
    <row r="350" spans="1:9" hidden="1" x14ac:dyDescent="0.25">
      <c r="A350" s="509">
        <v>42840</v>
      </c>
      <c r="B350" s="510" t="s">
        <v>771</v>
      </c>
      <c r="C350" s="171" t="s">
        <v>2531</v>
      </c>
      <c r="D350" s="167">
        <v>7</v>
      </c>
    </row>
    <row r="351" spans="1:9" hidden="1" x14ac:dyDescent="0.25">
      <c r="A351" s="509">
        <v>42840</v>
      </c>
      <c r="B351" s="510" t="s">
        <v>867</v>
      </c>
      <c r="C351" s="171" t="s">
        <v>822</v>
      </c>
      <c r="D351" s="167">
        <v>7</v>
      </c>
    </row>
    <row r="352" spans="1:9" hidden="1" x14ac:dyDescent="0.25">
      <c r="A352" s="509">
        <v>42840</v>
      </c>
      <c r="B352" s="510" t="s">
        <v>1646</v>
      </c>
      <c r="C352" s="171" t="s">
        <v>2371</v>
      </c>
      <c r="D352" s="167">
        <v>3</v>
      </c>
    </row>
    <row r="353" spans="1:10" hidden="1" x14ac:dyDescent="0.25">
      <c r="A353" s="509">
        <v>42840</v>
      </c>
      <c r="B353" s="510" t="s">
        <v>1973</v>
      </c>
      <c r="C353" s="171" t="s">
        <v>1954</v>
      </c>
      <c r="D353" s="167">
        <v>16</v>
      </c>
      <c r="G353" s="510" t="s">
        <v>2244</v>
      </c>
      <c r="H353" s="510" t="s">
        <v>2244</v>
      </c>
      <c r="J353" s="171" t="s">
        <v>2532</v>
      </c>
    </row>
    <row r="354" spans="1:10" hidden="1" x14ac:dyDescent="0.25">
      <c r="A354" s="509">
        <v>42840</v>
      </c>
      <c r="B354" s="604" t="s">
        <v>2533</v>
      </c>
      <c r="C354" s="171" t="s">
        <v>2534</v>
      </c>
      <c r="D354" s="167">
        <v>13</v>
      </c>
    </row>
    <row r="355" spans="1:10" hidden="1" x14ac:dyDescent="0.25">
      <c r="A355" s="509">
        <v>42840</v>
      </c>
      <c r="B355" s="510" t="s">
        <v>882</v>
      </c>
      <c r="C355" s="171" t="s">
        <v>2535</v>
      </c>
      <c r="D355" s="167">
        <v>16</v>
      </c>
    </row>
    <row r="356" spans="1:10" hidden="1" x14ac:dyDescent="0.25">
      <c r="A356" s="509">
        <v>42840</v>
      </c>
      <c r="B356" s="575" t="s">
        <v>1039</v>
      </c>
      <c r="C356" s="171" t="s">
        <v>2536</v>
      </c>
      <c r="D356" s="167">
        <v>3</v>
      </c>
      <c r="H356" s="575"/>
      <c r="I356" s="575"/>
    </row>
    <row r="357" spans="1:10" x14ac:dyDescent="0.25">
      <c r="A357" s="509">
        <v>42840</v>
      </c>
      <c r="C357" s="171" t="s">
        <v>2537</v>
      </c>
      <c r="E357" s="511">
        <v>4</v>
      </c>
    </row>
    <row r="358" spans="1:10" x14ac:dyDescent="0.25">
      <c r="A358" s="509">
        <v>42840</v>
      </c>
      <c r="C358" s="171" t="s">
        <v>2491</v>
      </c>
      <c r="E358" s="511">
        <v>2</v>
      </c>
    </row>
    <row r="359" spans="1:10" hidden="1" x14ac:dyDescent="0.25">
      <c r="A359" s="509">
        <v>42840</v>
      </c>
      <c r="B359" s="510" t="s">
        <v>744</v>
      </c>
      <c r="C359" s="171" t="s">
        <v>2538</v>
      </c>
      <c r="E359" s="511">
        <v>10</v>
      </c>
      <c r="H359" s="510" t="s">
        <v>2244</v>
      </c>
    </row>
    <row r="360" spans="1:10" hidden="1" x14ac:dyDescent="0.25">
      <c r="A360" s="509">
        <v>42840</v>
      </c>
      <c r="B360" s="510" t="s">
        <v>2353</v>
      </c>
      <c r="C360" s="171" t="s">
        <v>2380</v>
      </c>
      <c r="E360" s="511">
        <v>12</v>
      </c>
      <c r="H360" s="552" t="s">
        <v>312</v>
      </c>
      <c r="I360" s="552"/>
    </row>
    <row r="361" spans="1:10" hidden="1" x14ac:dyDescent="0.25">
      <c r="A361" s="509">
        <v>42840</v>
      </c>
      <c r="B361" s="510" t="s">
        <v>2353</v>
      </c>
      <c r="C361" s="171" t="s">
        <v>2381</v>
      </c>
      <c r="E361" s="511">
        <v>12</v>
      </c>
      <c r="H361" s="552" t="s">
        <v>312</v>
      </c>
      <c r="I361" s="552"/>
    </row>
    <row r="362" spans="1:10" hidden="1" x14ac:dyDescent="0.25">
      <c r="A362" s="509">
        <v>42840</v>
      </c>
      <c r="B362" s="510" t="s">
        <v>2353</v>
      </c>
      <c r="C362" s="171" t="s">
        <v>2382</v>
      </c>
      <c r="E362" s="511">
        <v>12</v>
      </c>
      <c r="H362" s="552" t="s">
        <v>312</v>
      </c>
      <c r="I362" s="552"/>
    </row>
    <row r="363" spans="1:10" hidden="1" x14ac:dyDescent="0.25">
      <c r="A363" s="509">
        <v>42840</v>
      </c>
      <c r="B363" s="510" t="s">
        <v>721</v>
      </c>
      <c r="C363" s="171" t="s">
        <v>2539</v>
      </c>
      <c r="E363" s="511">
        <v>6</v>
      </c>
      <c r="H363" s="510" t="s">
        <v>2244</v>
      </c>
    </row>
    <row r="364" spans="1:10" hidden="1" x14ac:dyDescent="0.25">
      <c r="A364" s="509">
        <v>42840</v>
      </c>
      <c r="B364" s="510" t="s">
        <v>2540</v>
      </c>
      <c r="C364" s="171" t="s">
        <v>2538</v>
      </c>
      <c r="E364" s="511">
        <v>5</v>
      </c>
      <c r="H364" s="510" t="s">
        <v>2244</v>
      </c>
    </row>
    <row r="365" spans="1:10" hidden="1" x14ac:dyDescent="0.25">
      <c r="A365" s="509">
        <v>42840</v>
      </c>
      <c r="B365" s="510" t="s">
        <v>2541</v>
      </c>
      <c r="C365" s="171" t="s">
        <v>2542</v>
      </c>
      <c r="E365" s="511">
        <v>11</v>
      </c>
    </row>
    <row r="366" spans="1:10" hidden="1" x14ac:dyDescent="0.25">
      <c r="A366" s="509">
        <v>42840</v>
      </c>
      <c r="B366" s="510" t="s">
        <v>2110</v>
      </c>
      <c r="C366" s="171" t="s">
        <v>2543</v>
      </c>
      <c r="E366" s="511">
        <v>9</v>
      </c>
    </row>
    <row r="367" spans="1:10" hidden="1" x14ac:dyDescent="0.25">
      <c r="A367" s="509">
        <v>42840</v>
      </c>
      <c r="B367" s="510" t="s">
        <v>1330</v>
      </c>
      <c r="C367" s="171" t="s">
        <v>2544</v>
      </c>
      <c r="E367" s="511">
        <v>18</v>
      </c>
      <c r="H367" s="510" t="s">
        <v>2244</v>
      </c>
    </row>
    <row r="368" spans="1:10" hidden="1" x14ac:dyDescent="0.25">
      <c r="A368" s="509">
        <v>42840</v>
      </c>
      <c r="B368" s="510" t="s">
        <v>32</v>
      </c>
      <c r="C368" s="171" t="s">
        <v>2545</v>
      </c>
      <c r="E368" s="511">
        <v>5</v>
      </c>
      <c r="H368" s="510" t="s">
        <v>2244</v>
      </c>
    </row>
    <row r="369" spans="1:8" hidden="1" x14ac:dyDescent="0.25">
      <c r="A369" s="509">
        <v>42840</v>
      </c>
      <c r="B369" s="510" t="s">
        <v>1776</v>
      </c>
      <c r="C369" s="171" t="s">
        <v>2546</v>
      </c>
      <c r="E369" s="511">
        <v>70</v>
      </c>
    </row>
    <row r="370" spans="1:8" x14ac:dyDescent="0.25">
      <c r="A370" s="509">
        <v>42840</v>
      </c>
      <c r="C370" s="171" t="s">
        <v>819</v>
      </c>
      <c r="D370" s="167">
        <v>7</v>
      </c>
    </row>
    <row r="371" spans="1:8" hidden="1" x14ac:dyDescent="0.25">
      <c r="A371" s="509">
        <v>42840</v>
      </c>
      <c r="B371" s="510" t="s">
        <v>144</v>
      </c>
      <c r="C371" s="171" t="s">
        <v>2547</v>
      </c>
      <c r="D371" s="167">
        <v>25</v>
      </c>
      <c r="H371" s="510" t="s">
        <v>2244</v>
      </c>
    </row>
    <row r="372" spans="1:8" x14ac:dyDescent="0.25">
      <c r="A372" s="509">
        <v>42840</v>
      </c>
      <c r="C372" s="171" t="s">
        <v>2548</v>
      </c>
      <c r="E372" s="511">
        <v>0.6</v>
      </c>
    </row>
    <row r="373" spans="1:8" hidden="1" x14ac:dyDescent="0.25">
      <c r="A373" s="509">
        <v>42840</v>
      </c>
      <c r="B373" s="510" t="s">
        <v>1086</v>
      </c>
      <c r="C373" s="171" t="s">
        <v>2365</v>
      </c>
      <c r="E373" s="511">
        <v>15</v>
      </c>
    </row>
    <row r="374" spans="1:8" hidden="1" x14ac:dyDescent="0.25">
      <c r="A374" s="509">
        <v>42840</v>
      </c>
      <c r="B374" s="510" t="s">
        <v>1468</v>
      </c>
      <c r="C374" s="171" t="s">
        <v>2287</v>
      </c>
      <c r="E374" s="511">
        <v>6</v>
      </c>
    </row>
    <row r="375" spans="1:8" hidden="1" x14ac:dyDescent="0.25">
      <c r="A375" s="509">
        <v>42840</v>
      </c>
      <c r="B375" s="510" t="s">
        <v>126</v>
      </c>
      <c r="C375" s="171" t="s">
        <v>2307</v>
      </c>
      <c r="D375" s="167">
        <v>6</v>
      </c>
      <c r="H375" s="510" t="s">
        <v>2244</v>
      </c>
    </row>
    <row r="376" spans="1:8" hidden="1" x14ac:dyDescent="0.25">
      <c r="A376" s="509">
        <v>42840</v>
      </c>
      <c r="B376" s="510" t="s">
        <v>1437</v>
      </c>
      <c r="C376" s="171" t="s">
        <v>2549</v>
      </c>
      <c r="E376" s="511">
        <v>6</v>
      </c>
    </row>
    <row r="377" spans="1:8" hidden="1" x14ac:dyDescent="0.25">
      <c r="B377" s="510" t="s">
        <v>2001</v>
      </c>
      <c r="C377" s="171" t="s">
        <v>2550</v>
      </c>
      <c r="E377" s="511">
        <v>90</v>
      </c>
    </row>
    <row r="378" spans="1:8" x14ac:dyDescent="0.25">
      <c r="C378" s="171" t="s">
        <v>2551</v>
      </c>
      <c r="E378" s="511">
        <v>3</v>
      </c>
    </row>
    <row r="379" spans="1:8" hidden="1" x14ac:dyDescent="0.25">
      <c r="B379" s="510" t="s">
        <v>2552</v>
      </c>
      <c r="C379" s="171" t="s">
        <v>2553</v>
      </c>
      <c r="E379" s="511">
        <v>6</v>
      </c>
    </row>
    <row r="380" spans="1:8" hidden="1" x14ac:dyDescent="0.25">
      <c r="B380" s="510" t="s">
        <v>769</v>
      </c>
      <c r="C380" s="171" t="s">
        <v>2554</v>
      </c>
      <c r="E380" s="511">
        <v>3</v>
      </c>
    </row>
    <row r="381" spans="1:8" hidden="1" x14ac:dyDescent="0.25">
      <c r="B381" s="510" t="s">
        <v>1083</v>
      </c>
      <c r="C381" s="171" t="s">
        <v>2365</v>
      </c>
      <c r="D381" s="167">
        <v>18</v>
      </c>
    </row>
    <row r="382" spans="1:8" hidden="1" x14ac:dyDescent="0.25">
      <c r="B382" s="510" t="s">
        <v>2428</v>
      </c>
      <c r="C382" s="171" t="s">
        <v>2307</v>
      </c>
      <c r="D382" s="167">
        <v>3</v>
      </c>
    </row>
    <row r="383" spans="1:8" hidden="1" x14ac:dyDescent="0.25">
      <c r="B383" s="510" t="s">
        <v>1590</v>
      </c>
      <c r="C383" s="171" t="s">
        <v>1570</v>
      </c>
      <c r="D383" s="167">
        <v>6</v>
      </c>
    </row>
    <row r="384" spans="1:8" hidden="1" x14ac:dyDescent="0.25">
      <c r="B384" s="510" t="s">
        <v>1641</v>
      </c>
      <c r="C384" s="171" t="s">
        <v>2555</v>
      </c>
      <c r="D384" s="167">
        <v>12</v>
      </c>
    </row>
    <row r="385" spans="1:9" x14ac:dyDescent="0.25">
      <c r="C385" s="171" t="s">
        <v>1598</v>
      </c>
      <c r="D385" s="167">
        <v>5</v>
      </c>
    </row>
    <row r="386" spans="1:9" hidden="1" x14ac:dyDescent="0.25">
      <c r="B386" s="510" t="s">
        <v>1039</v>
      </c>
      <c r="C386" s="171" t="s">
        <v>2165</v>
      </c>
      <c r="D386" s="167">
        <v>1</v>
      </c>
    </row>
    <row r="387" spans="1:9" hidden="1" x14ac:dyDescent="0.25">
      <c r="B387" s="510" t="s">
        <v>1039</v>
      </c>
      <c r="C387" s="171" t="s">
        <v>2447</v>
      </c>
      <c r="D387" s="167">
        <v>2</v>
      </c>
    </row>
    <row r="388" spans="1:9" hidden="1" x14ac:dyDescent="0.25">
      <c r="B388" s="510" t="s">
        <v>1981</v>
      </c>
      <c r="C388" s="171" t="s">
        <v>2556</v>
      </c>
      <c r="D388" s="167">
        <v>32</v>
      </c>
    </row>
    <row r="389" spans="1:9" hidden="1" x14ac:dyDescent="0.25">
      <c r="B389" s="510" t="s">
        <v>2529</v>
      </c>
      <c r="C389" s="171" t="s">
        <v>2363</v>
      </c>
      <c r="D389" s="167">
        <v>6</v>
      </c>
    </row>
    <row r="390" spans="1:9" x14ac:dyDescent="0.25">
      <c r="C390" s="171" t="s">
        <v>2557</v>
      </c>
      <c r="D390" s="167">
        <v>2</v>
      </c>
    </row>
    <row r="391" spans="1:9" hidden="1" x14ac:dyDescent="0.25">
      <c r="B391" s="510" t="s">
        <v>1700</v>
      </c>
      <c r="C391" s="171" t="s">
        <v>2371</v>
      </c>
      <c r="D391" s="167">
        <v>5</v>
      </c>
    </row>
    <row r="392" spans="1:9" hidden="1" x14ac:dyDescent="0.25">
      <c r="B392" s="510" t="s">
        <v>2558</v>
      </c>
      <c r="C392" s="171" t="s">
        <v>2371</v>
      </c>
      <c r="D392" s="167">
        <v>6</v>
      </c>
    </row>
    <row r="393" spans="1:9" hidden="1" x14ac:dyDescent="0.25">
      <c r="B393" s="510" t="s">
        <v>2559</v>
      </c>
      <c r="C393" s="171" t="s">
        <v>2371</v>
      </c>
      <c r="D393" s="167">
        <v>6</v>
      </c>
    </row>
    <row r="394" spans="1:9" hidden="1" x14ac:dyDescent="0.25">
      <c r="A394" s="509">
        <v>42840</v>
      </c>
      <c r="B394" s="510" t="s">
        <v>887</v>
      </c>
      <c r="C394" s="171" t="s">
        <v>819</v>
      </c>
      <c r="E394" s="511">
        <v>16</v>
      </c>
    </row>
    <row r="395" spans="1:9" hidden="1" x14ac:dyDescent="0.25">
      <c r="A395" s="509">
        <v>42840</v>
      </c>
      <c r="B395" s="510" t="s">
        <v>887</v>
      </c>
      <c r="C395" s="171" t="s">
        <v>819</v>
      </c>
      <c r="E395" s="511">
        <v>16</v>
      </c>
    </row>
    <row r="396" spans="1:9" hidden="1" x14ac:dyDescent="0.25">
      <c r="A396" s="509">
        <v>42840</v>
      </c>
      <c r="B396" s="510" t="s">
        <v>2353</v>
      </c>
      <c r="C396" s="171" t="s">
        <v>2380</v>
      </c>
      <c r="D396" s="167">
        <v>12</v>
      </c>
      <c r="H396" s="552" t="s">
        <v>312</v>
      </c>
      <c r="I396" s="552"/>
    </row>
    <row r="397" spans="1:9" hidden="1" x14ac:dyDescent="0.25">
      <c r="A397" s="509">
        <v>42840</v>
      </c>
      <c r="B397" s="510" t="s">
        <v>1848</v>
      </c>
      <c r="C397" s="171" t="s">
        <v>2513</v>
      </c>
      <c r="D397" s="167">
        <v>45</v>
      </c>
    </row>
    <row r="398" spans="1:9" s="570" customFormat="1" hidden="1" x14ac:dyDescent="0.25">
      <c r="A398" s="509">
        <v>42840</v>
      </c>
      <c r="B398" s="569" t="s">
        <v>2337</v>
      </c>
      <c r="C398" s="570" t="s">
        <v>2356</v>
      </c>
      <c r="D398" s="571">
        <v>23.9</v>
      </c>
      <c r="E398" s="572"/>
      <c r="F398" s="569"/>
      <c r="G398" s="569"/>
      <c r="H398" s="569"/>
      <c r="I398" s="569"/>
    </row>
    <row r="399" spans="1:9" hidden="1" x14ac:dyDescent="0.25">
      <c r="A399" s="509">
        <v>42840</v>
      </c>
      <c r="B399" s="510" t="s">
        <v>126</v>
      </c>
      <c r="C399" s="171" t="s">
        <v>2560</v>
      </c>
      <c r="D399" s="167">
        <v>8</v>
      </c>
      <c r="G399" s="510" t="s">
        <v>2244</v>
      </c>
      <c r="H399" s="510" t="s">
        <v>2244</v>
      </c>
    </row>
    <row r="400" spans="1:9" hidden="1" x14ac:dyDescent="0.25">
      <c r="A400" s="509">
        <v>42840</v>
      </c>
      <c r="B400" s="510" t="s">
        <v>24</v>
      </c>
      <c r="C400" s="171" t="s">
        <v>2561</v>
      </c>
    </row>
    <row r="401" spans="1:10" hidden="1" x14ac:dyDescent="0.25">
      <c r="A401" s="509">
        <v>42840</v>
      </c>
      <c r="B401" s="510" t="s">
        <v>2562</v>
      </c>
      <c r="C401" s="171" t="s">
        <v>2563</v>
      </c>
      <c r="D401" s="167">
        <v>5</v>
      </c>
    </row>
    <row r="402" spans="1:10" x14ac:dyDescent="0.25">
      <c r="A402" s="509">
        <v>42840</v>
      </c>
      <c r="C402" s="171" t="s">
        <v>2564</v>
      </c>
      <c r="D402" s="167">
        <v>6</v>
      </c>
    </row>
    <row r="403" spans="1:10" s="591" customFormat="1" x14ac:dyDescent="0.25">
      <c r="A403" s="509">
        <v>42840</v>
      </c>
      <c r="B403" s="552"/>
      <c r="C403" s="591" t="s">
        <v>2565</v>
      </c>
      <c r="D403" s="592">
        <v>-5.2</v>
      </c>
      <c r="E403" s="574"/>
      <c r="F403" s="552"/>
      <c r="G403" s="552"/>
      <c r="H403" s="552"/>
      <c r="I403" s="552"/>
    </row>
    <row r="404" spans="1:10" hidden="1" x14ac:dyDescent="0.25">
      <c r="A404" s="509">
        <v>42840</v>
      </c>
      <c r="B404" s="510" t="s">
        <v>1580</v>
      </c>
      <c r="C404" s="171" t="s">
        <v>2566</v>
      </c>
      <c r="D404" s="167">
        <v>6</v>
      </c>
    </row>
    <row r="405" spans="1:10" hidden="1" x14ac:dyDescent="0.25">
      <c r="A405" s="509">
        <v>42840</v>
      </c>
      <c r="B405" s="510" t="s">
        <v>2567</v>
      </c>
      <c r="C405" s="171" t="s">
        <v>2568</v>
      </c>
      <c r="D405" s="167">
        <v>6</v>
      </c>
    </row>
    <row r="406" spans="1:10" hidden="1" x14ac:dyDescent="0.25">
      <c r="A406" s="509">
        <v>42840</v>
      </c>
      <c r="B406" s="510" t="s">
        <v>2569</v>
      </c>
      <c r="C406" s="171" t="s">
        <v>2563</v>
      </c>
      <c r="E406" s="511">
        <v>5</v>
      </c>
    </row>
    <row r="407" spans="1:10" x14ac:dyDescent="0.25">
      <c r="A407" s="509">
        <v>42840</v>
      </c>
      <c r="C407" s="171" t="s">
        <v>2570</v>
      </c>
      <c r="E407" s="511">
        <v>8</v>
      </c>
    </row>
    <row r="408" spans="1:10" hidden="1" x14ac:dyDescent="0.25">
      <c r="A408" s="509">
        <v>42840</v>
      </c>
      <c r="B408" s="510" t="s">
        <v>2571</v>
      </c>
      <c r="C408" s="171" t="s">
        <v>2572</v>
      </c>
      <c r="E408" s="511">
        <v>20</v>
      </c>
    </row>
    <row r="409" spans="1:10" s="582" customFormat="1" x14ac:dyDescent="0.25">
      <c r="A409" s="580"/>
      <c r="B409" s="581"/>
      <c r="C409" s="582" t="s">
        <v>2462</v>
      </c>
      <c r="D409" s="583">
        <f>SUM(D260:D408)</f>
        <v>1142.7</v>
      </c>
      <c r="E409" s="584">
        <f>SUM(E260:E408)</f>
        <v>1226.2299999999998</v>
      </c>
      <c r="F409" s="581"/>
      <c r="G409" s="581"/>
      <c r="H409" s="581"/>
      <c r="I409" s="581"/>
    </row>
    <row r="410" spans="1:10" s="587" customFormat="1" x14ac:dyDescent="0.25">
      <c r="A410" s="585"/>
      <c r="B410" s="586"/>
      <c r="C410" s="587" t="s">
        <v>2463</v>
      </c>
      <c r="D410" s="588">
        <v>861.2</v>
      </c>
      <c r="E410" s="589">
        <v>801.23</v>
      </c>
      <c r="F410" s="586"/>
      <c r="G410" s="586"/>
      <c r="H410" s="586"/>
      <c r="I410" s="586"/>
    </row>
    <row r="411" spans="1:10" s="591" customFormat="1" x14ac:dyDescent="0.25">
      <c r="A411" s="590">
        <v>42840</v>
      </c>
      <c r="B411" s="552"/>
      <c r="C411" s="591" t="s">
        <v>2573</v>
      </c>
      <c r="D411" s="592">
        <v>445.5</v>
      </c>
      <c r="E411" s="574">
        <v>250</v>
      </c>
      <c r="F411" s="552"/>
      <c r="G411" s="552"/>
      <c r="H411" s="552"/>
      <c r="I411" s="552"/>
    </row>
    <row r="412" spans="1:10" s="591" customFormat="1" x14ac:dyDescent="0.25">
      <c r="A412" s="590">
        <v>42840</v>
      </c>
      <c r="B412" s="552"/>
      <c r="C412" s="591" t="s">
        <v>2254</v>
      </c>
      <c r="D412" s="592">
        <v>410</v>
      </c>
      <c r="E412" s="574">
        <v>580</v>
      </c>
      <c r="F412" s="552"/>
      <c r="G412" s="552"/>
      <c r="H412" s="552"/>
      <c r="I412" s="552"/>
    </row>
    <row r="413" spans="1:10" s="582" customFormat="1" x14ac:dyDescent="0.25">
      <c r="A413" s="580"/>
      <c r="B413" s="581"/>
      <c r="C413" s="582" t="s">
        <v>2253</v>
      </c>
      <c r="D413" s="583">
        <f>D409-D411-D412</f>
        <v>287.20000000000005</v>
      </c>
      <c r="E413" s="584">
        <f>E409-E411-E412</f>
        <v>396.22999999999979</v>
      </c>
      <c r="F413" s="581"/>
      <c r="G413" s="581"/>
      <c r="H413" s="581"/>
      <c r="I413" s="581"/>
    </row>
    <row r="414" spans="1:10" s="528" customFormat="1" x14ac:dyDescent="0.25">
      <c r="A414" s="546"/>
      <c r="B414" s="527"/>
      <c r="C414" s="528" t="s">
        <v>2465</v>
      </c>
      <c r="D414" s="529">
        <v>164</v>
      </c>
      <c r="E414" s="530">
        <v>-74.5</v>
      </c>
      <c r="F414" s="527"/>
      <c r="G414" s="527"/>
      <c r="H414" s="527"/>
      <c r="I414" s="527"/>
      <c r="J414" s="528" t="s">
        <v>2574</v>
      </c>
    </row>
    <row r="415" spans="1:10" s="533" customFormat="1" x14ac:dyDescent="0.25">
      <c r="A415" s="553"/>
      <c r="B415" s="532"/>
      <c r="D415" s="534"/>
      <c r="E415" s="535"/>
      <c r="F415" s="532"/>
      <c r="G415" s="532"/>
      <c r="H415" s="532"/>
      <c r="I415" s="532"/>
    </row>
    <row r="416" spans="1:10" s="556" customFormat="1" x14ac:dyDescent="0.25">
      <c r="A416" s="554"/>
      <c r="B416" s="555"/>
      <c r="C416" s="556" t="s">
        <v>2255</v>
      </c>
      <c r="D416" s="557" t="s">
        <v>2575</v>
      </c>
      <c r="E416" s="558">
        <v>321.23</v>
      </c>
      <c r="F416" s="555"/>
      <c r="G416" s="555"/>
      <c r="H416" s="555"/>
      <c r="I416" s="555"/>
    </row>
    <row r="417" spans="1:9" hidden="1" x14ac:dyDescent="0.25">
      <c r="A417" s="509">
        <v>42841</v>
      </c>
      <c r="B417" s="510" t="s">
        <v>1388</v>
      </c>
      <c r="C417" s="171" t="s">
        <v>2576</v>
      </c>
      <c r="E417" s="511">
        <v>9</v>
      </c>
      <c r="H417" s="510" t="s">
        <v>2244</v>
      </c>
    </row>
    <row r="418" spans="1:9" s="543" customFormat="1" x14ac:dyDescent="0.25">
      <c r="A418" s="541">
        <v>42841</v>
      </c>
      <c r="B418" s="542"/>
      <c r="C418" s="543" t="s">
        <v>2577</v>
      </c>
      <c r="D418" s="544">
        <v>4</v>
      </c>
      <c r="E418" s="545"/>
      <c r="F418" s="542"/>
      <c r="G418" s="542"/>
      <c r="H418" s="542"/>
      <c r="I418" s="542"/>
    </row>
    <row r="419" spans="1:9" hidden="1" x14ac:dyDescent="0.25">
      <c r="A419" s="509">
        <v>42841</v>
      </c>
      <c r="B419" s="510" t="s">
        <v>2428</v>
      </c>
      <c r="C419" s="171" t="s">
        <v>2307</v>
      </c>
      <c r="D419" s="167">
        <v>4</v>
      </c>
    </row>
    <row r="420" spans="1:9" hidden="1" x14ac:dyDescent="0.25">
      <c r="A420" s="509">
        <v>42841</v>
      </c>
      <c r="B420" s="510" t="s">
        <v>887</v>
      </c>
      <c r="C420" s="171" t="s">
        <v>819</v>
      </c>
      <c r="D420" s="167">
        <v>11</v>
      </c>
      <c r="E420" s="511">
        <v>5</v>
      </c>
    </row>
    <row r="421" spans="1:9" hidden="1" x14ac:dyDescent="0.25">
      <c r="A421" s="509">
        <v>42841</v>
      </c>
      <c r="B421" s="510" t="s">
        <v>1573</v>
      </c>
      <c r="C421" s="171" t="s">
        <v>2578</v>
      </c>
      <c r="D421" s="167">
        <v>10</v>
      </c>
      <c r="H421" s="510" t="s">
        <v>2244</v>
      </c>
    </row>
    <row r="422" spans="1:9" hidden="1" x14ac:dyDescent="0.25">
      <c r="A422" s="509">
        <v>42841</v>
      </c>
      <c r="B422" s="510" t="s">
        <v>1575</v>
      </c>
      <c r="C422" s="171" t="s">
        <v>2371</v>
      </c>
      <c r="D422" s="167">
        <v>7</v>
      </c>
      <c r="H422" s="510" t="s">
        <v>2244</v>
      </c>
    </row>
    <row r="423" spans="1:9" x14ac:dyDescent="0.25">
      <c r="A423" s="509">
        <v>42841</v>
      </c>
      <c r="C423" s="171" t="s">
        <v>2579</v>
      </c>
      <c r="D423" s="167">
        <v>0.6</v>
      </c>
    </row>
    <row r="424" spans="1:9" s="591" customFormat="1" x14ac:dyDescent="0.25">
      <c r="A424" s="509">
        <v>42841</v>
      </c>
      <c r="B424" s="552"/>
      <c r="C424" s="591" t="s">
        <v>2492</v>
      </c>
      <c r="D424" s="592">
        <v>50</v>
      </c>
      <c r="E424" s="574">
        <v>-50</v>
      </c>
      <c r="F424" s="552"/>
      <c r="G424" s="552"/>
      <c r="H424" s="552"/>
      <c r="I424" s="552"/>
    </row>
    <row r="425" spans="1:9" x14ac:dyDescent="0.25">
      <c r="A425" s="509">
        <v>42841</v>
      </c>
      <c r="C425" s="171" t="s">
        <v>2537</v>
      </c>
      <c r="E425" s="511">
        <v>4</v>
      </c>
    </row>
    <row r="426" spans="1:9" x14ac:dyDescent="0.25">
      <c r="A426" s="509">
        <v>42841</v>
      </c>
      <c r="C426" s="171" t="s">
        <v>2537</v>
      </c>
      <c r="E426" s="511">
        <v>4</v>
      </c>
    </row>
    <row r="427" spans="1:9" hidden="1" x14ac:dyDescent="0.25">
      <c r="A427" s="509">
        <v>42841</v>
      </c>
      <c r="B427" s="510" t="s">
        <v>744</v>
      </c>
      <c r="C427" s="171" t="s">
        <v>2580</v>
      </c>
      <c r="D427" s="167">
        <v>27</v>
      </c>
      <c r="G427" s="510" t="s">
        <v>2244</v>
      </c>
      <c r="H427" s="510" t="s">
        <v>2244</v>
      </c>
    </row>
    <row r="428" spans="1:9" hidden="1" x14ac:dyDescent="0.25">
      <c r="A428" s="509">
        <v>42841</v>
      </c>
      <c r="B428" s="510" t="s">
        <v>876</v>
      </c>
      <c r="C428" s="171" t="s">
        <v>2581</v>
      </c>
      <c r="D428" s="167">
        <v>6</v>
      </c>
    </row>
    <row r="429" spans="1:9" x14ac:dyDescent="0.25">
      <c r="A429" s="509">
        <v>42841</v>
      </c>
      <c r="C429" s="171" t="s">
        <v>2582</v>
      </c>
      <c r="D429" s="167">
        <v>8</v>
      </c>
    </row>
    <row r="430" spans="1:9" x14ac:dyDescent="0.25">
      <c r="A430" s="509">
        <v>42841</v>
      </c>
      <c r="C430" s="171" t="s">
        <v>2583</v>
      </c>
      <c r="D430" s="167">
        <v>3</v>
      </c>
    </row>
    <row r="431" spans="1:9" x14ac:dyDescent="0.25">
      <c r="A431" s="509">
        <v>42841</v>
      </c>
      <c r="C431" s="171" t="s">
        <v>2584</v>
      </c>
      <c r="D431" s="167">
        <v>3</v>
      </c>
    </row>
    <row r="432" spans="1:9" x14ac:dyDescent="0.25">
      <c r="A432" s="509">
        <v>42841</v>
      </c>
      <c r="C432" s="171" t="s">
        <v>2585</v>
      </c>
      <c r="D432" s="167">
        <v>1.5</v>
      </c>
      <c r="H432" s="510" t="s">
        <v>2244</v>
      </c>
    </row>
    <row r="433" spans="1:9" hidden="1" x14ac:dyDescent="0.25">
      <c r="A433" s="509">
        <v>42841</v>
      </c>
      <c r="B433" s="510" t="s">
        <v>1900</v>
      </c>
      <c r="C433" s="171" t="s">
        <v>2586</v>
      </c>
      <c r="E433" s="511">
        <v>20</v>
      </c>
    </row>
    <row r="434" spans="1:9" hidden="1" x14ac:dyDescent="0.25">
      <c r="A434" s="509">
        <v>42841</v>
      </c>
      <c r="B434" s="510" t="s">
        <v>2587</v>
      </c>
      <c r="C434" s="171" t="s">
        <v>2588</v>
      </c>
      <c r="E434" s="511">
        <v>15</v>
      </c>
    </row>
    <row r="435" spans="1:9" hidden="1" x14ac:dyDescent="0.25">
      <c r="A435" s="509">
        <v>42841</v>
      </c>
      <c r="B435" s="510" t="s">
        <v>204</v>
      </c>
      <c r="C435" s="171" t="s">
        <v>2589</v>
      </c>
      <c r="E435" s="511">
        <v>39</v>
      </c>
      <c r="G435" s="510" t="s">
        <v>2244</v>
      </c>
      <c r="H435" s="510" t="s">
        <v>2244</v>
      </c>
    </row>
    <row r="436" spans="1:9" hidden="1" x14ac:dyDescent="0.25">
      <c r="A436" s="509">
        <v>42841</v>
      </c>
      <c r="B436" s="510" t="s">
        <v>2590</v>
      </c>
      <c r="C436" s="171" t="s">
        <v>2591</v>
      </c>
      <c r="D436" s="167">
        <v>15</v>
      </c>
    </row>
    <row r="437" spans="1:9" hidden="1" x14ac:dyDescent="0.25">
      <c r="A437" s="509">
        <v>42841</v>
      </c>
      <c r="B437" s="510" t="s">
        <v>32</v>
      </c>
      <c r="C437" s="171" t="s">
        <v>2571</v>
      </c>
      <c r="D437" s="167">
        <v>5</v>
      </c>
      <c r="H437" s="510" t="s">
        <v>2244</v>
      </c>
    </row>
    <row r="438" spans="1:9" hidden="1" x14ac:dyDescent="0.25">
      <c r="A438" s="509">
        <v>42841</v>
      </c>
      <c r="B438" s="510" t="s">
        <v>2592</v>
      </c>
      <c r="C438" s="171" t="s">
        <v>2486</v>
      </c>
      <c r="D438" s="167">
        <v>8</v>
      </c>
    </row>
    <row r="439" spans="1:9" hidden="1" x14ac:dyDescent="0.25">
      <c r="A439" s="509">
        <v>42841</v>
      </c>
      <c r="B439" s="510" t="s">
        <v>1592</v>
      </c>
      <c r="C439" s="171" t="s">
        <v>2593</v>
      </c>
      <c r="D439" s="592">
        <v>-8</v>
      </c>
      <c r="E439" s="511">
        <v>20</v>
      </c>
      <c r="H439" s="510" t="s">
        <v>2244</v>
      </c>
    </row>
    <row r="440" spans="1:9" hidden="1" x14ac:dyDescent="0.25">
      <c r="A440" s="509">
        <v>42841</v>
      </c>
      <c r="B440" s="575" t="s">
        <v>1039</v>
      </c>
      <c r="C440" s="171" t="s">
        <v>2519</v>
      </c>
      <c r="D440" s="167">
        <v>2.5</v>
      </c>
      <c r="H440" s="575"/>
      <c r="I440" s="575"/>
    </row>
    <row r="441" spans="1:9" hidden="1" x14ac:dyDescent="0.25">
      <c r="A441" s="509">
        <v>42841</v>
      </c>
      <c r="B441" s="510" t="s">
        <v>1086</v>
      </c>
      <c r="C441" s="171" t="s">
        <v>2365</v>
      </c>
      <c r="D441" s="167">
        <v>15</v>
      </c>
      <c r="H441" s="510" t="s">
        <v>2244</v>
      </c>
    </row>
    <row r="442" spans="1:9" hidden="1" x14ac:dyDescent="0.25">
      <c r="A442" s="509">
        <v>42841</v>
      </c>
      <c r="B442" s="510" t="s">
        <v>887</v>
      </c>
      <c r="C442" s="171" t="s">
        <v>819</v>
      </c>
      <c r="D442" s="167">
        <v>16</v>
      </c>
    </row>
    <row r="443" spans="1:9" hidden="1" x14ac:dyDescent="0.25">
      <c r="A443" s="509">
        <v>42841</v>
      </c>
      <c r="B443" s="510" t="s">
        <v>2594</v>
      </c>
      <c r="C443" s="171" t="s">
        <v>2595</v>
      </c>
      <c r="D443" s="167">
        <v>4</v>
      </c>
    </row>
    <row r="444" spans="1:9" hidden="1" x14ac:dyDescent="0.25">
      <c r="A444" s="509">
        <v>42841</v>
      </c>
      <c r="B444" s="510" t="s">
        <v>114</v>
      </c>
      <c r="C444" s="171" t="s">
        <v>2596</v>
      </c>
      <c r="D444" s="167">
        <v>4</v>
      </c>
    </row>
    <row r="445" spans="1:9" hidden="1" x14ac:dyDescent="0.25">
      <c r="A445" s="509">
        <v>42841</v>
      </c>
      <c r="B445" s="575" t="s">
        <v>1039</v>
      </c>
      <c r="C445" s="171" t="s">
        <v>2597</v>
      </c>
      <c r="E445" s="511">
        <v>2</v>
      </c>
      <c r="H445" s="575"/>
      <c r="I445" s="575"/>
    </row>
    <row r="446" spans="1:9" hidden="1" x14ac:dyDescent="0.25">
      <c r="A446" s="509">
        <v>42841</v>
      </c>
      <c r="B446" s="510" t="s">
        <v>946</v>
      </c>
      <c r="C446" s="171" t="s">
        <v>2598</v>
      </c>
      <c r="D446" s="167">
        <v>6</v>
      </c>
      <c r="F446" s="510" t="s">
        <v>2244</v>
      </c>
    </row>
    <row r="447" spans="1:9" hidden="1" x14ac:dyDescent="0.25">
      <c r="A447" s="509">
        <v>42841</v>
      </c>
      <c r="B447" s="510" t="s">
        <v>943</v>
      </c>
      <c r="C447" s="171" t="s">
        <v>2599</v>
      </c>
      <c r="D447" s="167">
        <v>5</v>
      </c>
      <c r="F447" s="510" t="s">
        <v>2244</v>
      </c>
    </row>
    <row r="448" spans="1:9" hidden="1" x14ac:dyDescent="0.25">
      <c r="B448" s="510" t="s">
        <v>2600</v>
      </c>
      <c r="C448" s="171" t="s">
        <v>2601</v>
      </c>
      <c r="D448" s="167">
        <v>120</v>
      </c>
      <c r="F448" s="510" t="s">
        <v>2244</v>
      </c>
    </row>
    <row r="449" spans="1:9" hidden="1" x14ac:dyDescent="0.25">
      <c r="B449" s="510" t="s">
        <v>1928</v>
      </c>
      <c r="C449" s="171" t="s">
        <v>2586</v>
      </c>
      <c r="D449" s="167">
        <v>32</v>
      </c>
      <c r="F449" s="510" t="s">
        <v>2244</v>
      </c>
    </row>
    <row r="450" spans="1:9" hidden="1" x14ac:dyDescent="0.25">
      <c r="B450" s="510" t="s">
        <v>1928</v>
      </c>
      <c r="C450" s="171" t="s">
        <v>2586</v>
      </c>
      <c r="D450" s="167">
        <v>32</v>
      </c>
      <c r="F450" s="510" t="s">
        <v>2244</v>
      </c>
    </row>
    <row r="451" spans="1:9" hidden="1" x14ac:dyDescent="0.25">
      <c r="B451" s="510" t="s">
        <v>744</v>
      </c>
      <c r="C451" s="171" t="s">
        <v>2391</v>
      </c>
      <c r="D451" s="167">
        <v>6</v>
      </c>
      <c r="F451" s="510" t="s">
        <v>2244</v>
      </c>
      <c r="H451" s="510" t="s">
        <v>2244</v>
      </c>
    </row>
    <row r="452" spans="1:9" hidden="1" x14ac:dyDescent="0.25">
      <c r="B452" s="510" t="s">
        <v>1388</v>
      </c>
      <c r="C452" s="171" t="s">
        <v>2602</v>
      </c>
      <c r="D452" s="167">
        <v>11</v>
      </c>
      <c r="F452" s="510" t="s">
        <v>2244</v>
      </c>
      <c r="H452" s="510" t="s">
        <v>2244</v>
      </c>
    </row>
    <row r="453" spans="1:9" hidden="1" x14ac:dyDescent="0.25">
      <c r="B453" s="510" t="s">
        <v>420</v>
      </c>
      <c r="C453" s="171" t="s">
        <v>2603</v>
      </c>
      <c r="D453" s="167">
        <v>20</v>
      </c>
      <c r="H453" s="510" t="s">
        <v>2244</v>
      </c>
    </row>
    <row r="454" spans="1:9" x14ac:dyDescent="0.25">
      <c r="C454" s="171" t="s">
        <v>2430</v>
      </c>
      <c r="E454" s="511">
        <v>1.5</v>
      </c>
      <c r="H454" s="510" t="s">
        <v>2244</v>
      </c>
    </row>
    <row r="455" spans="1:9" x14ac:dyDescent="0.25">
      <c r="C455" s="171" t="s">
        <v>2604</v>
      </c>
      <c r="E455" s="511">
        <v>2</v>
      </c>
    </row>
    <row r="456" spans="1:9" hidden="1" x14ac:dyDescent="0.25">
      <c r="B456" s="510" t="s">
        <v>2605</v>
      </c>
      <c r="C456" s="171" t="s">
        <v>2606</v>
      </c>
      <c r="D456" s="167">
        <v>4</v>
      </c>
    </row>
    <row r="457" spans="1:9" hidden="1" x14ac:dyDescent="0.25">
      <c r="B457" s="510" t="s">
        <v>2169</v>
      </c>
      <c r="C457" s="171" t="s">
        <v>2607</v>
      </c>
      <c r="D457" s="167">
        <v>7</v>
      </c>
      <c r="H457" s="510" t="s">
        <v>2244</v>
      </c>
    </row>
    <row r="458" spans="1:9" hidden="1" x14ac:dyDescent="0.25">
      <c r="B458" s="510" t="s">
        <v>2169</v>
      </c>
      <c r="C458" s="171" t="s">
        <v>2608</v>
      </c>
      <c r="D458" s="167">
        <v>9</v>
      </c>
      <c r="H458" s="510" t="s">
        <v>2244</v>
      </c>
    </row>
    <row r="459" spans="1:9" hidden="1" x14ac:dyDescent="0.25">
      <c r="B459" s="510" t="s">
        <v>1494</v>
      </c>
      <c r="C459" s="171" t="s">
        <v>2609</v>
      </c>
      <c r="D459" s="167">
        <v>6</v>
      </c>
    </row>
    <row r="460" spans="1:9" x14ac:dyDescent="0.25">
      <c r="C460" s="171" t="s">
        <v>2579</v>
      </c>
      <c r="D460" s="167">
        <v>0.5</v>
      </c>
    </row>
    <row r="461" spans="1:9" hidden="1" x14ac:dyDescent="0.25">
      <c r="B461" s="510" t="s">
        <v>2417</v>
      </c>
      <c r="C461" s="171" t="s">
        <v>2523</v>
      </c>
      <c r="E461" s="511">
        <v>12</v>
      </c>
      <c r="H461" s="510" t="s">
        <v>2244</v>
      </c>
    </row>
    <row r="462" spans="1:9" hidden="1" x14ac:dyDescent="0.25">
      <c r="B462" s="510" t="s">
        <v>2353</v>
      </c>
      <c r="C462" s="171" t="s">
        <v>2496</v>
      </c>
      <c r="E462" s="511">
        <v>12</v>
      </c>
      <c r="H462" s="552" t="s">
        <v>312</v>
      </c>
      <c r="I462" s="552"/>
    </row>
    <row r="463" spans="1:9" x14ac:dyDescent="0.25">
      <c r="C463" s="171" t="s">
        <v>2610</v>
      </c>
      <c r="E463" s="511">
        <v>0.5</v>
      </c>
      <c r="H463" s="552"/>
      <c r="I463" s="552"/>
    </row>
    <row r="464" spans="1:9" s="570" customFormat="1" hidden="1" x14ac:dyDescent="0.25">
      <c r="A464" s="568"/>
      <c r="B464" s="569" t="s">
        <v>2311</v>
      </c>
      <c r="C464" s="570" t="s">
        <v>2611</v>
      </c>
      <c r="D464" s="571"/>
      <c r="E464" s="572">
        <v>20</v>
      </c>
      <c r="F464" s="569"/>
      <c r="G464" s="569"/>
      <c r="H464" s="569"/>
      <c r="I464" s="569"/>
    </row>
    <row r="465" spans="2:9" x14ac:dyDescent="0.25">
      <c r="C465" s="171" t="s">
        <v>2612</v>
      </c>
      <c r="D465" s="167">
        <v>1.5</v>
      </c>
      <c r="H465" s="510" t="s">
        <v>2244</v>
      </c>
    </row>
    <row r="466" spans="2:9" x14ac:dyDescent="0.25">
      <c r="C466" s="171" t="s">
        <v>2443</v>
      </c>
      <c r="D466" s="167">
        <v>1.5</v>
      </c>
      <c r="H466" s="510" t="s">
        <v>2244</v>
      </c>
    </row>
    <row r="467" spans="2:9" x14ac:dyDescent="0.25">
      <c r="C467" s="171" t="s">
        <v>2613</v>
      </c>
      <c r="D467" s="167">
        <v>0.6</v>
      </c>
    </row>
    <row r="468" spans="2:9" hidden="1" x14ac:dyDescent="0.25">
      <c r="B468" s="575" t="s">
        <v>1039</v>
      </c>
      <c r="C468" s="171" t="s">
        <v>2614</v>
      </c>
      <c r="E468" s="511">
        <v>3</v>
      </c>
      <c r="H468" s="575"/>
      <c r="I468" s="575"/>
    </row>
    <row r="469" spans="2:9" x14ac:dyDescent="0.25">
      <c r="C469" s="171" t="s">
        <v>2615</v>
      </c>
      <c r="E469" s="511">
        <v>4.5</v>
      </c>
    </row>
    <row r="470" spans="2:9" hidden="1" x14ac:dyDescent="0.25">
      <c r="B470" s="510" t="s">
        <v>1584</v>
      </c>
      <c r="C470" s="171" t="s">
        <v>2616</v>
      </c>
      <c r="E470" s="511">
        <v>20</v>
      </c>
    </row>
    <row r="471" spans="2:9" x14ac:dyDescent="0.25">
      <c r="C471" s="171" t="s">
        <v>2613</v>
      </c>
      <c r="D471" s="167">
        <v>0.5</v>
      </c>
    </row>
    <row r="472" spans="2:9" x14ac:dyDescent="0.25">
      <c r="C472" s="171" t="s">
        <v>2613</v>
      </c>
      <c r="E472" s="511">
        <v>0.5</v>
      </c>
    </row>
    <row r="473" spans="2:9" hidden="1" x14ac:dyDescent="0.25">
      <c r="B473" s="510" t="s">
        <v>887</v>
      </c>
      <c r="C473" s="171" t="s">
        <v>819</v>
      </c>
      <c r="D473" s="167">
        <v>16</v>
      </c>
    </row>
    <row r="474" spans="2:9" hidden="1" x14ac:dyDescent="0.25">
      <c r="B474" s="510" t="s">
        <v>1330</v>
      </c>
      <c r="C474" s="171" t="s">
        <v>2467</v>
      </c>
      <c r="E474" s="511">
        <v>18</v>
      </c>
      <c r="H474" s="510" t="s">
        <v>2244</v>
      </c>
    </row>
    <row r="475" spans="2:9" hidden="1" x14ac:dyDescent="0.25">
      <c r="B475" s="510" t="s">
        <v>1330</v>
      </c>
      <c r="C475" s="171" t="s">
        <v>2467</v>
      </c>
      <c r="E475" s="511">
        <v>18</v>
      </c>
      <c r="H475" s="510" t="s">
        <v>2244</v>
      </c>
    </row>
    <row r="476" spans="2:9" x14ac:dyDescent="0.25">
      <c r="C476" s="171" t="s">
        <v>2617</v>
      </c>
      <c r="E476" s="511">
        <v>1</v>
      </c>
    </row>
    <row r="477" spans="2:9" hidden="1" x14ac:dyDescent="0.25">
      <c r="B477" s="510" t="s">
        <v>312</v>
      </c>
      <c r="C477" s="171" t="s">
        <v>2618</v>
      </c>
      <c r="E477" s="511">
        <v>2</v>
      </c>
    </row>
    <row r="478" spans="2:9" hidden="1" x14ac:dyDescent="0.25">
      <c r="B478" s="510" t="s">
        <v>1418</v>
      </c>
      <c r="C478" s="171" t="s">
        <v>2619</v>
      </c>
      <c r="E478" s="511">
        <v>3</v>
      </c>
    </row>
    <row r="479" spans="2:9" hidden="1" x14ac:dyDescent="0.25">
      <c r="B479" s="510" t="s">
        <v>1418</v>
      </c>
      <c r="C479" s="171" t="s">
        <v>2620</v>
      </c>
      <c r="E479" s="511">
        <v>3</v>
      </c>
    </row>
    <row r="480" spans="2:9" x14ac:dyDescent="0.25">
      <c r="C480" s="171" t="s">
        <v>2557</v>
      </c>
      <c r="E480" s="511">
        <v>2</v>
      </c>
    </row>
    <row r="481" spans="1:9" x14ac:dyDescent="0.25">
      <c r="C481" s="171" t="s">
        <v>2612</v>
      </c>
      <c r="E481" s="511">
        <v>1.5</v>
      </c>
      <c r="H481" s="510" t="s">
        <v>2244</v>
      </c>
    </row>
    <row r="482" spans="1:9" x14ac:dyDescent="0.25">
      <c r="C482" s="171" t="s">
        <v>2621</v>
      </c>
      <c r="E482" s="511">
        <v>1.5</v>
      </c>
      <c r="H482" s="510" t="s">
        <v>2244</v>
      </c>
    </row>
    <row r="483" spans="1:9" x14ac:dyDescent="0.25">
      <c r="C483" s="171" t="s">
        <v>2383</v>
      </c>
      <c r="E483" s="511">
        <v>1.5</v>
      </c>
      <c r="H483" s="510" t="s">
        <v>2244</v>
      </c>
    </row>
    <row r="484" spans="1:9" hidden="1" x14ac:dyDescent="0.25">
      <c r="B484" s="510" t="s">
        <v>1779</v>
      </c>
      <c r="C484" s="171" t="s">
        <v>2622</v>
      </c>
      <c r="E484" s="511">
        <v>25</v>
      </c>
    </row>
    <row r="485" spans="1:9" hidden="1" x14ac:dyDescent="0.25">
      <c r="B485" s="510" t="s">
        <v>2623</v>
      </c>
      <c r="C485" s="171" t="s">
        <v>2371</v>
      </c>
      <c r="E485" s="511">
        <v>6</v>
      </c>
    </row>
    <row r="486" spans="1:9" s="591" customFormat="1" x14ac:dyDescent="0.25">
      <c r="A486" s="590"/>
      <c r="B486" s="552"/>
      <c r="C486" s="591" t="s">
        <v>2492</v>
      </c>
      <c r="D486" s="592">
        <v>4</v>
      </c>
      <c r="E486" s="574">
        <v>-4</v>
      </c>
      <c r="F486" s="552"/>
      <c r="G486" s="552"/>
      <c r="H486" s="552"/>
      <c r="I486" s="552"/>
    </row>
    <row r="487" spans="1:9" x14ac:dyDescent="0.25">
      <c r="C487" s="171" t="s">
        <v>2624</v>
      </c>
      <c r="E487" s="511">
        <v>3</v>
      </c>
    </row>
    <row r="488" spans="1:9" x14ac:dyDescent="0.25">
      <c r="C488" s="171" t="s">
        <v>2625</v>
      </c>
      <c r="E488" s="511">
        <v>3</v>
      </c>
    </row>
    <row r="489" spans="1:9" x14ac:dyDescent="0.25">
      <c r="C489" s="171" t="s">
        <v>2626</v>
      </c>
      <c r="E489" s="511">
        <v>0.6</v>
      </c>
    </row>
    <row r="490" spans="1:9" hidden="1" x14ac:dyDescent="0.25">
      <c r="B490" s="510" t="s">
        <v>2448</v>
      </c>
      <c r="C490" s="171" t="s">
        <v>2627</v>
      </c>
      <c r="E490" s="511">
        <v>5</v>
      </c>
    </row>
    <row r="491" spans="1:9" x14ac:dyDescent="0.25">
      <c r="C491" s="171" t="s">
        <v>2613</v>
      </c>
      <c r="D491" s="167">
        <v>0.2</v>
      </c>
    </row>
    <row r="492" spans="1:9" hidden="1" x14ac:dyDescent="0.25">
      <c r="B492" s="510" t="s">
        <v>468</v>
      </c>
      <c r="C492" s="171" t="s">
        <v>2628</v>
      </c>
      <c r="D492" s="167">
        <v>20</v>
      </c>
    </row>
    <row r="493" spans="1:9" hidden="1" x14ac:dyDescent="0.25">
      <c r="B493" s="510" t="s">
        <v>2629</v>
      </c>
      <c r="C493" s="171" t="s">
        <v>2618</v>
      </c>
      <c r="D493" s="167">
        <v>4</v>
      </c>
    </row>
    <row r="494" spans="1:9" hidden="1" x14ac:dyDescent="0.25">
      <c r="B494" s="510" t="s">
        <v>771</v>
      </c>
      <c r="C494" s="171" t="s">
        <v>2630</v>
      </c>
      <c r="D494" s="167">
        <v>14</v>
      </c>
    </row>
    <row r="495" spans="1:9" hidden="1" x14ac:dyDescent="0.25">
      <c r="B495" s="510" t="s">
        <v>2353</v>
      </c>
      <c r="C495" s="171" t="s">
        <v>2381</v>
      </c>
      <c r="D495" s="167">
        <v>12</v>
      </c>
      <c r="H495" s="552" t="s">
        <v>312</v>
      </c>
      <c r="I495" s="552"/>
    </row>
    <row r="496" spans="1:9" hidden="1" x14ac:dyDescent="0.25">
      <c r="B496" s="510" t="s">
        <v>2353</v>
      </c>
      <c r="C496" s="171" t="s">
        <v>2382</v>
      </c>
      <c r="D496" s="167">
        <v>12</v>
      </c>
      <c r="H496" s="552" t="s">
        <v>312</v>
      </c>
      <c r="I496" s="552"/>
    </row>
    <row r="497" spans="2:8" hidden="1" x14ac:dyDescent="0.25">
      <c r="B497" s="510" t="s">
        <v>151</v>
      </c>
      <c r="C497" s="171" t="s">
        <v>2571</v>
      </c>
      <c r="D497" s="167">
        <v>38</v>
      </c>
    </row>
    <row r="498" spans="2:8" hidden="1" x14ac:dyDescent="0.25">
      <c r="B498" s="510" t="s">
        <v>1330</v>
      </c>
      <c r="C498" s="171" t="s">
        <v>2467</v>
      </c>
      <c r="D498" s="167">
        <v>18</v>
      </c>
      <c r="H498" s="510" t="s">
        <v>2244</v>
      </c>
    </row>
    <row r="499" spans="2:8" x14ac:dyDescent="0.25">
      <c r="C499" s="171" t="s">
        <v>2631</v>
      </c>
      <c r="E499" s="511">
        <v>0.5</v>
      </c>
    </row>
    <row r="500" spans="2:8" hidden="1" x14ac:dyDescent="0.25">
      <c r="B500" s="510" t="s">
        <v>1428</v>
      </c>
      <c r="C500" s="171" t="s">
        <v>2632</v>
      </c>
      <c r="E500" s="511">
        <v>2</v>
      </c>
    </row>
    <row r="501" spans="2:8" hidden="1" x14ac:dyDescent="0.25">
      <c r="B501" s="510" t="s">
        <v>1086</v>
      </c>
      <c r="C501" s="171" t="s">
        <v>2365</v>
      </c>
      <c r="E501" s="511">
        <v>15</v>
      </c>
      <c r="H501" s="510" t="s">
        <v>2244</v>
      </c>
    </row>
    <row r="502" spans="2:8" x14ac:dyDescent="0.25">
      <c r="C502" s="171" t="s">
        <v>2633</v>
      </c>
      <c r="E502" s="511">
        <v>20</v>
      </c>
    </row>
    <row r="503" spans="2:8" x14ac:dyDescent="0.25">
      <c r="C503" s="171" t="s">
        <v>819</v>
      </c>
      <c r="E503" s="511">
        <v>7</v>
      </c>
    </row>
    <row r="504" spans="2:8" hidden="1" x14ac:dyDescent="0.25">
      <c r="B504" s="510" t="s">
        <v>1543</v>
      </c>
      <c r="C504" s="171" t="s">
        <v>2634</v>
      </c>
      <c r="E504" s="511">
        <v>21</v>
      </c>
    </row>
    <row r="505" spans="2:8" hidden="1" x14ac:dyDescent="0.25">
      <c r="B505" s="510" t="s">
        <v>1609</v>
      </c>
      <c r="C505" s="171" t="s">
        <v>2371</v>
      </c>
      <c r="E505" s="511">
        <v>8</v>
      </c>
    </row>
    <row r="506" spans="2:8" hidden="1" x14ac:dyDescent="0.25">
      <c r="B506" s="510" t="s">
        <v>1609</v>
      </c>
      <c r="C506" s="171" t="s">
        <v>2635</v>
      </c>
      <c r="E506" s="511">
        <v>15</v>
      </c>
    </row>
    <row r="507" spans="2:8" hidden="1" x14ac:dyDescent="0.25">
      <c r="B507" s="510" t="s">
        <v>1290</v>
      </c>
      <c r="C507" s="171" t="s">
        <v>2636</v>
      </c>
      <c r="E507" s="511">
        <v>12</v>
      </c>
      <c r="H507" s="510" t="s">
        <v>2244</v>
      </c>
    </row>
    <row r="508" spans="2:8" hidden="1" x14ac:dyDescent="0.25">
      <c r="B508" s="510" t="s">
        <v>1330</v>
      </c>
      <c r="C508" s="171" t="s">
        <v>2467</v>
      </c>
      <c r="E508" s="511">
        <v>18</v>
      </c>
      <c r="H508" s="510" t="s">
        <v>2244</v>
      </c>
    </row>
    <row r="509" spans="2:8" x14ac:dyDescent="0.25">
      <c r="C509" s="171" t="s">
        <v>819</v>
      </c>
      <c r="D509" s="167">
        <v>7</v>
      </c>
    </row>
    <row r="510" spans="2:8" hidden="1" x14ac:dyDescent="0.25">
      <c r="B510" s="510" t="s">
        <v>1256</v>
      </c>
      <c r="C510" s="171" t="s">
        <v>1288</v>
      </c>
      <c r="D510" s="167">
        <v>25</v>
      </c>
    </row>
    <row r="511" spans="2:8" x14ac:dyDescent="0.25">
      <c r="C511" s="171" t="s">
        <v>2637</v>
      </c>
      <c r="D511" s="167">
        <v>18</v>
      </c>
    </row>
    <row r="512" spans="2:8" x14ac:dyDescent="0.25">
      <c r="C512" s="171" t="s">
        <v>2610</v>
      </c>
      <c r="E512" s="511">
        <v>0.5</v>
      </c>
    </row>
    <row r="513" spans="1:10" x14ac:dyDescent="0.25">
      <c r="C513" s="171" t="s">
        <v>819</v>
      </c>
      <c r="E513" s="511">
        <v>7</v>
      </c>
    </row>
    <row r="514" spans="1:10" s="582" customFormat="1" x14ac:dyDescent="0.25">
      <c r="A514" s="580"/>
      <c r="B514" s="581"/>
      <c r="C514" s="582" t="s">
        <v>2462</v>
      </c>
      <c r="D514" s="583">
        <f>SUM(D416:D513)</f>
        <v>647.40000000000009</v>
      </c>
      <c r="E514" s="584">
        <f>SUM(E416:E513)</f>
        <v>681.33</v>
      </c>
      <c r="F514" s="581"/>
      <c r="G514" s="581"/>
      <c r="H514" s="581"/>
      <c r="I514" s="581"/>
    </row>
    <row r="515" spans="1:10" s="587" customFormat="1" x14ac:dyDescent="0.25">
      <c r="A515" s="585"/>
      <c r="B515" s="586"/>
      <c r="C515" s="587" t="s">
        <v>2463</v>
      </c>
      <c r="D515" s="588">
        <v>853.9</v>
      </c>
      <c r="E515" s="589">
        <v>613.39</v>
      </c>
      <c r="F515" s="586"/>
      <c r="G515" s="586"/>
      <c r="H515" s="586"/>
      <c r="I515" s="586"/>
    </row>
    <row r="516" spans="1:10" s="591" customFormat="1" x14ac:dyDescent="0.25">
      <c r="A516" s="590"/>
      <c r="B516" s="552"/>
      <c r="C516" s="591" t="s">
        <v>2638</v>
      </c>
      <c r="D516" s="592">
        <v>294</v>
      </c>
      <c r="E516" s="574">
        <v>94</v>
      </c>
      <c r="F516" s="552"/>
      <c r="G516" s="552"/>
      <c r="H516" s="552"/>
      <c r="I516" s="552"/>
      <c r="J516" s="591" t="s">
        <v>2639</v>
      </c>
    </row>
    <row r="517" spans="1:10" s="591" customFormat="1" x14ac:dyDescent="0.25">
      <c r="A517" s="590"/>
      <c r="B517" s="552"/>
      <c r="C517" s="591" t="s">
        <v>2254</v>
      </c>
      <c r="D517" s="592">
        <v>500</v>
      </c>
      <c r="E517" s="574">
        <v>300</v>
      </c>
      <c r="F517" s="552"/>
      <c r="G517" s="552"/>
      <c r="H517" s="552"/>
      <c r="I517" s="552"/>
    </row>
    <row r="518" spans="1:10" s="523" customFormat="1" x14ac:dyDescent="0.25">
      <c r="A518" s="521"/>
      <c r="B518" s="522"/>
      <c r="C518" s="523" t="s">
        <v>2253</v>
      </c>
      <c r="D518" s="524">
        <f>D514-D516-D517</f>
        <v>-146.59999999999991</v>
      </c>
      <c r="E518" s="525">
        <f>E514-E516-E517</f>
        <v>287.33000000000004</v>
      </c>
      <c r="F518" s="522"/>
      <c r="G518" s="522"/>
      <c r="H518" s="522"/>
      <c r="I518" s="522"/>
    </row>
    <row r="519" spans="1:10" s="528" customFormat="1" x14ac:dyDescent="0.25">
      <c r="A519" s="546"/>
      <c r="B519" s="527"/>
      <c r="C519" s="528" t="s">
        <v>2640</v>
      </c>
      <c r="D519" s="529">
        <v>500.5</v>
      </c>
      <c r="E519" s="530">
        <v>26.06</v>
      </c>
      <c r="F519" s="527"/>
      <c r="G519" s="527"/>
      <c r="H519" s="527"/>
      <c r="I519" s="527"/>
    </row>
    <row r="520" spans="1:10" s="543" customFormat="1" x14ac:dyDescent="0.25">
      <c r="A520" s="541"/>
      <c r="B520" s="542"/>
      <c r="D520" s="544"/>
      <c r="E520" s="545"/>
      <c r="F520" s="542"/>
      <c r="G520" s="542"/>
      <c r="H520" s="542"/>
      <c r="I520" s="542"/>
    </row>
    <row r="521" spans="1:10" s="582" customFormat="1" x14ac:dyDescent="0.25">
      <c r="A521" s="580">
        <v>42861</v>
      </c>
      <c r="B521" s="581"/>
      <c r="C521" s="582" t="s">
        <v>2255</v>
      </c>
      <c r="D521" s="583">
        <v>353.9</v>
      </c>
      <c r="E521" s="584">
        <v>313.39</v>
      </c>
      <c r="F521" s="581"/>
      <c r="G521" s="581"/>
      <c r="H521" s="581"/>
      <c r="I521" s="581"/>
    </row>
    <row r="522" spans="1:10" x14ac:dyDescent="0.25">
      <c r="B522" s="605" t="s">
        <v>2641</v>
      </c>
      <c r="C522" s="171" t="s">
        <v>2642</v>
      </c>
      <c r="D522" s="167">
        <v>12</v>
      </c>
      <c r="F522" s="510" t="s">
        <v>2244</v>
      </c>
    </row>
    <row r="523" spans="1:10" x14ac:dyDescent="0.25">
      <c r="B523" s="510" t="s">
        <v>1595</v>
      </c>
      <c r="C523" s="171" t="s">
        <v>2643</v>
      </c>
      <c r="D523" s="167">
        <v>10</v>
      </c>
      <c r="F523" s="510" t="s">
        <v>2244</v>
      </c>
    </row>
    <row r="524" spans="1:10" x14ac:dyDescent="0.25">
      <c r="B524" s="510" t="s">
        <v>1609</v>
      </c>
      <c r="C524" s="171" t="s">
        <v>2644</v>
      </c>
      <c r="D524" s="167">
        <v>8</v>
      </c>
      <c r="F524" s="510" t="s">
        <v>2244</v>
      </c>
    </row>
    <row r="525" spans="1:10" x14ac:dyDescent="0.25">
      <c r="B525" s="510" t="s">
        <v>1592</v>
      </c>
      <c r="C525" s="171" t="s">
        <v>2359</v>
      </c>
      <c r="D525" s="167">
        <v>6</v>
      </c>
    </row>
    <row r="526" spans="1:10" x14ac:dyDescent="0.25">
      <c r="B526" s="510" t="s">
        <v>202</v>
      </c>
      <c r="C526" s="171" t="s">
        <v>2645</v>
      </c>
      <c r="D526" s="167">
        <v>25</v>
      </c>
      <c r="F526" s="510" t="s">
        <v>2244</v>
      </c>
    </row>
    <row r="527" spans="1:10" ht="15" customHeight="1" x14ac:dyDescent="0.25">
      <c r="C527" s="171" t="s">
        <v>2646</v>
      </c>
      <c r="J527" s="171" t="s">
        <v>2647</v>
      </c>
    </row>
    <row r="528" spans="1:10" x14ac:dyDescent="0.25">
      <c r="B528" s="510" t="s">
        <v>867</v>
      </c>
      <c r="C528" s="171" t="s">
        <v>2648</v>
      </c>
      <c r="E528" s="511">
        <v>7</v>
      </c>
    </row>
    <row r="529" spans="1:5" x14ac:dyDescent="0.25">
      <c r="B529" s="510" t="s">
        <v>208</v>
      </c>
      <c r="C529" s="171" t="s">
        <v>2649</v>
      </c>
      <c r="E529" s="511">
        <v>22</v>
      </c>
    </row>
    <row r="530" spans="1:5" x14ac:dyDescent="0.25">
      <c r="C530" s="171" t="s">
        <v>2650</v>
      </c>
      <c r="D530" s="167">
        <v>9</v>
      </c>
    </row>
    <row r="531" spans="1:5" x14ac:dyDescent="0.25">
      <c r="B531" s="510" t="s">
        <v>2108</v>
      </c>
      <c r="C531" s="171" t="s">
        <v>2651</v>
      </c>
      <c r="D531" s="167">
        <v>4</v>
      </c>
    </row>
    <row r="532" spans="1:5" x14ac:dyDescent="0.25">
      <c r="B532" s="510" t="s">
        <v>1543</v>
      </c>
      <c r="C532" s="171" t="s">
        <v>2652</v>
      </c>
      <c r="D532" s="167">
        <v>7</v>
      </c>
    </row>
    <row r="533" spans="1:5" x14ac:dyDescent="0.25">
      <c r="A533" s="509">
        <v>42861</v>
      </c>
      <c r="B533" s="510" t="s">
        <v>1039</v>
      </c>
      <c r="C533" s="171" t="s">
        <v>2653</v>
      </c>
      <c r="D533" s="167">
        <v>1</v>
      </c>
    </row>
    <row r="534" spans="1:5" x14ac:dyDescent="0.25">
      <c r="B534" s="510" t="s">
        <v>1039</v>
      </c>
      <c r="C534" s="171" t="s">
        <v>2654</v>
      </c>
      <c r="D534" s="167">
        <v>3</v>
      </c>
    </row>
    <row r="535" spans="1:5" x14ac:dyDescent="0.25">
      <c r="B535" s="510" t="s">
        <v>744</v>
      </c>
      <c r="C535" s="171" t="s">
        <v>2391</v>
      </c>
      <c r="D535" s="167">
        <v>6</v>
      </c>
    </row>
    <row r="536" spans="1:5" x14ac:dyDescent="0.25">
      <c r="B536" s="510" t="s">
        <v>2102</v>
      </c>
      <c r="C536" s="171" t="s">
        <v>2363</v>
      </c>
      <c r="D536" s="167">
        <v>6</v>
      </c>
    </row>
    <row r="537" spans="1:5" x14ac:dyDescent="0.25">
      <c r="B537" s="510" t="s">
        <v>2428</v>
      </c>
      <c r="C537" s="171" t="s">
        <v>2655</v>
      </c>
      <c r="D537" s="167">
        <v>3</v>
      </c>
    </row>
    <row r="538" spans="1:5" x14ac:dyDescent="0.25">
      <c r="B538" s="510" t="s">
        <v>126</v>
      </c>
      <c r="C538" s="171" t="s">
        <v>2655</v>
      </c>
      <c r="D538" s="167">
        <v>4</v>
      </c>
    </row>
    <row r="539" spans="1:5" x14ac:dyDescent="0.25">
      <c r="B539" s="510" t="s">
        <v>204</v>
      </c>
      <c r="C539" s="171" t="s">
        <v>2656</v>
      </c>
      <c r="D539" s="167">
        <v>39</v>
      </c>
    </row>
    <row r="540" spans="1:5" x14ac:dyDescent="0.25">
      <c r="B540" s="510" t="s">
        <v>2487</v>
      </c>
      <c r="C540" s="171" t="s">
        <v>2657</v>
      </c>
      <c r="D540" s="167">
        <v>8</v>
      </c>
    </row>
    <row r="541" spans="1:5" x14ac:dyDescent="0.25">
      <c r="B541" s="510" t="s">
        <v>1874</v>
      </c>
      <c r="C541" s="171" t="s">
        <v>2618</v>
      </c>
      <c r="D541" s="167">
        <v>4</v>
      </c>
    </row>
    <row r="542" spans="1:5" x14ac:dyDescent="0.25">
      <c r="B542" s="510" t="s">
        <v>1764</v>
      </c>
      <c r="C542" s="171" t="s">
        <v>2501</v>
      </c>
      <c r="D542" s="167">
        <v>10</v>
      </c>
    </row>
    <row r="543" spans="1:5" x14ac:dyDescent="0.25">
      <c r="C543" s="171" t="s">
        <v>2658</v>
      </c>
      <c r="D543" s="167">
        <v>1.5</v>
      </c>
    </row>
    <row r="544" spans="1:5" x14ac:dyDescent="0.25">
      <c r="C544" s="171" t="s">
        <v>2659</v>
      </c>
      <c r="D544" s="167">
        <v>3</v>
      </c>
    </row>
    <row r="545" spans="1:5" x14ac:dyDescent="0.25">
      <c r="B545" s="510" t="s">
        <v>2135</v>
      </c>
      <c r="C545" s="171" t="s">
        <v>2651</v>
      </c>
      <c r="D545" s="167">
        <v>4</v>
      </c>
    </row>
    <row r="546" spans="1:5" x14ac:dyDescent="0.25">
      <c r="B546" s="510" t="s">
        <v>2222</v>
      </c>
      <c r="C546" s="171" t="s">
        <v>2651</v>
      </c>
      <c r="D546" s="167">
        <v>6</v>
      </c>
    </row>
    <row r="547" spans="1:5" x14ac:dyDescent="0.25">
      <c r="C547" s="171" t="s">
        <v>2660</v>
      </c>
      <c r="D547" s="167">
        <v>3</v>
      </c>
    </row>
    <row r="548" spans="1:5" x14ac:dyDescent="0.25">
      <c r="B548" s="510" t="s">
        <v>1422</v>
      </c>
      <c r="C548" s="171" t="s">
        <v>2661</v>
      </c>
      <c r="D548" s="167">
        <v>4</v>
      </c>
    </row>
    <row r="549" spans="1:5" x14ac:dyDescent="0.25">
      <c r="B549" s="510" t="s">
        <v>1039</v>
      </c>
      <c r="C549" s="171" t="s">
        <v>2662</v>
      </c>
      <c r="D549" s="167">
        <v>1</v>
      </c>
    </row>
    <row r="550" spans="1:5" x14ac:dyDescent="0.25">
      <c r="C550" s="171" t="s">
        <v>2663</v>
      </c>
      <c r="E550" s="511">
        <v>5</v>
      </c>
    </row>
    <row r="551" spans="1:5" x14ac:dyDescent="0.25">
      <c r="B551" s="510" t="s">
        <v>1086</v>
      </c>
      <c r="C551" s="171" t="s">
        <v>2664</v>
      </c>
      <c r="D551" s="167">
        <v>14</v>
      </c>
      <c r="E551" s="511">
        <v>1</v>
      </c>
    </row>
    <row r="552" spans="1:5" x14ac:dyDescent="0.25">
      <c r="A552" s="509">
        <v>42862</v>
      </c>
      <c r="B552" s="605" t="s">
        <v>151</v>
      </c>
      <c r="C552" s="171" t="s">
        <v>2665</v>
      </c>
      <c r="D552" s="167">
        <v>24</v>
      </c>
    </row>
    <row r="553" spans="1:5" x14ac:dyDescent="0.25">
      <c r="C553" s="171" t="s">
        <v>2666</v>
      </c>
      <c r="D553" s="167">
        <v>6</v>
      </c>
    </row>
    <row r="554" spans="1:5" x14ac:dyDescent="0.25">
      <c r="B554" s="510" t="s">
        <v>2667</v>
      </c>
      <c r="C554" s="171" t="s">
        <v>2668</v>
      </c>
      <c r="D554" s="167">
        <v>9</v>
      </c>
    </row>
    <row r="555" spans="1:5" x14ac:dyDescent="0.25">
      <c r="B555" s="510" t="s">
        <v>1609</v>
      </c>
      <c r="C555" s="171" t="s">
        <v>2669</v>
      </c>
      <c r="D555" s="167">
        <v>8</v>
      </c>
    </row>
    <row r="556" spans="1:5" x14ac:dyDescent="0.25">
      <c r="C556" s="171" t="s">
        <v>2670</v>
      </c>
      <c r="D556" s="167">
        <v>3</v>
      </c>
    </row>
    <row r="557" spans="1:5" x14ac:dyDescent="0.25">
      <c r="C557" s="171" t="s">
        <v>2671</v>
      </c>
      <c r="D557" s="167">
        <v>1</v>
      </c>
    </row>
    <row r="558" spans="1:5" x14ac:dyDescent="0.25">
      <c r="C558" s="171" t="s">
        <v>2672</v>
      </c>
      <c r="D558" s="167">
        <v>1</v>
      </c>
    </row>
    <row r="559" spans="1:5" x14ac:dyDescent="0.25">
      <c r="C559" s="171" t="s">
        <v>2673</v>
      </c>
      <c r="D559" s="167">
        <v>2</v>
      </c>
    </row>
    <row r="560" spans="1:5" x14ac:dyDescent="0.25">
      <c r="C560" s="171" t="s">
        <v>2674</v>
      </c>
      <c r="D560" s="167">
        <v>3</v>
      </c>
    </row>
    <row r="561" spans="1:10" x14ac:dyDescent="0.25">
      <c r="B561" s="510" t="s">
        <v>477</v>
      </c>
      <c r="C561" s="171" t="s">
        <v>2675</v>
      </c>
      <c r="D561" s="167">
        <v>8</v>
      </c>
    </row>
    <row r="562" spans="1:10" x14ac:dyDescent="0.25">
      <c r="B562" s="510" t="s">
        <v>2676</v>
      </c>
      <c r="C562" s="171" t="s">
        <v>2677</v>
      </c>
      <c r="D562" s="167">
        <v>20</v>
      </c>
    </row>
    <row r="563" spans="1:10" x14ac:dyDescent="0.25">
      <c r="C563" s="171" t="s">
        <v>2678</v>
      </c>
      <c r="D563" s="606">
        <v>3</v>
      </c>
    </row>
    <row r="564" spans="1:10" x14ac:dyDescent="0.25">
      <c r="C564" s="171" t="s">
        <v>2679</v>
      </c>
      <c r="D564" s="167">
        <v>10</v>
      </c>
    </row>
    <row r="565" spans="1:10" x14ac:dyDescent="0.25">
      <c r="C565" s="171" t="s">
        <v>2680</v>
      </c>
      <c r="D565" s="167">
        <v>12</v>
      </c>
    </row>
    <row r="566" spans="1:10" x14ac:dyDescent="0.25">
      <c r="B566" s="510" t="s">
        <v>1039</v>
      </c>
      <c r="C566" s="171" t="s">
        <v>2681</v>
      </c>
      <c r="D566" s="167">
        <v>3.5</v>
      </c>
    </row>
    <row r="567" spans="1:10" x14ac:dyDescent="0.25">
      <c r="B567" s="510" t="s">
        <v>2682</v>
      </c>
      <c r="C567" s="171" t="s">
        <v>2683</v>
      </c>
      <c r="D567" s="167">
        <v>3</v>
      </c>
    </row>
    <row r="568" spans="1:10" x14ac:dyDescent="0.25">
      <c r="B568" s="510" t="s">
        <v>2684</v>
      </c>
      <c r="C568" s="171" t="s">
        <v>2680</v>
      </c>
      <c r="D568" s="167">
        <v>6</v>
      </c>
    </row>
    <row r="569" spans="1:10" x14ac:dyDescent="0.25">
      <c r="B569" s="510" t="s">
        <v>1613</v>
      </c>
      <c r="C569" s="171" t="s">
        <v>2685</v>
      </c>
      <c r="D569" s="167">
        <v>15</v>
      </c>
    </row>
    <row r="570" spans="1:10" x14ac:dyDescent="0.25">
      <c r="C570" s="171" t="s">
        <v>2686</v>
      </c>
      <c r="D570" s="167">
        <v>1.5</v>
      </c>
    </row>
    <row r="571" spans="1:10" x14ac:dyDescent="0.25">
      <c r="B571" s="510" t="s">
        <v>151</v>
      </c>
      <c r="C571" s="171" t="s">
        <v>2687</v>
      </c>
      <c r="D571" s="167">
        <v>15.5</v>
      </c>
    </row>
    <row r="572" spans="1:10" x14ac:dyDescent="0.25">
      <c r="B572" s="510">
        <v>8083</v>
      </c>
      <c r="C572" s="171" t="s">
        <v>2688</v>
      </c>
      <c r="D572" s="167">
        <v>45</v>
      </c>
    </row>
    <row r="573" spans="1:10" s="609" customFormat="1" x14ac:dyDescent="0.25">
      <c r="A573" s="607"/>
      <c r="B573" s="608" t="s">
        <v>2689</v>
      </c>
      <c r="C573" s="609" t="s">
        <v>2690</v>
      </c>
      <c r="D573" s="610">
        <v>23.8</v>
      </c>
      <c r="E573" s="611"/>
      <c r="F573" s="608"/>
      <c r="G573" s="608"/>
      <c r="H573" s="608"/>
      <c r="I573" s="608"/>
      <c r="J573" s="609" t="s">
        <v>2571</v>
      </c>
    </row>
    <row r="574" spans="1:10" x14ac:dyDescent="0.25">
      <c r="B574" s="510" t="s">
        <v>169</v>
      </c>
      <c r="C574" s="171" t="s">
        <v>2691</v>
      </c>
      <c r="D574" s="167">
        <v>25</v>
      </c>
      <c r="F574" s="510" t="s">
        <v>2244</v>
      </c>
    </row>
    <row r="575" spans="1:10" x14ac:dyDescent="0.25">
      <c r="B575" s="510" t="s">
        <v>2692</v>
      </c>
      <c r="C575" s="171" t="s">
        <v>2693</v>
      </c>
      <c r="D575" s="167">
        <v>25</v>
      </c>
    </row>
    <row r="576" spans="1:10" x14ac:dyDescent="0.25">
      <c r="B576" s="510" t="s">
        <v>2694</v>
      </c>
      <c r="C576" s="171" t="s">
        <v>2695</v>
      </c>
      <c r="D576" s="167">
        <v>18</v>
      </c>
    </row>
    <row r="577" spans="1:9" x14ac:dyDescent="0.25">
      <c r="C577" s="171" t="s">
        <v>2696</v>
      </c>
      <c r="D577" s="167">
        <v>4</v>
      </c>
    </row>
    <row r="578" spans="1:9" x14ac:dyDescent="0.25">
      <c r="B578" s="510" t="s">
        <v>1494</v>
      </c>
      <c r="C578" s="171" t="s">
        <v>2697</v>
      </c>
      <c r="D578" s="167">
        <v>3</v>
      </c>
    </row>
    <row r="579" spans="1:9" x14ac:dyDescent="0.25">
      <c r="C579" s="171" t="s">
        <v>2391</v>
      </c>
      <c r="D579" s="167">
        <v>5</v>
      </c>
    </row>
    <row r="580" spans="1:9" x14ac:dyDescent="0.25">
      <c r="B580" s="510" t="s">
        <v>1209</v>
      </c>
      <c r="C580" s="171" t="s">
        <v>2698</v>
      </c>
      <c r="D580" s="167">
        <v>36</v>
      </c>
      <c r="F580" s="510" t="s">
        <v>2244</v>
      </c>
    </row>
    <row r="581" spans="1:9" x14ac:dyDescent="0.25">
      <c r="B581" s="510" t="s">
        <v>1349</v>
      </c>
      <c r="C581" s="171" t="s">
        <v>2699</v>
      </c>
      <c r="D581" s="167">
        <v>20</v>
      </c>
      <c r="F581" s="510" t="s">
        <v>2244</v>
      </c>
    </row>
    <row r="582" spans="1:9" x14ac:dyDescent="0.25">
      <c r="B582" s="510" t="s">
        <v>2222</v>
      </c>
      <c r="C582" s="171" t="s">
        <v>2700</v>
      </c>
      <c r="D582" s="167">
        <v>3</v>
      </c>
      <c r="F582" s="510" t="s">
        <v>2244</v>
      </c>
    </row>
    <row r="583" spans="1:9" x14ac:dyDescent="0.25">
      <c r="B583" s="510" t="s">
        <v>2222</v>
      </c>
      <c r="C583" s="171" t="s">
        <v>2701</v>
      </c>
      <c r="D583" s="167">
        <v>6</v>
      </c>
      <c r="F583" s="510" t="s">
        <v>2244</v>
      </c>
    </row>
    <row r="584" spans="1:9" x14ac:dyDescent="0.25">
      <c r="B584" s="510" t="s">
        <v>763</v>
      </c>
      <c r="C584" s="171" t="s">
        <v>2702</v>
      </c>
      <c r="E584" s="511">
        <v>8</v>
      </c>
    </row>
    <row r="585" spans="1:9" x14ac:dyDescent="0.25">
      <c r="B585" s="510" t="s">
        <v>2108</v>
      </c>
      <c r="C585" s="171" t="s">
        <v>2703</v>
      </c>
      <c r="E585" s="511">
        <v>4</v>
      </c>
    </row>
    <row r="586" spans="1:9" x14ac:dyDescent="0.25">
      <c r="B586" s="510" t="s">
        <v>2135</v>
      </c>
      <c r="C586" s="171" t="s">
        <v>2704</v>
      </c>
      <c r="E586" s="511">
        <v>4</v>
      </c>
    </row>
    <row r="587" spans="1:9" x14ac:dyDescent="0.25">
      <c r="B587" s="510" t="s">
        <v>2592</v>
      </c>
      <c r="C587" s="171" t="s">
        <v>2680</v>
      </c>
      <c r="E587" s="511">
        <v>8</v>
      </c>
    </row>
    <row r="588" spans="1:9" x14ac:dyDescent="0.25">
      <c r="B588" s="510" t="s">
        <v>1874</v>
      </c>
      <c r="C588" s="171" t="s">
        <v>2618</v>
      </c>
      <c r="E588" s="511">
        <v>4</v>
      </c>
    </row>
    <row r="589" spans="1:9" x14ac:dyDescent="0.25">
      <c r="C589" s="171" t="s">
        <v>2705</v>
      </c>
      <c r="D589" s="167">
        <v>20</v>
      </c>
    </row>
    <row r="590" spans="1:9" s="609" customFormat="1" x14ac:dyDescent="0.25">
      <c r="A590" s="607"/>
      <c r="B590" s="608" t="s">
        <v>2689</v>
      </c>
      <c r="C590" s="609" t="s">
        <v>2706</v>
      </c>
      <c r="D590" s="610">
        <v>37</v>
      </c>
      <c r="E590" s="611"/>
      <c r="F590" s="608"/>
      <c r="G590" s="608"/>
      <c r="H590" s="608"/>
      <c r="I590" s="608"/>
    </row>
    <row r="591" spans="1:9" x14ac:dyDescent="0.25">
      <c r="B591" s="510" t="s">
        <v>1346</v>
      </c>
      <c r="C591" s="171" t="s">
        <v>2707</v>
      </c>
      <c r="D591" s="167">
        <v>42</v>
      </c>
      <c r="F591" s="510" t="s">
        <v>2244</v>
      </c>
    </row>
    <row r="592" spans="1:9" x14ac:dyDescent="0.25">
      <c r="B592" s="510" t="s">
        <v>759</v>
      </c>
      <c r="C592" s="171" t="s">
        <v>2708</v>
      </c>
      <c r="D592" s="167">
        <v>7</v>
      </c>
      <c r="F592" s="510" t="s">
        <v>2244</v>
      </c>
    </row>
    <row r="593" spans="1:9" x14ac:dyDescent="0.25">
      <c r="B593" s="510" t="s">
        <v>420</v>
      </c>
      <c r="C593" s="171" t="s">
        <v>2709</v>
      </c>
      <c r="D593" s="167">
        <v>17</v>
      </c>
      <c r="F593" s="510" t="s">
        <v>2244</v>
      </c>
    </row>
    <row r="594" spans="1:9" x14ac:dyDescent="0.25">
      <c r="B594" s="510" t="s">
        <v>2710</v>
      </c>
      <c r="C594" s="171" t="s">
        <v>2711</v>
      </c>
      <c r="E594" s="511">
        <v>8</v>
      </c>
    </row>
    <row r="595" spans="1:9" x14ac:dyDescent="0.25">
      <c r="C595" s="171" t="s">
        <v>2391</v>
      </c>
      <c r="E595" s="511">
        <v>5</v>
      </c>
    </row>
    <row r="596" spans="1:9" x14ac:dyDescent="0.25">
      <c r="B596" s="510" t="s">
        <v>2041</v>
      </c>
      <c r="C596" s="171" t="s">
        <v>2712</v>
      </c>
      <c r="D596" s="167">
        <v>12</v>
      </c>
    </row>
    <row r="597" spans="1:9" x14ac:dyDescent="0.25">
      <c r="C597" s="171" t="s">
        <v>2713</v>
      </c>
      <c r="E597" s="511">
        <v>10</v>
      </c>
    </row>
    <row r="598" spans="1:9" x14ac:dyDescent="0.25">
      <c r="B598" s="510" t="s">
        <v>2714</v>
      </c>
      <c r="C598" s="171" t="s">
        <v>2715</v>
      </c>
      <c r="D598" s="167">
        <v>10</v>
      </c>
    </row>
    <row r="599" spans="1:9" x14ac:dyDescent="0.25">
      <c r="C599" s="171" t="s">
        <v>2716</v>
      </c>
      <c r="E599" s="511">
        <v>5</v>
      </c>
    </row>
    <row r="600" spans="1:9" x14ac:dyDescent="0.25">
      <c r="B600" s="510" t="s">
        <v>2089</v>
      </c>
      <c r="C600" s="171" t="s">
        <v>2717</v>
      </c>
      <c r="E600" s="511">
        <v>9</v>
      </c>
    </row>
    <row r="601" spans="1:9" x14ac:dyDescent="0.25">
      <c r="C601" s="171" t="s">
        <v>2718</v>
      </c>
      <c r="D601" s="167">
        <v>5</v>
      </c>
    </row>
    <row r="602" spans="1:9" x14ac:dyDescent="0.25">
      <c r="B602" s="510" t="s">
        <v>1605</v>
      </c>
      <c r="C602" s="171" t="s">
        <v>1570</v>
      </c>
      <c r="D602" s="167">
        <v>8</v>
      </c>
    </row>
    <row r="603" spans="1:9" x14ac:dyDescent="0.25">
      <c r="B603" s="510" t="s">
        <v>1302</v>
      </c>
      <c r="C603" s="171" t="s">
        <v>2719</v>
      </c>
      <c r="D603" s="167">
        <v>6</v>
      </c>
    </row>
    <row r="604" spans="1:9" x14ac:dyDescent="0.25">
      <c r="C604" s="171" t="s">
        <v>2720</v>
      </c>
      <c r="D604" s="167">
        <v>1</v>
      </c>
    </row>
    <row r="605" spans="1:9" x14ac:dyDescent="0.25">
      <c r="C605" s="171" t="s">
        <v>2721</v>
      </c>
      <c r="E605" s="511">
        <v>7</v>
      </c>
    </row>
    <row r="606" spans="1:9" s="614" customFormat="1" x14ac:dyDescent="0.25">
      <c r="A606" s="612"/>
      <c r="B606" s="613"/>
      <c r="C606" s="614" t="s">
        <v>2722</v>
      </c>
      <c r="D606" s="615">
        <f>SUM(D521:D605)</f>
        <v>1088.6999999999998</v>
      </c>
      <c r="E606" s="616">
        <f>SUM(E521:E605)</f>
        <v>420.39</v>
      </c>
      <c r="F606" s="613"/>
      <c r="G606" s="613"/>
      <c r="H606" s="613"/>
      <c r="I606" s="613"/>
    </row>
    <row r="607" spans="1:9" s="591" customFormat="1" x14ac:dyDescent="0.25">
      <c r="A607" s="590"/>
      <c r="B607" s="552"/>
      <c r="C607" s="591" t="s">
        <v>2723</v>
      </c>
      <c r="D607" s="592">
        <v>-162</v>
      </c>
      <c r="E607" s="574"/>
      <c r="F607" s="552"/>
      <c r="G607" s="552"/>
      <c r="H607" s="552"/>
      <c r="I607" s="552"/>
    </row>
    <row r="608" spans="1:9" s="614" customFormat="1" x14ac:dyDescent="0.25">
      <c r="A608" s="612"/>
      <c r="B608" s="613"/>
      <c r="C608" s="614" t="s">
        <v>2724</v>
      </c>
      <c r="D608" s="615">
        <v>926.7</v>
      </c>
      <c r="E608" s="616">
        <v>420.39</v>
      </c>
      <c r="F608" s="613"/>
      <c r="G608" s="613"/>
      <c r="H608" s="613"/>
      <c r="I608" s="613"/>
    </row>
    <row r="609" spans="1:9" s="587" customFormat="1" x14ac:dyDescent="0.25">
      <c r="A609" s="585"/>
      <c r="B609" s="586"/>
      <c r="C609" s="587" t="s">
        <v>2725</v>
      </c>
      <c r="D609" s="588">
        <v>908.9</v>
      </c>
      <c r="E609" s="589">
        <v>441.39</v>
      </c>
      <c r="F609" s="586"/>
      <c r="G609" s="586"/>
      <c r="H609" s="586"/>
      <c r="I609" s="586"/>
    </row>
    <row r="610" spans="1:9" s="614" customFormat="1" x14ac:dyDescent="0.25">
      <c r="A610" s="612"/>
      <c r="B610" s="613"/>
      <c r="C610" s="614" t="s">
        <v>2726</v>
      </c>
      <c r="D610" s="615">
        <v>17.8</v>
      </c>
      <c r="E610" s="616">
        <v>21</v>
      </c>
      <c r="F610" s="613"/>
      <c r="G610" s="613"/>
      <c r="H610" s="613"/>
      <c r="I610" s="613"/>
    </row>
    <row r="611" spans="1:9" s="619" customFormat="1" x14ac:dyDescent="0.25">
      <c r="A611" s="617"/>
      <c r="B611" s="618"/>
      <c r="C611" s="619" t="s">
        <v>2727</v>
      </c>
      <c r="D611" s="620">
        <f>(1088.7-353.9)</f>
        <v>734.80000000000007</v>
      </c>
      <c r="E611" s="621">
        <f>(420.39-313.39)</f>
        <v>107</v>
      </c>
      <c r="F611" s="618"/>
      <c r="G611" s="618"/>
      <c r="H611" s="618"/>
      <c r="I611" s="618"/>
    </row>
    <row r="612" spans="1:9" s="624" customFormat="1" x14ac:dyDescent="0.25">
      <c r="A612" s="622"/>
      <c r="B612" s="623"/>
      <c r="C612" s="624" t="s">
        <v>2728</v>
      </c>
      <c r="D612" s="625">
        <v>-550</v>
      </c>
      <c r="E612" s="626">
        <v>-130</v>
      </c>
      <c r="F612" s="623"/>
      <c r="G612" s="623"/>
      <c r="H612" s="623"/>
      <c r="I612" s="623"/>
    </row>
    <row r="613" spans="1:9" s="549" customFormat="1" x14ac:dyDescent="0.25">
      <c r="A613" s="547"/>
      <c r="B613" s="548"/>
      <c r="D613" s="550"/>
      <c r="E613" s="551"/>
      <c r="F613" s="548"/>
      <c r="G613" s="548"/>
      <c r="H613" s="548"/>
      <c r="I613" s="548"/>
    </row>
    <row r="614" spans="1:9" s="573" customFormat="1" x14ac:dyDescent="0.25">
      <c r="A614" s="627"/>
      <c r="B614" s="628"/>
      <c r="C614" s="573" t="s">
        <v>2729</v>
      </c>
      <c r="D614" s="629">
        <v>358.9</v>
      </c>
      <c r="E614" s="630">
        <v>311.93</v>
      </c>
      <c r="F614" s="628"/>
      <c r="G614" s="628"/>
      <c r="H614" s="628"/>
      <c r="I614" s="628"/>
    </row>
    <row r="615" spans="1:9" s="573" customFormat="1" x14ac:dyDescent="0.25">
      <c r="A615" s="627">
        <v>42865</v>
      </c>
      <c r="B615" s="628" t="s">
        <v>106</v>
      </c>
      <c r="C615" s="573" t="s">
        <v>2730</v>
      </c>
      <c r="D615" s="629">
        <v>12</v>
      </c>
      <c r="E615" s="630"/>
      <c r="F615" s="628" t="s">
        <v>2244</v>
      </c>
      <c r="G615" s="628"/>
      <c r="H615" s="628"/>
      <c r="I615" s="628"/>
    </row>
    <row r="616" spans="1:9" x14ac:dyDescent="0.25">
      <c r="B616" s="510" t="s">
        <v>2428</v>
      </c>
      <c r="C616" s="171" t="s">
        <v>88</v>
      </c>
      <c r="D616" s="167">
        <v>3</v>
      </c>
      <c r="F616" s="510" t="s">
        <v>2244</v>
      </c>
    </row>
    <row r="617" spans="1:9" x14ac:dyDescent="0.25">
      <c r="B617" s="510" t="s">
        <v>1956</v>
      </c>
      <c r="C617" s="171" t="s">
        <v>2327</v>
      </c>
      <c r="D617" s="167">
        <v>7</v>
      </c>
      <c r="F617" s="510" t="s">
        <v>2244</v>
      </c>
    </row>
    <row r="618" spans="1:9" x14ac:dyDescent="0.25">
      <c r="B618" s="510" t="s">
        <v>1938</v>
      </c>
      <c r="C618" s="171" t="s">
        <v>2731</v>
      </c>
      <c r="D618" s="167">
        <v>36</v>
      </c>
      <c r="F618" s="510" t="s">
        <v>2244</v>
      </c>
    </row>
    <row r="619" spans="1:9" x14ac:dyDescent="0.25">
      <c r="B619" s="510" t="s">
        <v>208</v>
      </c>
      <c r="C619" s="171" t="s">
        <v>2732</v>
      </c>
      <c r="D619" s="167">
        <v>44</v>
      </c>
      <c r="F619" s="510" t="s">
        <v>2244</v>
      </c>
    </row>
    <row r="620" spans="1:9" x14ac:dyDescent="0.25">
      <c r="B620" s="510" t="s">
        <v>851</v>
      </c>
      <c r="C620" s="171" t="s">
        <v>2733</v>
      </c>
      <c r="D620" s="167">
        <v>9</v>
      </c>
      <c r="F620" s="510" t="s">
        <v>2244</v>
      </c>
    </row>
    <row r="621" spans="1:9" x14ac:dyDescent="0.25">
      <c r="B621" s="510" t="s">
        <v>1086</v>
      </c>
      <c r="C621" s="171" t="s">
        <v>2734</v>
      </c>
      <c r="D621" s="167">
        <v>18</v>
      </c>
      <c r="F621" s="510" t="s">
        <v>2244</v>
      </c>
    </row>
    <row r="622" spans="1:9" x14ac:dyDescent="0.25">
      <c r="B622" s="510" t="s">
        <v>1086</v>
      </c>
      <c r="C622" s="171" t="s">
        <v>2734</v>
      </c>
      <c r="D622" s="167">
        <v>15</v>
      </c>
      <c r="F622" s="510" t="s">
        <v>2244</v>
      </c>
    </row>
    <row r="623" spans="1:9" x14ac:dyDescent="0.25">
      <c r="B623" s="510" t="s">
        <v>1086</v>
      </c>
      <c r="C623" s="171" t="s">
        <v>2734</v>
      </c>
      <c r="D623" s="167">
        <v>15</v>
      </c>
      <c r="F623" s="510" t="s">
        <v>2244</v>
      </c>
    </row>
    <row r="624" spans="1:9" x14ac:dyDescent="0.25">
      <c r="A624" s="509">
        <v>42866</v>
      </c>
      <c r="B624" s="605"/>
      <c r="C624" s="171" t="s">
        <v>2735</v>
      </c>
      <c r="D624" s="167">
        <v>82.85</v>
      </c>
    </row>
    <row r="625" spans="1:4" x14ac:dyDescent="0.25">
      <c r="A625" s="509">
        <v>42873</v>
      </c>
      <c r="B625" s="605"/>
      <c r="C625" s="171" t="s">
        <v>2736</v>
      </c>
      <c r="D625" s="167">
        <v>20</v>
      </c>
    </row>
    <row r="626" spans="1:4" x14ac:dyDescent="0.25">
      <c r="B626" s="510" t="s">
        <v>732</v>
      </c>
      <c r="C626" s="171" t="s">
        <v>2538</v>
      </c>
      <c r="D626" s="167">
        <v>15</v>
      </c>
    </row>
    <row r="627" spans="1:4" x14ac:dyDescent="0.25">
      <c r="B627" s="510" t="s">
        <v>736</v>
      </c>
      <c r="C627" s="171" t="s">
        <v>2737</v>
      </c>
      <c r="D627" s="167">
        <v>21</v>
      </c>
    </row>
    <row r="628" spans="1:4" x14ac:dyDescent="0.25">
      <c r="B628" s="510" t="s">
        <v>1668</v>
      </c>
      <c r="C628" s="171" t="s">
        <v>2738</v>
      </c>
      <c r="D628" s="167">
        <v>17</v>
      </c>
    </row>
    <row r="629" spans="1:4" x14ac:dyDescent="0.25">
      <c r="B629" s="510" t="s">
        <v>1599</v>
      </c>
      <c r="C629" s="171" t="s">
        <v>2739</v>
      </c>
      <c r="D629" s="167">
        <v>18</v>
      </c>
    </row>
    <row r="630" spans="1:4" x14ac:dyDescent="0.25">
      <c r="B630" s="510" t="s">
        <v>716</v>
      </c>
      <c r="C630" s="171" t="s">
        <v>2740</v>
      </c>
      <c r="D630" s="167">
        <v>6</v>
      </c>
    </row>
    <row r="631" spans="1:4" x14ac:dyDescent="0.25">
      <c r="B631" s="510" t="s">
        <v>732</v>
      </c>
      <c r="C631" s="171" t="s">
        <v>2741</v>
      </c>
      <c r="D631" s="167">
        <v>15</v>
      </c>
    </row>
    <row r="632" spans="1:4" x14ac:dyDescent="0.25">
      <c r="B632" s="510" t="s">
        <v>732</v>
      </c>
      <c r="C632" s="171" t="s">
        <v>2741</v>
      </c>
      <c r="D632" s="167">
        <v>15</v>
      </c>
    </row>
    <row r="633" spans="1:4" x14ac:dyDescent="0.25">
      <c r="B633" s="510" t="s">
        <v>2742</v>
      </c>
      <c r="C633" s="171" t="s">
        <v>2743</v>
      </c>
      <c r="D633" s="167">
        <v>10</v>
      </c>
    </row>
    <row r="634" spans="1:4" x14ac:dyDescent="0.25">
      <c r="B634" s="510" t="s">
        <v>1962</v>
      </c>
      <c r="C634" s="171" t="s">
        <v>2744</v>
      </c>
      <c r="D634" s="167">
        <v>9</v>
      </c>
    </row>
    <row r="635" spans="1:4" x14ac:dyDescent="0.25">
      <c r="B635" s="510" t="s">
        <v>1716</v>
      </c>
      <c r="C635" s="171" t="s">
        <v>2745</v>
      </c>
      <c r="D635" s="167">
        <v>6</v>
      </c>
    </row>
    <row r="636" spans="1:4" x14ac:dyDescent="0.25">
      <c r="B636" s="510" t="s">
        <v>1590</v>
      </c>
      <c r="C636" s="171" t="s">
        <v>2746</v>
      </c>
      <c r="D636" s="167">
        <v>12</v>
      </c>
    </row>
    <row r="637" spans="1:4" x14ac:dyDescent="0.25">
      <c r="B637" s="510" t="s">
        <v>865</v>
      </c>
      <c r="C637" s="171" t="s">
        <v>2747</v>
      </c>
      <c r="D637" s="167">
        <v>14</v>
      </c>
    </row>
    <row r="638" spans="1:4" x14ac:dyDescent="0.25">
      <c r="B638" s="510" t="s">
        <v>744</v>
      </c>
      <c r="C638" s="171" t="s">
        <v>2748</v>
      </c>
      <c r="D638" s="167">
        <v>20</v>
      </c>
    </row>
    <row r="639" spans="1:4" x14ac:dyDescent="0.25">
      <c r="B639" s="510" t="s">
        <v>750</v>
      </c>
      <c r="C639" s="171" t="s">
        <v>2749</v>
      </c>
      <c r="D639" s="167">
        <v>12</v>
      </c>
    </row>
    <row r="640" spans="1:4" x14ac:dyDescent="0.25">
      <c r="B640" s="510" t="s">
        <v>1595</v>
      </c>
      <c r="C640" s="171" t="s">
        <v>2750</v>
      </c>
      <c r="D640" s="167">
        <v>10</v>
      </c>
    </row>
    <row r="641" spans="1:9" x14ac:dyDescent="0.25">
      <c r="B641" s="510" t="s">
        <v>2222</v>
      </c>
      <c r="C641" s="171" t="s">
        <v>2751</v>
      </c>
      <c r="D641" s="167">
        <v>6</v>
      </c>
    </row>
    <row r="642" spans="1:9" x14ac:dyDescent="0.25">
      <c r="B642" s="510" t="s">
        <v>2752</v>
      </c>
      <c r="C642" s="171" t="s">
        <v>2753</v>
      </c>
      <c r="D642" s="167">
        <v>25</v>
      </c>
    </row>
    <row r="643" spans="1:9" x14ac:dyDescent="0.25">
      <c r="B643" s="510" t="s">
        <v>1746</v>
      </c>
      <c r="C643" s="171" t="s">
        <v>2644</v>
      </c>
      <c r="D643" s="167">
        <v>30</v>
      </c>
    </row>
    <row r="644" spans="1:9" x14ac:dyDescent="0.25">
      <c r="B644" s="510" t="s">
        <v>1590</v>
      </c>
      <c r="C644" s="171" t="s">
        <v>2754</v>
      </c>
      <c r="D644" s="167">
        <v>6</v>
      </c>
    </row>
    <row r="645" spans="1:9" x14ac:dyDescent="0.25">
      <c r="B645" s="510" t="s">
        <v>2752</v>
      </c>
      <c r="C645" s="171" t="s">
        <v>2753</v>
      </c>
      <c r="D645" s="167">
        <v>25</v>
      </c>
    </row>
    <row r="646" spans="1:9" s="614" customFormat="1" x14ac:dyDescent="0.25">
      <c r="A646" s="612"/>
      <c r="B646" s="613"/>
      <c r="C646" s="614" t="s">
        <v>2755</v>
      </c>
      <c r="D646" s="615">
        <f>SUM(D614:D645)</f>
        <v>912.75</v>
      </c>
      <c r="E646" s="616"/>
      <c r="F646" s="613"/>
      <c r="G646" s="613"/>
      <c r="H646" s="613"/>
      <c r="I646" s="613"/>
    </row>
    <row r="647" spans="1:9" s="591" customFormat="1" x14ac:dyDescent="0.25">
      <c r="A647" s="590"/>
      <c r="B647" s="552"/>
      <c r="C647" s="591" t="s">
        <v>2756</v>
      </c>
      <c r="D647" s="592">
        <v>159</v>
      </c>
      <c r="E647" s="574"/>
      <c r="F647" s="552"/>
      <c r="G647" s="552"/>
      <c r="H647" s="552"/>
      <c r="I647" s="552"/>
    </row>
    <row r="648" spans="1:9" s="614" customFormat="1" x14ac:dyDescent="0.25">
      <c r="A648" s="612"/>
      <c r="B648" s="613"/>
      <c r="C648" s="614" t="s">
        <v>2724</v>
      </c>
      <c r="D648" s="615">
        <f>D646-D647</f>
        <v>753.75</v>
      </c>
      <c r="E648" s="616"/>
      <c r="F648" s="613"/>
      <c r="G648" s="613"/>
      <c r="H648" s="613"/>
      <c r="I648" s="613"/>
    </row>
    <row r="649" spans="1:9" x14ac:dyDescent="0.25">
      <c r="C649" s="587" t="s">
        <v>2757</v>
      </c>
      <c r="D649" s="588">
        <v>753.75</v>
      </c>
    </row>
    <row r="650" spans="1:9" s="587" customFormat="1" x14ac:dyDescent="0.25">
      <c r="A650" s="585"/>
      <c r="B650" s="586"/>
      <c r="C650" s="587" t="s">
        <v>2758</v>
      </c>
      <c r="D650" s="588">
        <f>(D649-D614)</f>
        <v>394.85</v>
      </c>
      <c r="E650" s="589"/>
      <c r="F650" s="586"/>
      <c r="G650" s="586"/>
      <c r="H650" s="586"/>
      <c r="I650" s="586"/>
    </row>
    <row r="651" spans="1:9" s="634" customFormat="1" x14ac:dyDescent="0.25">
      <c r="A651" s="631"/>
      <c r="B651" s="632"/>
      <c r="C651" s="624" t="s">
        <v>2728</v>
      </c>
      <c r="D651" s="625">
        <v>390</v>
      </c>
      <c r="E651" s="633"/>
      <c r="F651" s="632"/>
      <c r="G651" s="632"/>
      <c r="H651" s="632"/>
      <c r="I651" s="632"/>
    </row>
    <row r="652" spans="1:9" s="637" customFormat="1" x14ac:dyDescent="0.25">
      <c r="A652" s="531"/>
      <c r="B652" s="635"/>
      <c r="C652" s="533"/>
      <c r="D652" s="534"/>
      <c r="E652" s="636"/>
      <c r="F652" s="635"/>
      <c r="G652" s="635"/>
      <c r="H652" s="635"/>
      <c r="I652" s="635"/>
    </row>
    <row r="653" spans="1:9" s="543" customFormat="1" x14ac:dyDescent="0.25">
      <c r="A653" s="541"/>
      <c r="B653" s="542"/>
      <c r="C653" s="543" t="s">
        <v>2729</v>
      </c>
      <c r="D653" s="544">
        <f>D649-D651</f>
        <v>363.75</v>
      </c>
      <c r="E653" s="545">
        <v>311.93</v>
      </c>
      <c r="F653" s="542"/>
      <c r="G653" s="542"/>
      <c r="H653" s="542" t="s">
        <v>2244</v>
      </c>
      <c r="I653" s="542"/>
    </row>
    <row r="654" spans="1:9" x14ac:dyDescent="0.25">
      <c r="A654" s="509">
        <v>42875</v>
      </c>
      <c r="C654" s="171" t="s">
        <v>2759</v>
      </c>
      <c r="D654" s="167">
        <v>25</v>
      </c>
      <c r="H654" s="510" t="s">
        <v>2244</v>
      </c>
    </row>
    <row r="655" spans="1:9" x14ac:dyDescent="0.25">
      <c r="B655" s="510" t="s">
        <v>1209</v>
      </c>
      <c r="C655" s="171" t="s">
        <v>2760</v>
      </c>
      <c r="D655" s="167">
        <v>36</v>
      </c>
      <c r="H655" s="510" t="s">
        <v>2244</v>
      </c>
    </row>
    <row r="656" spans="1:9" x14ac:dyDescent="0.25">
      <c r="B656" s="510" t="s">
        <v>1101</v>
      </c>
      <c r="C656" s="171" t="s">
        <v>2761</v>
      </c>
      <c r="D656" s="167">
        <v>17</v>
      </c>
      <c r="H656" s="510" t="s">
        <v>2244</v>
      </c>
    </row>
    <row r="657" spans="2:8" x14ac:dyDescent="0.25">
      <c r="B657" s="510" t="s">
        <v>867</v>
      </c>
      <c r="C657" s="171" t="s">
        <v>2762</v>
      </c>
      <c r="D657" s="167">
        <v>21</v>
      </c>
      <c r="H657" s="510" t="s">
        <v>2244</v>
      </c>
    </row>
    <row r="658" spans="2:8" x14ac:dyDescent="0.25">
      <c r="B658" s="510" t="s">
        <v>1599</v>
      </c>
      <c r="C658" s="171" t="s">
        <v>2763</v>
      </c>
      <c r="D658" s="167">
        <v>30</v>
      </c>
    </row>
    <row r="659" spans="2:8" x14ac:dyDescent="0.25">
      <c r="B659" s="510" t="s">
        <v>2764</v>
      </c>
      <c r="C659" s="171" t="s">
        <v>2765</v>
      </c>
      <c r="D659" s="167">
        <v>18.5</v>
      </c>
      <c r="H659" s="510" t="s">
        <v>2244</v>
      </c>
    </row>
    <row r="660" spans="2:8" x14ac:dyDescent="0.25">
      <c r="B660" s="510" t="s">
        <v>859</v>
      </c>
      <c r="C660" s="171" t="s">
        <v>2766</v>
      </c>
      <c r="D660" s="167">
        <v>14</v>
      </c>
      <c r="H660" s="510" t="s">
        <v>2244</v>
      </c>
    </row>
    <row r="661" spans="2:8" x14ac:dyDescent="0.25">
      <c r="B661" s="510" t="s">
        <v>2767</v>
      </c>
      <c r="C661" s="171" t="s">
        <v>2768</v>
      </c>
      <c r="D661" s="167">
        <v>12</v>
      </c>
      <c r="H661" s="510" t="s">
        <v>2244</v>
      </c>
    </row>
    <row r="662" spans="2:8" x14ac:dyDescent="0.25">
      <c r="B662" s="510" t="s">
        <v>1979</v>
      </c>
      <c r="C662" s="171" t="s">
        <v>1980</v>
      </c>
      <c r="D662" s="167">
        <v>42</v>
      </c>
      <c r="H662" s="510" t="s">
        <v>2244</v>
      </c>
    </row>
    <row r="663" spans="2:8" x14ac:dyDescent="0.25">
      <c r="B663" s="510" t="s">
        <v>1700</v>
      </c>
      <c r="C663" s="171" t="s">
        <v>2359</v>
      </c>
      <c r="D663" s="167">
        <v>5</v>
      </c>
      <c r="H663" s="510" t="s">
        <v>2244</v>
      </c>
    </row>
    <row r="664" spans="2:8" x14ac:dyDescent="0.25">
      <c r="B664" s="510" t="s">
        <v>1700</v>
      </c>
      <c r="C664" s="171" t="s">
        <v>2359</v>
      </c>
      <c r="D664" s="167">
        <v>5</v>
      </c>
      <c r="H664" s="510" t="s">
        <v>2244</v>
      </c>
    </row>
    <row r="665" spans="2:8" x14ac:dyDescent="0.25">
      <c r="B665" s="510" t="s">
        <v>1750</v>
      </c>
      <c r="C665" s="171" t="s">
        <v>2769</v>
      </c>
      <c r="D665" s="167">
        <v>8</v>
      </c>
      <c r="H665" s="510" t="s">
        <v>2244</v>
      </c>
    </row>
    <row r="666" spans="2:8" x14ac:dyDescent="0.25">
      <c r="B666" s="510" t="s">
        <v>926</v>
      </c>
      <c r="C666" s="171" t="s">
        <v>2770</v>
      </c>
      <c r="D666" s="167">
        <v>45</v>
      </c>
      <c r="H666" s="510" t="s">
        <v>2244</v>
      </c>
    </row>
    <row r="667" spans="2:8" x14ac:dyDescent="0.25">
      <c r="B667" s="510" t="s">
        <v>155</v>
      </c>
      <c r="C667" s="171" t="s">
        <v>2771</v>
      </c>
      <c r="D667" s="167">
        <v>15</v>
      </c>
      <c r="H667" s="510" t="s">
        <v>2244</v>
      </c>
    </row>
    <row r="668" spans="2:8" x14ac:dyDescent="0.25">
      <c r="B668" s="510" t="s">
        <v>1415</v>
      </c>
      <c r="C668" s="171" t="s">
        <v>2772</v>
      </c>
      <c r="D668" s="167">
        <v>3</v>
      </c>
      <c r="H668" s="510" t="s">
        <v>2244</v>
      </c>
    </row>
    <row r="669" spans="2:8" x14ac:dyDescent="0.25">
      <c r="B669" s="510" t="s">
        <v>795</v>
      </c>
      <c r="C669" s="171" t="s">
        <v>2773</v>
      </c>
      <c r="D669" s="167">
        <v>45</v>
      </c>
      <c r="H669" s="510" t="s">
        <v>2244</v>
      </c>
    </row>
    <row r="670" spans="2:8" x14ac:dyDescent="0.25">
      <c r="B670" s="510" t="s">
        <v>1302</v>
      </c>
      <c r="C670" s="171" t="s">
        <v>2774</v>
      </c>
      <c r="D670" s="167">
        <v>6</v>
      </c>
      <c r="H670" s="510" t="s">
        <v>2244</v>
      </c>
    </row>
    <row r="671" spans="2:8" x14ac:dyDescent="0.25">
      <c r="B671" s="510" t="s">
        <v>1323</v>
      </c>
      <c r="C671" s="171" t="s">
        <v>2775</v>
      </c>
      <c r="D671" s="167">
        <v>6</v>
      </c>
      <c r="H671" s="510" t="s">
        <v>2244</v>
      </c>
    </row>
    <row r="672" spans="2:8" x14ac:dyDescent="0.25">
      <c r="B672" s="510" t="s">
        <v>1415</v>
      </c>
      <c r="C672" s="171" t="s">
        <v>2772</v>
      </c>
      <c r="D672" s="167">
        <v>3</v>
      </c>
      <c r="H672" s="510" t="s">
        <v>2244</v>
      </c>
    </row>
    <row r="673" spans="1:8" x14ac:dyDescent="0.25">
      <c r="B673" s="510" t="s">
        <v>594</v>
      </c>
      <c r="C673" s="171" t="s">
        <v>2776</v>
      </c>
      <c r="D673" s="167">
        <v>35</v>
      </c>
      <c r="H673" s="510" t="s">
        <v>2244</v>
      </c>
    </row>
    <row r="674" spans="1:8" x14ac:dyDescent="0.25">
      <c r="B674" s="510" t="s">
        <v>1657</v>
      </c>
      <c r="C674" s="171" t="s">
        <v>2777</v>
      </c>
      <c r="D674" s="167">
        <v>1</v>
      </c>
      <c r="H674" s="510" t="s">
        <v>2244</v>
      </c>
    </row>
    <row r="675" spans="1:8" x14ac:dyDescent="0.25">
      <c r="C675" s="171" t="s">
        <v>2778</v>
      </c>
      <c r="D675" s="167">
        <v>3</v>
      </c>
    </row>
    <row r="676" spans="1:8" x14ac:dyDescent="0.25">
      <c r="B676" s="510" t="s">
        <v>1323</v>
      </c>
      <c r="C676" s="171" t="s">
        <v>2775</v>
      </c>
      <c r="D676" s="167">
        <v>6</v>
      </c>
      <c r="H676" s="510" t="s">
        <v>2244</v>
      </c>
    </row>
    <row r="677" spans="1:8" x14ac:dyDescent="0.25">
      <c r="B677" s="510" t="s">
        <v>1302</v>
      </c>
      <c r="C677" s="171" t="s">
        <v>2774</v>
      </c>
      <c r="D677" s="167">
        <v>6</v>
      </c>
      <c r="H677" s="510" t="s">
        <v>2244</v>
      </c>
    </row>
    <row r="678" spans="1:8" x14ac:dyDescent="0.25">
      <c r="B678" s="510" t="s">
        <v>1979</v>
      </c>
      <c r="C678" s="171" t="s">
        <v>2779</v>
      </c>
      <c r="D678" s="167">
        <v>42</v>
      </c>
      <c r="H678" s="510" t="s">
        <v>2244</v>
      </c>
    </row>
    <row r="679" spans="1:8" x14ac:dyDescent="0.25">
      <c r="B679" s="510" t="s">
        <v>151</v>
      </c>
      <c r="C679" s="171" t="s">
        <v>2780</v>
      </c>
      <c r="D679" s="167">
        <v>22.9</v>
      </c>
      <c r="H679" s="510" t="s">
        <v>2244</v>
      </c>
    </row>
    <row r="680" spans="1:8" x14ac:dyDescent="0.25">
      <c r="B680" s="510" t="s">
        <v>2006</v>
      </c>
      <c r="C680" s="171" t="s">
        <v>2781</v>
      </c>
      <c r="D680" s="167">
        <v>60</v>
      </c>
      <c r="H680" s="510" t="s">
        <v>2244</v>
      </c>
    </row>
    <row r="681" spans="1:8" x14ac:dyDescent="0.25">
      <c r="B681" s="510" t="s">
        <v>2782</v>
      </c>
      <c r="C681" s="171" t="s">
        <v>2359</v>
      </c>
      <c r="D681" s="167">
        <v>3</v>
      </c>
    </row>
    <row r="682" spans="1:8" x14ac:dyDescent="0.25">
      <c r="B682" s="510" t="s">
        <v>2782</v>
      </c>
      <c r="C682" s="171" t="s">
        <v>2359</v>
      </c>
      <c r="D682" s="167">
        <v>3</v>
      </c>
    </row>
    <row r="683" spans="1:8" x14ac:dyDescent="0.25">
      <c r="B683" s="510" t="s">
        <v>1742</v>
      </c>
      <c r="C683" s="171" t="s">
        <v>2359</v>
      </c>
      <c r="D683" s="167">
        <v>5</v>
      </c>
      <c r="H683" s="510" t="s">
        <v>2244</v>
      </c>
    </row>
    <row r="684" spans="1:8" x14ac:dyDescent="0.25">
      <c r="C684" s="171" t="s">
        <v>2772</v>
      </c>
      <c r="D684" s="167">
        <v>1.5</v>
      </c>
    </row>
    <row r="685" spans="1:8" x14ac:dyDescent="0.25">
      <c r="B685" s="510" t="s">
        <v>1323</v>
      </c>
      <c r="C685" s="171" t="s">
        <v>2775</v>
      </c>
      <c r="D685" s="167">
        <v>6</v>
      </c>
      <c r="H685" s="510" t="s">
        <v>2244</v>
      </c>
    </row>
    <row r="686" spans="1:8" x14ac:dyDescent="0.25">
      <c r="A686" s="509">
        <v>42876</v>
      </c>
      <c r="B686" s="510" t="s">
        <v>1785</v>
      </c>
      <c r="C686" s="171" t="s">
        <v>1787</v>
      </c>
      <c r="D686" s="167">
        <v>42</v>
      </c>
      <c r="H686" s="510" t="s">
        <v>2244</v>
      </c>
    </row>
    <row r="687" spans="1:8" x14ac:dyDescent="0.25">
      <c r="B687" s="510" t="s">
        <v>2783</v>
      </c>
      <c r="C687" s="171" t="s">
        <v>2784</v>
      </c>
      <c r="D687" s="167">
        <v>12</v>
      </c>
      <c r="H687" s="510" t="s">
        <v>2244</v>
      </c>
    </row>
    <row r="688" spans="1:8" x14ac:dyDescent="0.25">
      <c r="B688" s="510" t="s">
        <v>736</v>
      </c>
      <c r="C688" s="171" t="s">
        <v>2785</v>
      </c>
      <c r="D688" s="167">
        <v>32</v>
      </c>
      <c r="H688" s="510" t="s">
        <v>2244</v>
      </c>
    </row>
    <row r="689" spans="1:9" x14ac:dyDescent="0.25">
      <c r="B689" s="510" t="s">
        <v>2222</v>
      </c>
      <c r="C689" s="171" t="s">
        <v>2786</v>
      </c>
      <c r="D689" s="167">
        <v>6</v>
      </c>
      <c r="H689" s="510" t="s">
        <v>2244</v>
      </c>
    </row>
    <row r="690" spans="1:9" x14ac:dyDescent="0.25">
      <c r="B690" s="510" t="s">
        <v>2012</v>
      </c>
      <c r="C690" s="171" t="s">
        <v>2787</v>
      </c>
      <c r="D690" s="167">
        <v>110</v>
      </c>
      <c r="H690" s="510" t="s">
        <v>2244</v>
      </c>
    </row>
    <row r="691" spans="1:9" x14ac:dyDescent="0.25">
      <c r="B691" s="510" t="s">
        <v>2012</v>
      </c>
      <c r="C691" s="171" t="s">
        <v>2788</v>
      </c>
      <c r="D691" s="167">
        <v>110</v>
      </c>
      <c r="F691" s="510" t="s">
        <v>2789</v>
      </c>
      <c r="H691" s="510" t="s">
        <v>2244</v>
      </c>
    </row>
    <row r="692" spans="1:9" s="640" customFormat="1" x14ac:dyDescent="0.25">
      <c r="A692" s="638"/>
      <c r="B692" s="639"/>
      <c r="C692" s="640" t="s">
        <v>2722</v>
      </c>
      <c r="D692" s="641">
        <f>SUM(D653:D691)</f>
        <v>1226.6500000000001</v>
      </c>
      <c r="E692" s="642"/>
      <c r="F692" s="639"/>
      <c r="G692" s="639"/>
      <c r="H692" s="639"/>
      <c r="I692" s="639"/>
    </row>
    <row r="693" spans="1:9" s="591" customFormat="1" x14ac:dyDescent="0.25">
      <c r="A693" s="590"/>
      <c r="B693" s="552"/>
      <c r="C693" s="591" t="s">
        <v>2790</v>
      </c>
      <c r="D693" s="592">
        <v>110</v>
      </c>
      <c r="E693" s="574"/>
      <c r="F693" s="552"/>
      <c r="G693" s="552"/>
      <c r="H693" s="552"/>
      <c r="I693" s="552"/>
    </row>
    <row r="694" spans="1:9" s="640" customFormat="1" x14ac:dyDescent="0.25">
      <c r="A694" s="638"/>
      <c r="B694" s="639"/>
      <c r="C694" s="640" t="s">
        <v>2791</v>
      </c>
      <c r="D694" s="641">
        <f>D692-D693</f>
        <v>1116.6500000000001</v>
      </c>
      <c r="E694" s="642"/>
      <c r="F694" s="639"/>
      <c r="G694" s="639"/>
      <c r="H694" s="639"/>
      <c r="I694" s="639"/>
    </row>
    <row r="695" spans="1:9" s="640" customFormat="1" x14ac:dyDescent="0.25">
      <c r="A695" s="638"/>
      <c r="B695" s="639"/>
      <c r="C695" s="640" t="s">
        <v>2792</v>
      </c>
      <c r="D695" s="641">
        <v>1106.75</v>
      </c>
      <c r="E695" s="642"/>
      <c r="F695" s="639"/>
      <c r="G695" s="639"/>
      <c r="H695" s="639"/>
      <c r="I695" s="639"/>
    </row>
    <row r="696" spans="1:9" s="591" customFormat="1" x14ac:dyDescent="0.25">
      <c r="A696" s="590"/>
      <c r="B696" s="552"/>
      <c r="C696" s="591" t="s">
        <v>2793</v>
      </c>
      <c r="D696" s="592">
        <f>D694-D695</f>
        <v>9.9000000000000909</v>
      </c>
      <c r="E696" s="574"/>
      <c r="F696" s="552"/>
      <c r="G696" s="552"/>
      <c r="H696" s="552"/>
      <c r="I696" s="552"/>
    </row>
    <row r="697" spans="1:9" s="587" customFormat="1" x14ac:dyDescent="0.25">
      <c r="A697" s="585"/>
      <c r="B697" s="586"/>
      <c r="C697" s="587" t="s">
        <v>2794</v>
      </c>
      <c r="D697" s="588">
        <f>D695-D614</f>
        <v>747.85</v>
      </c>
      <c r="E697" s="589"/>
      <c r="F697" s="586"/>
      <c r="G697" s="586"/>
      <c r="H697" s="586"/>
      <c r="I697" s="586"/>
    </row>
    <row r="698" spans="1:9" s="645" customFormat="1" x14ac:dyDescent="0.25">
      <c r="A698" s="643"/>
      <c r="B698" s="644"/>
      <c r="C698" s="645" t="s">
        <v>2728</v>
      </c>
      <c r="D698" s="646">
        <v>780</v>
      </c>
      <c r="E698" s="647"/>
      <c r="F698" s="644"/>
      <c r="G698" s="644"/>
      <c r="H698" s="644"/>
      <c r="I698" s="644"/>
    </row>
    <row r="699" spans="1:9" s="650" customFormat="1" x14ac:dyDescent="0.25">
      <c r="A699" s="648"/>
      <c r="B699" s="649"/>
      <c r="D699" s="651"/>
      <c r="E699" s="652"/>
      <c r="F699" s="649"/>
      <c r="G699" s="649"/>
      <c r="H699" s="649"/>
      <c r="I699" s="649"/>
    </row>
    <row r="700" spans="1:9" s="543" customFormat="1" x14ac:dyDescent="0.25">
      <c r="A700" s="541"/>
      <c r="B700" s="542"/>
      <c r="C700" s="543" t="s">
        <v>2729</v>
      </c>
      <c r="D700" s="544">
        <f>D695-D698</f>
        <v>326.75</v>
      </c>
      <c r="E700" s="545">
        <v>311.93</v>
      </c>
      <c r="F700" s="542"/>
      <c r="G700" s="542"/>
      <c r="H700" s="542"/>
      <c r="I700" s="542"/>
    </row>
    <row r="701" spans="1:9" x14ac:dyDescent="0.25">
      <c r="A701" s="509">
        <v>42880</v>
      </c>
      <c r="B701" s="510" t="s">
        <v>404</v>
      </c>
      <c r="C701" s="171" t="s">
        <v>2795</v>
      </c>
      <c r="D701" s="167">
        <v>7</v>
      </c>
      <c r="H701" s="510" t="s">
        <v>2244</v>
      </c>
    </row>
    <row r="702" spans="1:9" x14ac:dyDescent="0.25">
      <c r="B702" s="510" t="s">
        <v>1912</v>
      </c>
      <c r="C702" s="171" t="s">
        <v>2796</v>
      </c>
      <c r="D702" s="167">
        <v>25</v>
      </c>
      <c r="H702" s="510" t="s">
        <v>2244</v>
      </c>
    </row>
    <row r="703" spans="1:9" x14ac:dyDescent="0.25">
      <c r="A703" s="509">
        <v>42882</v>
      </c>
      <c r="B703" s="510" t="s">
        <v>151</v>
      </c>
      <c r="C703" s="171" t="s">
        <v>2216</v>
      </c>
      <c r="D703" s="167">
        <v>18.899999999999999</v>
      </c>
      <c r="H703" s="510" t="s">
        <v>2244</v>
      </c>
    </row>
    <row r="704" spans="1:9" x14ac:dyDescent="0.25">
      <c r="B704" s="510" t="s">
        <v>1973</v>
      </c>
      <c r="C704" s="171" t="s">
        <v>2797</v>
      </c>
      <c r="D704" s="167">
        <v>16</v>
      </c>
      <c r="H704" s="510" t="s">
        <v>2244</v>
      </c>
    </row>
    <row r="705" spans="1:9" x14ac:dyDescent="0.25">
      <c r="B705" s="510" t="s">
        <v>1575</v>
      </c>
      <c r="C705" s="171" t="s">
        <v>2798</v>
      </c>
      <c r="D705" s="167">
        <v>1</v>
      </c>
      <c r="H705" s="510" t="s">
        <v>2244</v>
      </c>
    </row>
    <row r="706" spans="1:9" x14ac:dyDescent="0.25">
      <c r="B706" s="510" t="s">
        <v>1582</v>
      </c>
      <c r="C706" s="171" t="s">
        <v>2799</v>
      </c>
      <c r="D706" s="167">
        <v>5</v>
      </c>
      <c r="H706" s="510" t="s">
        <v>2244</v>
      </c>
    </row>
    <row r="707" spans="1:9" x14ac:dyDescent="0.25">
      <c r="B707" s="510" t="s">
        <v>151</v>
      </c>
      <c r="C707" s="171" t="s">
        <v>396</v>
      </c>
      <c r="D707" s="167">
        <v>9.5</v>
      </c>
      <c r="H707" s="510" t="s">
        <v>2244</v>
      </c>
    </row>
    <row r="708" spans="1:9" x14ac:dyDescent="0.25">
      <c r="B708" s="510" t="s">
        <v>1039</v>
      </c>
      <c r="C708" s="171" t="s">
        <v>2800</v>
      </c>
      <c r="D708" s="167">
        <v>2.5</v>
      </c>
    </row>
    <row r="709" spans="1:9" x14ac:dyDescent="0.25">
      <c r="B709" s="510" t="s">
        <v>1785</v>
      </c>
      <c r="C709" s="171" t="s">
        <v>2801</v>
      </c>
      <c r="D709" s="167">
        <v>21</v>
      </c>
      <c r="H709" s="510" t="s">
        <v>2244</v>
      </c>
    </row>
    <row r="710" spans="1:9" x14ac:dyDescent="0.25">
      <c r="B710" s="510" t="s">
        <v>2212</v>
      </c>
      <c r="C710" s="171" t="s">
        <v>2365</v>
      </c>
      <c r="D710" s="167">
        <v>9</v>
      </c>
      <c r="H710" s="510" t="s">
        <v>2244</v>
      </c>
    </row>
    <row r="711" spans="1:9" x14ac:dyDescent="0.25">
      <c r="B711" s="510" t="s">
        <v>1928</v>
      </c>
      <c r="C711" s="171" t="s">
        <v>1901</v>
      </c>
      <c r="D711" s="167">
        <v>32</v>
      </c>
      <c r="H711" s="510" t="s">
        <v>2244</v>
      </c>
    </row>
    <row r="712" spans="1:9" x14ac:dyDescent="0.25">
      <c r="B712" s="510" t="s">
        <v>547</v>
      </c>
      <c r="C712" s="171" t="s">
        <v>2479</v>
      </c>
      <c r="D712" s="167">
        <v>5</v>
      </c>
      <c r="H712" s="510" t="s">
        <v>2244</v>
      </c>
    </row>
    <row r="713" spans="1:9" x14ac:dyDescent="0.25">
      <c r="B713" s="510" t="s">
        <v>2208</v>
      </c>
      <c r="C713" s="171" t="s">
        <v>1235</v>
      </c>
      <c r="E713" s="511">
        <v>18</v>
      </c>
      <c r="H713" s="510" t="s">
        <v>2244</v>
      </c>
    </row>
    <row r="714" spans="1:9" s="655" customFormat="1" x14ac:dyDescent="0.25">
      <c r="A714" s="653"/>
      <c r="B714" s="654"/>
      <c r="C714" s="655" t="s">
        <v>2791</v>
      </c>
      <c r="D714" s="656">
        <f>SUM(D700:D712)</f>
        <v>478.65</v>
      </c>
      <c r="E714" s="657">
        <f>SUM(E700:E713)</f>
        <v>329.93</v>
      </c>
      <c r="F714" s="654"/>
      <c r="G714" s="654"/>
      <c r="H714" s="654"/>
      <c r="I714" s="654"/>
    </row>
    <row r="715" spans="1:9" s="655" customFormat="1" x14ac:dyDescent="0.25">
      <c r="A715" s="653"/>
      <c r="B715" s="654"/>
      <c r="C715" s="655" t="s">
        <v>2792</v>
      </c>
      <c r="D715" s="656">
        <v>478.85</v>
      </c>
      <c r="E715" s="657">
        <v>329.93</v>
      </c>
      <c r="F715" s="654"/>
      <c r="G715" s="654"/>
      <c r="H715" s="654"/>
      <c r="I715" s="654"/>
    </row>
    <row r="716" spans="1:9" s="591" customFormat="1" x14ac:dyDescent="0.25">
      <c r="A716" s="590"/>
      <c r="B716" s="552"/>
      <c r="C716" s="591" t="s">
        <v>2802</v>
      </c>
      <c r="D716" s="592">
        <v>0.2</v>
      </c>
      <c r="E716" s="574">
        <v>0</v>
      </c>
      <c r="F716" s="552"/>
      <c r="G716" s="552"/>
      <c r="H716" s="552"/>
      <c r="I716" s="552"/>
    </row>
    <row r="717" spans="1:9" s="655" customFormat="1" x14ac:dyDescent="0.25">
      <c r="A717" s="653"/>
      <c r="B717" s="654"/>
      <c r="C717" s="655" t="s">
        <v>2803</v>
      </c>
      <c r="D717" s="656">
        <f>D715-D700</f>
        <v>152.10000000000002</v>
      </c>
      <c r="E717" s="657">
        <f>E715-E700</f>
        <v>18</v>
      </c>
      <c r="F717" s="654"/>
      <c r="G717" s="654"/>
      <c r="H717" s="654"/>
      <c r="I717" s="654"/>
    </row>
    <row r="718" spans="1:9" s="645" customFormat="1" x14ac:dyDescent="0.25">
      <c r="A718" s="643"/>
      <c r="B718" s="644"/>
      <c r="C718" s="645" t="s">
        <v>2804</v>
      </c>
      <c r="D718" s="646">
        <v>250</v>
      </c>
      <c r="E718" s="647">
        <v>110</v>
      </c>
      <c r="F718" s="644"/>
      <c r="G718" s="644"/>
      <c r="H718" s="644"/>
      <c r="I718" s="644"/>
    </row>
    <row r="719" spans="1:9" s="543" customFormat="1" x14ac:dyDescent="0.25">
      <c r="A719" s="541">
        <v>42885</v>
      </c>
      <c r="B719" s="542"/>
      <c r="C719" s="543" t="s">
        <v>2729</v>
      </c>
      <c r="D719" s="544">
        <f>D715-D718</f>
        <v>228.85000000000002</v>
      </c>
      <c r="E719" s="545">
        <v>219.93</v>
      </c>
      <c r="F719" s="542"/>
      <c r="G719" s="542"/>
      <c r="H719" s="542"/>
      <c r="I719" s="542"/>
    </row>
    <row r="720" spans="1:9" x14ac:dyDescent="0.25">
      <c r="A720" s="509">
        <v>42889</v>
      </c>
      <c r="B720" s="510" t="s">
        <v>1232</v>
      </c>
      <c r="C720" s="171" t="s">
        <v>2805</v>
      </c>
      <c r="D720" s="167">
        <v>29</v>
      </c>
      <c r="H720" s="510" t="s">
        <v>2244</v>
      </c>
    </row>
    <row r="721" spans="2:9" x14ac:dyDescent="0.25">
      <c r="C721" s="171" t="s">
        <v>2806</v>
      </c>
      <c r="D721" s="167">
        <v>1</v>
      </c>
    </row>
    <row r="722" spans="2:9" x14ac:dyDescent="0.25">
      <c r="B722" s="510" t="s">
        <v>1302</v>
      </c>
      <c r="C722" s="171" t="s">
        <v>2807</v>
      </c>
      <c r="D722" s="167">
        <v>6</v>
      </c>
      <c r="H722" s="510" t="s">
        <v>2244</v>
      </c>
    </row>
    <row r="723" spans="2:9" x14ac:dyDescent="0.25">
      <c r="B723" s="510" t="s">
        <v>1290</v>
      </c>
      <c r="C723" s="171" t="s">
        <v>2808</v>
      </c>
      <c r="D723" s="167">
        <v>5</v>
      </c>
      <c r="H723" s="510" t="s">
        <v>2244</v>
      </c>
    </row>
    <row r="724" spans="2:9" x14ac:dyDescent="0.25">
      <c r="B724" s="510" t="s">
        <v>1290</v>
      </c>
      <c r="C724" s="171" t="s">
        <v>2809</v>
      </c>
      <c r="D724" s="167">
        <v>5</v>
      </c>
      <c r="H724" s="510" t="s">
        <v>2244</v>
      </c>
    </row>
    <row r="725" spans="2:9" x14ac:dyDescent="0.25">
      <c r="B725" s="510" t="s">
        <v>1039</v>
      </c>
      <c r="C725" s="171" t="s">
        <v>2810</v>
      </c>
      <c r="D725" s="167">
        <v>2</v>
      </c>
      <c r="I725" s="510" t="s">
        <v>2244</v>
      </c>
    </row>
    <row r="726" spans="2:9" x14ac:dyDescent="0.25">
      <c r="B726" s="510" t="s">
        <v>1039</v>
      </c>
      <c r="C726" s="171" t="s">
        <v>2811</v>
      </c>
      <c r="D726" s="167">
        <v>2</v>
      </c>
      <c r="I726" s="510" t="s">
        <v>2244</v>
      </c>
    </row>
    <row r="727" spans="2:9" x14ac:dyDescent="0.25">
      <c r="B727" s="510" t="s">
        <v>32</v>
      </c>
      <c r="C727" s="171" t="s">
        <v>2812</v>
      </c>
      <c r="D727" s="167">
        <v>5</v>
      </c>
      <c r="F727" s="510" t="s">
        <v>2244</v>
      </c>
      <c r="H727" s="510" t="s">
        <v>2244</v>
      </c>
    </row>
    <row r="728" spans="2:9" x14ac:dyDescent="0.25">
      <c r="B728" s="510" t="s">
        <v>1584</v>
      </c>
      <c r="C728" s="171" t="s">
        <v>2813</v>
      </c>
      <c r="D728" s="167">
        <v>6</v>
      </c>
      <c r="F728" s="510" t="s">
        <v>2244</v>
      </c>
      <c r="H728" s="510" t="s">
        <v>2244</v>
      </c>
    </row>
    <row r="729" spans="2:9" x14ac:dyDescent="0.25">
      <c r="B729" s="510" t="s">
        <v>1541</v>
      </c>
      <c r="C729" s="171" t="s">
        <v>2814</v>
      </c>
      <c r="D729" s="167">
        <v>4</v>
      </c>
      <c r="F729" s="510" t="s">
        <v>2244</v>
      </c>
      <c r="H729" s="510" t="s">
        <v>2244</v>
      </c>
    </row>
    <row r="730" spans="2:9" x14ac:dyDescent="0.25">
      <c r="B730" s="510" t="s">
        <v>2179</v>
      </c>
      <c r="C730" s="171" t="s">
        <v>2815</v>
      </c>
      <c r="D730" s="167">
        <v>16</v>
      </c>
      <c r="F730" s="510" t="s">
        <v>2244</v>
      </c>
      <c r="H730" s="510" t="s">
        <v>2244</v>
      </c>
    </row>
    <row r="731" spans="2:9" x14ac:dyDescent="0.25">
      <c r="B731" s="510" t="s">
        <v>2181</v>
      </c>
      <c r="C731" s="171" t="s">
        <v>2816</v>
      </c>
      <c r="D731" s="167">
        <v>8</v>
      </c>
      <c r="F731" s="510" t="s">
        <v>2244</v>
      </c>
      <c r="H731" s="510" t="s">
        <v>2244</v>
      </c>
    </row>
    <row r="732" spans="2:9" x14ac:dyDescent="0.25">
      <c r="B732" s="510" t="s">
        <v>1536</v>
      </c>
      <c r="C732" s="171" t="s">
        <v>2817</v>
      </c>
      <c r="D732" s="167">
        <v>6</v>
      </c>
      <c r="F732" s="510" t="s">
        <v>2244</v>
      </c>
      <c r="H732" s="510" t="s">
        <v>2244</v>
      </c>
    </row>
    <row r="733" spans="2:9" x14ac:dyDescent="0.25">
      <c r="B733" s="510" t="s">
        <v>1468</v>
      </c>
      <c r="C733" s="171" t="s">
        <v>2818</v>
      </c>
      <c r="D733" s="167">
        <v>6</v>
      </c>
      <c r="F733" s="510" t="s">
        <v>2244</v>
      </c>
      <c r="H733" s="510" t="s">
        <v>2244</v>
      </c>
    </row>
    <row r="734" spans="2:9" x14ac:dyDescent="0.25">
      <c r="B734" s="510" t="s">
        <v>1543</v>
      </c>
      <c r="C734" s="171" t="s">
        <v>2819</v>
      </c>
      <c r="D734" s="167">
        <v>7</v>
      </c>
      <c r="F734" s="510" t="s">
        <v>2244</v>
      </c>
      <c r="H734" s="510" t="s">
        <v>2244</v>
      </c>
    </row>
    <row r="735" spans="2:9" x14ac:dyDescent="0.25">
      <c r="B735" s="510" t="s">
        <v>413</v>
      </c>
      <c r="C735" s="171" t="s">
        <v>2820</v>
      </c>
      <c r="D735" s="167">
        <v>7</v>
      </c>
      <c r="F735" s="510" t="s">
        <v>2244</v>
      </c>
      <c r="H735" s="510" t="s">
        <v>2244</v>
      </c>
    </row>
    <row r="736" spans="2:9" x14ac:dyDescent="0.25">
      <c r="B736" s="510" t="s">
        <v>2821</v>
      </c>
      <c r="C736" s="171" t="s">
        <v>2822</v>
      </c>
      <c r="D736" s="167">
        <v>16.899999999999999</v>
      </c>
      <c r="F736" s="510" t="s">
        <v>2244</v>
      </c>
    </row>
    <row r="737" spans="2:9" x14ac:dyDescent="0.25">
      <c r="B737" s="510" t="s">
        <v>1541</v>
      </c>
      <c r="C737" s="171" t="s">
        <v>2814</v>
      </c>
      <c r="D737" s="167">
        <v>4</v>
      </c>
      <c r="H737" s="510" t="s">
        <v>2244</v>
      </c>
    </row>
    <row r="738" spans="2:9" x14ac:dyDescent="0.25">
      <c r="B738" s="510" t="s">
        <v>736</v>
      </c>
      <c r="C738" s="171" t="s">
        <v>2823</v>
      </c>
      <c r="D738" s="167">
        <v>14</v>
      </c>
      <c r="H738" s="510" t="s">
        <v>2244</v>
      </c>
    </row>
    <row r="739" spans="2:9" x14ac:dyDescent="0.25">
      <c r="B739" s="510" t="s">
        <v>1998</v>
      </c>
      <c r="C739" s="171" t="s">
        <v>2824</v>
      </c>
      <c r="D739" s="167">
        <v>25</v>
      </c>
      <c r="H739" s="510" t="s">
        <v>2244</v>
      </c>
    </row>
    <row r="740" spans="2:9" x14ac:dyDescent="0.25">
      <c r="B740" s="510" t="s">
        <v>1039</v>
      </c>
      <c r="C740" s="171" t="s">
        <v>2825</v>
      </c>
      <c r="D740" s="167">
        <v>3</v>
      </c>
      <c r="H740" s="510" t="s">
        <v>2244</v>
      </c>
      <c r="I740" s="510" t="s">
        <v>2244</v>
      </c>
    </row>
    <row r="741" spans="2:9" x14ac:dyDescent="0.25">
      <c r="B741" s="510" t="s">
        <v>32</v>
      </c>
      <c r="C741" s="171" t="s">
        <v>2826</v>
      </c>
      <c r="D741" s="167">
        <v>5</v>
      </c>
      <c r="H741" s="510" t="s">
        <v>312</v>
      </c>
    </row>
    <row r="742" spans="2:9" x14ac:dyDescent="0.25">
      <c r="B742" s="510" t="s">
        <v>1494</v>
      </c>
      <c r="C742" s="171" t="s">
        <v>2827</v>
      </c>
      <c r="D742" s="167">
        <v>3</v>
      </c>
      <c r="E742" s="511">
        <v>3</v>
      </c>
      <c r="H742" s="510" t="s">
        <v>2244</v>
      </c>
    </row>
    <row r="743" spans="2:9" x14ac:dyDescent="0.25">
      <c r="B743" s="510" t="s">
        <v>1584</v>
      </c>
      <c r="C743" s="171" t="s">
        <v>2828</v>
      </c>
      <c r="E743" s="511">
        <v>2</v>
      </c>
      <c r="H743" s="510" t="s">
        <v>2244</v>
      </c>
    </row>
    <row r="744" spans="2:9" x14ac:dyDescent="0.25">
      <c r="B744" s="510" t="s">
        <v>32</v>
      </c>
      <c r="C744" s="171" t="s">
        <v>2829</v>
      </c>
      <c r="E744" s="511">
        <v>5</v>
      </c>
      <c r="H744" s="510" t="s">
        <v>2244</v>
      </c>
    </row>
    <row r="745" spans="2:9" x14ac:dyDescent="0.25">
      <c r="B745" s="510" t="s">
        <v>1584</v>
      </c>
      <c r="C745" s="171" t="s">
        <v>2828</v>
      </c>
      <c r="D745" s="167">
        <v>2</v>
      </c>
      <c r="H745" s="510" t="s">
        <v>2244</v>
      </c>
    </row>
    <row r="746" spans="2:9" x14ac:dyDescent="0.25">
      <c r="B746" s="510" t="s">
        <v>32</v>
      </c>
      <c r="C746" s="171" t="s">
        <v>2812</v>
      </c>
      <c r="D746" s="167">
        <v>5</v>
      </c>
      <c r="H746" s="510" t="s">
        <v>2244</v>
      </c>
    </row>
    <row r="747" spans="2:9" x14ac:dyDescent="0.25">
      <c r="B747" s="510" t="s">
        <v>1584</v>
      </c>
      <c r="C747" s="171" t="s">
        <v>2830</v>
      </c>
      <c r="D747" s="167">
        <v>2</v>
      </c>
      <c r="H747" s="510" t="s">
        <v>2244</v>
      </c>
    </row>
    <row r="748" spans="2:9" x14ac:dyDescent="0.25">
      <c r="B748" s="510" t="s">
        <v>1573</v>
      </c>
      <c r="C748" s="171" t="s">
        <v>2831</v>
      </c>
      <c r="D748" s="167">
        <v>1</v>
      </c>
    </row>
    <row r="749" spans="2:9" x14ac:dyDescent="0.25">
      <c r="B749" s="510" t="s">
        <v>32</v>
      </c>
      <c r="C749" s="171" t="s">
        <v>2832</v>
      </c>
      <c r="D749" s="167">
        <v>5</v>
      </c>
      <c r="H749" s="510" t="s">
        <v>2244</v>
      </c>
    </row>
    <row r="750" spans="2:9" x14ac:dyDescent="0.25">
      <c r="B750" s="510" t="s">
        <v>1325</v>
      </c>
      <c r="C750" s="171" t="s">
        <v>2833</v>
      </c>
      <c r="D750" s="167">
        <v>6</v>
      </c>
      <c r="H750" s="510" t="s">
        <v>2244</v>
      </c>
    </row>
    <row r="751" spans="2:9" x14ac:dyDescent="0.25">
      <c r="B751" s="510" t="s">
        <v>1302</v>
      </c>
      <c r="C751" s="171" t="s">
        <v>2834</v>
      </c>
      <c r="D751" s="167">
        <v>6</v>
      </c>
      <c r="H751" s="510" t="s">
        <v>2244</v>
      </c>
    </row>
    <row r="752" spans="2:9" x14ac:dyDescent="0.25">
      <c r="B752" s="510" t="s">
        <v>432</v>
      </c>
      <c r="C752" s="171" t="s">
        <v>2835</v>
      </c>
      <c r="D752" s="167">
        <v>17</v>
      </c>
      <c r="H752" s="510" t="s">
        <v>2244</v>
      </c>
    </row>
    <row r="753" spans="1:9" x14ac:dyDescent="0.25">
      <c r="B753" s="510" t="s">
        <v>1584</v>
      </c>
      <c r="C753" s="171" t="s">
        <v>2828</v>
      </c>
      <c r="D753" s="167">
        <v>6</v>
      </c>
      <c r="H753" s="510" t="s">
        <v>2244</v>
      </c>
    </row>
    <row r="754" spans="1:9" x14ac:dyDescent="0.25">
      <c r="B754" s="510" t="s">
        <v>1962</v>
      </c>
      <c r="C754" s="171" t="s">
        <v>2836</v>
      </c>
      <c r="D754" s="167">
        <v>9</v>
      </c>
      <c r="H754" s="510" t="s">
        <v>2244</v>
      </c>
    </row>
    <row r="755" spans="1:9" x14ac:dyDescent="0.25">
      <c r="B755" s="510" t="s">
        <v>1584</v>
      </c>
      <c r="C755" s="171" t="s">
        <v>2828</v>
      </c>
      <c r="D755" s="167">
        <v>4</v>
      </c>
      <c r="H755" s="510" t="s">
        <v>2244</v>
      </c>
    </row>
    <row r="756" spans="1:9" x14ac:dyDescent="0.25">
      <c r="C756" s="171" t="s">
        <v>2837</v>
      </c>
      <c r="D756" s="167">
        <v>1</v>
      </c>
    </row>
    <row r="757" spans="1:9" x14ac:dyDescent="0.25">
      <c r="B757" s="510" t="s">
        <v>1646</v>
      </c>
      <c r="C757" s="171" t="s">
        <v>2838</v>
      </c>
      <c r="D757" s="167">
        <v>3</v>
      </c>
      <c r="H757" s="510" t="s">
        <v>2244</v>
      </c>
    </row>
    <row r="758" spans="1:9" x14ac:dyDescent="0.25">
      <c r="B758" s="510" t="s">
        <v>1445</v>
      </c>
      <c r="C758" s="171" t="s">
        <v>1446</v>
      </c>
      <c r="D758" s="167">
        <v>4.5</v>
      </c>
      <c r="H758" s="510" t="s">
        <v>2244</v>
      </c>
    </row>
    <row r="759" spans="1:9" x14ac:dyDescent="0.25">
      <c r="B759" s="510" t="s">
        <v>1437</v>
      </c>
      <c r="C759" s="171" t="s">
        <v>2772</v>
      </c>
      <c r="D759" s="167">
        <v>2</v>
      </c>
      <c r="H759" s="510" t="s">
        <v>2244</v>
      </c>
    </row>
    <row r="760" spans="1:9" s="662" customFormat="1" x14ac:dyDescent="0.25">
      <c r="A760" s="658"/>
      <c r="B760" s="659"/>
      <c r="C760" s="640" t="s">
        <v>2839</v>
      </c>
      <c r="D760" s="660">
        <f>SUM(D719:D759)</f>
        <v>488.25</v>
      </c>
      <c r="E760" s="661">
        <f>SUM(E719:E759)</f>
        <v>229.93</v>
      </c>
      <c r="F760" s="659"/>
      <c r="G760" s="659"/>
      <c r="H760" s="659"/>
      <c r="I760" s="659"/>
    </row>
    <row r="761" spans="1:9" s="591" customFormat="1" x14ac:dyDescent="0.25">
      <c r="A761" s="590"/>
      <c r="B761" s="552"/>
      <c r="C761" s="591" t="s">
        <v>2840</v>
      </c>
      <c r="D761" s="592">
        <v>85.9</v>
      </c>
      <c r="E761" s="574"/>
      <c r="F761" s="552"/>
      <c r="G761" s="552"/>
      <c r="H761" s="552"/>
      <c r="I761" s="552"/>
    </row>
    <row r="762" spans="1:9" s="640" customFormat="1" x14ac:dyDescent="0.25">
      <c r="A762" s="638"/>
      <c r="B762" s="639"/>
      <c r="C762" s="640" t="s">
        <v>2791</v>
      </c>
      <c r="D762" s="641">
        <f>D760-D761</f>
        <v>402.35</v>
      </c>
      <c r="E762" s="642">
        <v>229.93</v>
      </c>
      <c r="F762" s="639"/>
      <c r="G762" s="639"/>
      <c r="H762" s="639"/>
      <c r="I762" s="639"/>
    </row>
    <row r="763" spans="1:9" s="640" customFormat="1" x14ac:dyDescent="0.25">
      <c r="A763" s="638"/>
      <c r="B763" s="639"/>
      <c r="C763" s="640" t="s">
        <v>2792</v>
      </c>
      <c r="D763" s="641">
        <v>419.75</v>
      </c>
      <c r="E763" s="642">
        <v>229.93</v>
      </c>
      <c r="F763" s="639"/>
      <c r="G763" s="639"/>
      <c r="H763" s="639"/>
      <c r="I763" s="639"/>
    </row>
    <row r="764" spans="1:9" s="591" customFormat="1" x14ac:dyDescent="0.25">
      <c r="A764" s="590"/>
      <c r="B764" s="552"/>
      <c r="C764" s="591" t="s">
        <v>2841</v>
      </c>
      <c r="D764" s="592">
        <f>D763-D762</f>
        <v>17.399999999999977</v>
      </c>
      <c r="E764" s="574">
        <v>0</v>
      </c>
      <c r="F764" s="552"/>
      <c r="G764" s="552"/>
      <c r="H764" s="552"/>
      <c r="I764" s="552"/>
    </row>
    <row r="765" spans="1:9" s="587" customFormat="1" x14ac:dyDescent="0.25">
      <c r="A765" s="585"/>
      <c r="B765" s="586"/>
      <c r="C765" s="587" t="s">
        <v>2842</v>
      </c>
      <c r="D765" s="588">
        <f>D763-D719+D761</f>
        <v>276.79999999999995</v>
      </c>
      <c r="E765" s="589">
        <v>10</v>
      </c>
      <c r="F765" s="586"/>
      <c r="G765" s="586"/>
      <c r="H765" s="586"/>
      <c r="I765" s="586"/>
    </row>
    <row r="766" spans="1:9" s="645" customFormat="1" x14ac:dyDescent="0.25">
      <c r="A766" s="643"/>
      <c r="B766" s="644"/>
      <c r="C766" s="645" t="s">
        <v>2843</v>
      </c>
      <c r="D766" s="646">
        <v>190.9</v>
      </c>
      <c r="E766" s="647">
        <v>10</v>
      </c>
      <c r="F766" s="644"/>
      <c r="G766" s="644"/>
      <c r="H766" s="644"/>
      <c r="I766" s="644"/>
    </row>
    <row r="767" spans="1:9" s="543" customFormat="1" x14ac:dyDescent="0.25">
      <c r="A767" s="541"/>
      <c r="B767" s="542"/>
      <c r="C767" s="543" t="s">
        <v>2729</v>
      </c>
      <c r="D767" s="544">
        <f>D763-D766</f>
        <v>228.85</v>
      </c>
      <c r="E767" s="545">
        <f>E763-E766</f>
        <v>219.93</v>
      </c>
      <c r="F767" s="542"/>
      <c r="G767" s="542"/>
      <c r="H767" s="542"/>
      <c r="I767" s="542"/>
    </row>
    <row r="768" spans="1:9" x14ac:dyDescent="0.25">
      <c r="A768" s="509">
        <v>42891</v>
      </c>
      <c r="B768" s="510" t="s">
        <v>1650</v>
      </c>
      <c r="C768" s="171" t="s">
        <v>1652</v>
      </c>
      <c r="D768" s="167">
        <v>3</v>
      </c>
    </row>
    <row r="769" spans="2:5" x14ac:dyDescent="0.25">
      <c r="B769" s="510" t="s">
        <v>1621</v>
      </c>
      <c r="C769" s="171" t="s">
        <v>2844</v>
      </c>
      <c r="D769" s="167">
        <v>6</v>
      </c>
    </row>
    <row r="770" spans="2:5" x14ac:dyDescent="0.25">
      <c r="B770" s="510" t="s">
        <v>1629</v>
      </c>
      <c r="C770" s="171" t="s">
        <v>2845</v>
      </c>
      <c r="D770" s="167">
        <v>6</v>
      </c>
    </row>
    <row r="771" spans="2:5" x14ac:dyDescent="0.25">
      <c r="B771" s="510" t="s">
        <v>1641</v>
      </c>
      <c r="C771" s="171" t="s">
        <v>2846</v>
      </c>
      <c r="D771" s="167">
        <v>4</v>
      </c>
    </row>
    <row r="772" spans="2:5" x14ac:dyDescent="0.25">
      <c r="B772" s="510" t="s">
        <v>1641</v>
      </c>
      <c r="C772" s="171" t="s">
        <v>2847</v>
      </c>
      <c r="D772" s="167">
        <v>4</v>
      </c>
    </row>
    <row r="773" spans="2:5" x14ac:dyDescent="0.25">
      <c r="B773" s="510" t="s">
        <v>1641</v>
      </c>
      <c r="C773" s="171" t="s">
        <v>2848</v>
      </c>
      <c r="D773" s="167">
        <v>4</v>
      </c>
    </row>
    <row r="774" spans="2:5" x14ac:dyDescent="0.25">
      <c r="B774" s="510" t="s">
        <v>2849</v>
      </c>
      <c r="C774" s="171" t="s">
        <v>2850</v>
      </c>
      <c r="D774" s="167">
        <v>6</v>
      </c>
    </row>
    <row r="775" spans="2:5" x14ac:dyDescent="0.25">
      <c r="B775" s="510" t="s">
        <v>420</v>
      </c>
      <c r="C775" s="171" t="s">
        <v>2851</v>
      </c>
      <c r="D775" s="167">
        <v>17</v>
      </c>
    </row>
    <row r="776" spans="2:5" x14ac:dyDescent="0.25">
      <c r="B776" s="510" t="s">
        <v>190</v>
      </c>
      <c r="C776" s="171" t="s">
        <v>2356</v>
      </c>
      <c r="D776" s="167">
        <v>23.9</v>
      </c>
    </row>
    <row r="777" spans="2:5" x14ac:dyDescent="0.25">
      <c r="B777" s="510" t="s">
        <v>1536</v>
      </c>
      <c r="C777" s="171" t="s">
        <v>2817</v>
      </c>
      <c r="D777" s="167">
        <v>6</v>
      </c>
    </row>
    <row r="778" spans="2:5" x14ac:dyDescent="0.25">
      <c r="B778" s="510" t="s">
        <v>1468</v>
      </c>
      <c r="C778" s="171" t="s">
        <v>2852</v>
      </c>
      <c r="E778" s="511">
        <v>6</v>
      </c>
    </row>
    <row r="779" spans="2:5" x14ac:dyDescent="0.25">
      <c r="B779" s="510" t="s">
        <v>1590</v>
      </c>
      <c r="C779" s="171" t="s">
        <v>2848</v>
      </c>
      <c r="E779" s="511">
        <v>6</v>
      </c>
    </row>
    <row r="780" spans="2:5" x14ac:dyDescent="0.25">
      <c r="B780" s="510" t="s">
        <v>1590</v>
      </c>
      <c r="C780" s="171" t="s">
        <v>2853</v>
      </c>
      <c r="E780" s="511">
        <v>6</v>
      </c>
    </row>
    <row r="781" spans="2:5" x14ac:dyDescent="0.25">
      <c r="B781" s="510" t="s">
        <v>1590</v>
      </c>
      <c r="C781" s="171" t="s">
        <v>2854</v>
      </c>
      <c r="E781" s="511">
        <v>6</v>
      </c>
    </row>
    <row r="782" spans="2:5" x14ac:dyDescent="0.25">
      <c r="B782" s="510" t="s">
        <v>1887</v>
      </c>
      <c r="C782" s="171" t="s">
        <v>2303</v>
      </c>
      <c r="E782" s="511">
        <v>35</v>
      </c>
    </row>
    <row r="783" spans="2:5" x14ac:dyDescent="0.25">
      <c r="B783" s="510" t="s">
        <v>1879</v>
      </c>
      <c r="C783" s="171" t="s">
        <v>1901</v>
      </c>
      <c r="E783" s="511">
        <v>32</v>
      </c>
    </row>
    <row r="784" spans="2:5" x14ac:dyDescent="0.25">
      <c r="B784" s="510" t="s">
        <v>1118</v>
      </c>
      <c r="C784" s="171" t="s">
        <v>2855</v>
      </c>
      <c r="E784" s="511">
        <v>18</v>
      </c>
    </row>
    <row r="785" spans="2:5" x14ac:dyDescent="0.25">
      <c r="B785" s="510" t="s">
        <v>1118</v>
      </c>
      <c r="C785" s="171" t="s">
        <v>2855</v>
      </c>
      <c r="E785" s="511">
        <v>18</v>
      </c>
    </row>
    <row r="786" spans="2:5" x14ac:dyDescent="0.25">
      <c r="B786" s="510" t="s">
        <v>2856</v>
      </c>
      <c r="C786" s="171" t="s">
        <v>2308</v>
      </c>
      <c r="E786" s="511">
        <v>18</v>
      </c>
    </row>
    <row r="787" spans="2:5" x14ac:dyDescent="0.25">
      <c r="B787" s="510" t="s">
        <v>2592</v>
      </c>
      <c r="C787" s="171" t="s">
        <v>2680</v>
      </c>
      <c r="D787" s="167">
        <v>8</v>
      </c>
    </row>
    <row r="788" spans="2:5" x14ac:dyDescent="0.25">
      <c r="B788" s="510" t="s">
        <v>716</v>
      </c>
      <c r="C788" s="171" t="s">
        <v>2857</v>
      </c>
      <c r="D788" s="167">
        <v>6</v>
      </c>
    </row>
    <row r="789" spans="2:5" x14ac:dyDescent="0.25">
      <c r="B789" s="510" t="s">
        <v>647</v>
      </c>
      <c r="C789" s="171" t="s">
        <v>2858</v>
      </c>
      <c r="D789" s="167">
        <v>18</v>
      </c>
    </row>
    <row r="790" spans="2:5" x14ac:dyDescent="0.25">
      <c r="B790" s="510" t="s">
        <v>819</v>
      </c>
      <c r="C790" s="171" t="s">
        <v>2859</v>
      </c>
      <c r="D790" s="167">
        <v>7</v>
      </c>
    </row>
    <row r="791" spans="2:5" x14ac:dyDescent="0.25">
      <c r="B791" s="510" t="s">
        <v>151</v>
      </c>
      <c r="C791" s="171" t="s">
        <v>2860</v>
      </c>
      <c r="D791" s="167">
        <v>26.5</v>
      </c>
    </row>
    <row r="792" spans="2:5" x14ac:dyDescent="0.25">
      <c r="B792" s="510" t="s">
        <v>151</v>
      </c>
      <c r="C792" s="171" t="s">
        <v>2860</v>
      </c>
      <c r="D792" s="167">
        <v>26.5</v>
      </c>
    </row>
    <row r="793" spans="2:5" x14ac:dyDescent="0.25">
      <c r="B793" s="510" t="s">
        <v>1437</v>
      </c>
      <c r="C793" s="171" t="s">
        <v>2861</v>
      </c>
      <c r="D793" s="167">
        <v>2</v>
      </c>
    </row>
    <row r="794" spans="2:5" x14ac:dyDescent="0.25">
      <c r="B794" s="510" t="s">
        <v>2164</v>
      </c>
      <c r="C794" s="171" t="s">
        <v>2816</v>
      </c>
      <c r="D794" s="167">
        <v>8</v>
      </c>
    </row>
    <row r="795" spans="2:5" x14ac:dyDescent="0.25">
      <c r="C795" s="171" t="s">
        <v>2862</v>
      </c>
      <c r="D795" s="167">
        <v>35</v>
      </c>
    </row>
    <row r="796" spans="2:5" x14ac:dyDescent="0.25">
      <c r="C796" s="171" t="s">
        <v>2863</v>
      </c>
      <c r="E796" s="511">
        <v>15</v>
      </c>
    </row>
    <row r="797" spans="2:5" x14ac:dyDescent="0.25">
      <c r="C797" s="171" t="s">
        <v>2864</v>
      </c>
      <c r="D797" s="167">
        <v>10</v>
      </c>
    </row>
    <row r="798" spans="2:5" x14ac:dyDescent="0.25">
      <c r="C798" s="171" t="s">
        <v>819</v>
      </c>
      <c r="D798" s="167">
        <v>7</v>
      </c>
    </row>
    <row r="799" spans="2:5" x14ac:dyDescent="0.25">
      <c r="C799" s="171" t="s">
        <v>2865</v>
      </c>
      <c r="D799" s="167">
        <v>10</v>
      </c>
      <c r="E799" s="511">
        <v>-2</v>
      </c>
    </row>
    <row r="800" spans="2:5" x14ac:dyDescent="0.25">
      <c r="B800" s="510" t="s">
        <v>2106</v>
      </c>
      <c r="C800" s="171" t="s">
        <v>2363</v>
      </c>
      <c r="D800" s="167">
        <v>5</v>
      </c>
    </row>
    <row r="801" spans="2:10" x14ac:dyDescent="0.25">
      <c r="B801" s="510" t="s">
        <v>732</v>
      </c>
      <c r="C801" s="171" t="s">
        <v>717</v>
      </c>
      <c r="D801" s="167">
        <v>15</v>
      </c>
    </row>
    <row r="802" spans="2:10" x14ac:dyDescent="0.25">
      <c r="B802" s="510" t="s">
        <v>2866</v>
      </c>
      <c r="C802" s="171" t="s">
        <v>2867</v>
      </c>
      <c r="D802" s="167">
        <v>6</v>
      </c>
    </row>
    <row r="803" spans="2:10" x14ac:dyDescent="0.25">
      <c r="B803" s="510" t="s">
        <v>2866</v>
      </c>
      <c r="C803" s="171" t="s">
        <v>2868</v>
      </c>
      <c r="D803" s="167">
        <v>6</v>
      </c>
    </row>
    <row r="804" spans="2:10" x14ac:dyDescent="0.25">
      <c r="B804" s="510" t="s">
        <v>732</v>
      </c>
      <c r="C804" s="171" t="s">
        <v>717</v>
      </c>
      <c r="D804" s="167">
        <v>15</v>
      </c>
      <c r="F804" s="510" t="s">
        <v>2244</v>
      </c>
    </row>
    <row r="805" spans="2:10" x14ac:dyDescent="0.25">
      <c r="B805" s="510" t="s">
        <v>583</v>
      </c>
      <c r="C805" s="171" t="s">
        <v>2869</v>
      </c>
      <c r="D805" s="167">
        <v>19</v>
      </c>
      <c r="F805" s="510" t="s">
        <v>2244</v>
      </c>
    </row>
    <row r="806" spans="2:10" x14ac:dyDescent="0.25">
      <c r="B806" s="510" t="s">
        <v>439</v>
      </c>
      <c r="C806" s="171" t="s">
        <v>2870</v>
      </c>
      <c r="D806" s="167">
        <v>17</v>
      </c>
      <c r="F806" s="510" t="s">
        <v>2244</v>
      </c>
      <c r="J806" s="171" t="s">
        <v>2871</v>
      </c>
    </row>
    <row r="807" spans="2:10" x14ac:dyDescent="0.25">
      <c r="B807" s="510" t="s">
        <v>420</v>
      </c>
      <c r="C807" s="171" t="s">
        <v>2872</v>
      </c>
      <c r="D807" s="167">
        <v>17</v>
      </c>
    </row>
    <row r="808" spans="2:10" x14ac:dyDescent="0.25">
      <c r="B808" s="510" t="s">
        <v>2089</v>
      </c>
      <c r="C808" s="171" t="s">
        <v>2873</v>
      </c>
      <c r="E808" s="511">
        <v>3</v>
      </c>
    </row>
    <row r="809" spans="2:10" x14ac:dyDescent="0.25">
      <c r="B809" s="510" t="s">
        <v>2821</v>
      </c>
      <c r="C809" s="171" t="s">
        <v>2874</v>
      </c>
      <c r="D809" s="167">
        <v>15.9</v>
      </c>
    </row>
    <row r="810" spans="2:10" x14ac:dyDescent="0.25">
      <c r="B810" s="510" t="s">
        <v>2821</v>
      </c>
      <c r="C810" s="171" t="s">
        <v>2875</v>
      </c>
      <c r="D810" s="167">
        <v>18.899999999999999</v>
      </c>
    </row>
    <row r="811" spans="2:10" x14ac:dyDescent="0.25">
      <c r="B811" s="510" t="s">
        <v>151</v>
      </c>
      <c r="C811" s="171" t="s">
        <v>2876</v>
      </c>
      <c r="D811" s="167">
        <v>37.9</v>
      </c>
    </row>
    <row r="812" spans="2:10" x14ac:dyDescent="0.25">
      <c r="B812" s="510" t="s">
        <v>432</v>
      </c>
      <c r="C812" s="171" t="s">
        <v>2835</v>
      </c>
      <c r="D812" s="167">
        <v>17</v>
      </c>
    </row>
    <row r="813" spans="2:10" x14ac:dyDescent="0.25">
      <c r="B813" s="510" t="s">
        <v>413</v>
      </c>
      <c r="C813" s="171" t="s">
        <v>2877</v>
      </c>
      <c r="D813" s="167">
        <v>14</v>
      </c>
    </row>
    <row r="814" spans="2:10" x14ac:dyDescent="0.25">
      <c r="B814" s="510" t="s">
        <v>155</v>
      </c>
      <c r="C814" s="171" t="s">
        <v>2878</v>
      </c>
      <c r="D814" s="167">
        <v>25</v>
      </c>
    </row>
    <row r="815" spans="2:10" x14ac:dyDescent="0.25">
      <c r="B815" s="510" t="s">
        <v>2135</v>
      </c>
      <c r="C815" s="171" t="s">
        <v>2388</v>
      </c>
      <c r="E815" s="511">
        <v>4</v>
      </c>
    </row>
    <row r="816" spans="2:10" x14ac:dyDescent="0.25">
      <c r="B816" s="510" t="s">
        <v>98</v>
      </c>
      <c r="C816" s="171" t="s">
        <v>2879</v>
      </c>
      <c r="E816" s="511">
        <v>4</v>
      </c>
    </row>
    <row r="817" spans="1:6" x14ac:dyDescent="0.25">
      <c r="B817" s="510" t="s">
        <v>2135</v>
      </c>
      <c r="C817" s="171" t="s">
        <v>2388</v>
      </c>
      <c r="E817" s="511">
        <v>3</v>
      </c>
    </row>
    <row r="818" spans="1:6" x14ac:dyDescent="0.25">
      <c r="B818" s="510" t="s">
        <v>1580</v>
      </c>
      <c r="C818" s="171" t="s">
        <v>2880</v>
      </c>
      <c r="D818" s="167">
        <v>6</v>
      </c>
    </row>
    <row r="819" spans="1:6" x14ac:dyDescent="0.25">
      <c r="B819" s="510" t="s">
        <v>1573</v>
      </c>
      <c r="C819" s="171" t="s">
        <v>2371</v>
      </c>
      <c r="D819" s="167">
        <v>5</v>
      </c>
    </row>
    <row r="820" spans="1:6" x14ac:dyDescent="0.25">
      <c r="B820" s="510" t="s">
        <v>1573</v>
      </c>
      <c r="C820" s="171" t="s">
        <v>2371</v>
      </c>
      <c r="D820" s="167">
        <v>7</v>
      </c>
    </row>
    <row r="821" spans="1:6" x14ac:dyDescent="0.25">
      <c r="C821" s="171" t="s">
        <v>2881</v>
      </c>
      <c r="D821" s="167">
        <v>21</v>
      </c>
    </row>
    <row r="822" spans="1:6" x14ac:dyDescent="0.25">
      <c r="B822" s="510" t="s">
        <v>2169</v>
      </c>
      <c r="C822" s="171" t="s">
        <v>2882</v>
      </c>
      <c r="D822" s="167">
        <v>9</v>
      </c>
    </row>
    <row r="823" spans="1:6" x14ac:dyDescent="0.25">
      <c r="B823" s="510" t="s">
        <v>2571</v>
      </c>
      <c r="C823" s="171" t="s">
        <v>2883</v>
      </c>
      <c r="D823" s="167">
        <v>15</v>
      </c>
    </row>
    <row r="824" spans="1:6" x14ac:dyDescent="0.25">
      <c r="B824" s="510" t="s">
        <v>2884</v>
      </c>
      <c r="C824" s="171" t="s">
        <v>2885</v>
      </c>
      <c r="D824" s="167">
        <v>3</v>
      </c>
    </row>
    <row r="825" spans="1:6" x14ac:dyDescent="0.25">
      <c r="C825" s="171" t="s">
        <v>2886</v>
      </c>
      <c r="D825" s="167">
        <v>1</v>
      </c>
    </row>
    <row r="826" spans="1:6" x14ac:dyDescent="0.25">
      <c r="B826" s="510" t="s">
        <v>1641</v>
      </c>
      <c r="C826" s="171" t="s">
        <v>2887</v>
      </c>
      <c r="D826" s="167">
        <v>4</v>
      </c>
    </row>
    <row r="827" spans="1:6" x14ac:dyDescent="0.25">
      <c r="C827" s="171" t="s">
        <v>2886</v>
      </c>
      <c r="D827" s="167">
        <v>1</v>
      </c>
      <c r="F827" s="510" t="s">
        <v>2244</v>
      </c>
    </row>
    <row r="828" spans="1:6" x14ac:dyDescent="0.25">
      <c r="B828" s="510" t="s">
        <v>169</v>
      </c>
      <c r="C828" s="171" t="s">
        <v>2888</v>
      </c>
      <c r="D828" s="167">
        <v>12</v>
      </c>
      <c r="F828" s="510" t="s">
        <v>2244</v>
      </c>
    </row>
    <row r="829" spans="1:6" x14ac:dyDescent="0.25">
      <c r="B829" s="510" t="s">
        <v>169</v>
      </c>
      <c r="C829" s="171" t="s">
        <v>2889</v>
      </c>
      <c r="D829" s="167">
        <v>27</v>
      </c>
      <c r="F829" s="510" t="s">
        <v>2244</v>
      </c>
    </row>
    <row r="830" spans="1:6" x14ac:dyDescent="0.25">
      <c r="A830" s="509" t="s">
        <v>2689</v>
      </c>
      <c r="B830" s="510" t="s">
        <v>2890</v>
      </c>
      <c r="C830" s="171" t="s">
        <v>2891</v>
      </c>
      <c r="D830" s="167">
        <v>15</v>
      </c>
      <c r="F830" s="510" t="s">
        <v>2244</v>
      </c>
    </row>
    <row r="831" spans="1:6" x14ac:dyDescent="0.25">
      <c r="C831" s="171" t="s">
        <v>2430</v>
      </c>
      <c r="D831" s="167">
        <v>1.5</v>
      </c>
      <c r="F831" s="510" t="s">
        <v>2244</v>
      </c>
    </row>
    <row r="832" spans="1:6" x14ac:dyDescent="0.25">
      <c r="B832" s="510" t="s">
        <v>2571</v>
      </c>
      <c r="C832" s="171" t="s">
        <v>2892</v>
      </c>
      <c r="D832" s="167">
        <v>20</v>
      </c>
      <c r="F832" s="510" t="s">
        <v>2244</v>
      </c>
    </row>
    <row r="833" spans="1:10" x14ac:dyDescent="0.25">
      <c r="B833" s="510" t="s">
        <v>1494</v>
      </c>
      <c r="C833" s="171" t="s">
        <v>2893</v>
      </c>
      <c r="D833" s="167">
        <v>3</v>
      </c>
      <c r="F833" s="510" t="s">
        <v>2244</v>
      </c>
    </row>
    <row r="834" spans="1:10" x14ac:dyDescent="0.25">
      <c r="C834" s="171" t="s">
        <v>2894</v>
      </c>
      <c r="D834" s="167">
        <v>4</v>
      </c>
      <c r="F834" s="510" t="s">
        <v>2244</v>
      </c>
    </row>
    <row r="835" spans="1:10" x14ac:dyDescent="0.25">
      <c r="B835" s="510" t="s">
        <v>1543</v>
      </c>
      <c r="C835" s="171" t="s">
        <v>2895</v>
      </c>
      <c r="D835" s="167">
        <v>7</v>
      </c>
      <c r="F835" s="510" t="s">
        <v>2244</v>
      </c>
    </row>
    <row r="836" spans="1:10" x14ac:dyDescent="0.25">
      <c r="C836" s="171" t="s">
        <v>2896</v>
      </c>
      <c r="D836" s="167">
        <v>55</v>
      </c>
      <c r="E836" s="511">
        <v>3</v>
      </c>
    </row>
    <row r="837" spans="1:10" x14ac:dyDescent="0.25">
      <c r="A837" s="509">
        <v>42896</v>
      </c>
      <c r="C837" s="640" t="s">
        <v>2839</v>
      </c>
      <c r="D837" s="583">
        <f>SUM(D767:D836)</f>
        <v>917.94999999999993</v>
      </c>
      <c r="E837" s="584">
        <f>SUM(E767:E836)</f>
        <v>394.93</v>
      </c>
    </row>
    <row r="838" spans="1:10" x14ac:dyDescent="0.25">
      <c r="C838" s="591" t="s">
        <v>2897</v>
      </c>
      <c r="D838" s="592">
        <v>162.69999999999999</v>
      </c>
      <c r="E838" s="511">
        <v>0</v>
      </c>
    </row>
    <row r="839" spans="1:10" x14ac:dyDescent="0.25">
      <c r="C839" s="591" t="s">
        <v>2898</v>
      </c>
      <c r="D839" s="592">
        <v>90.5</v>
      </c>
      <c r="E839" s="511">
        <v>0</v>
      </c>
    </row>
    <row r="840" spans="1:10" x14ac:dyDescent="0.25">
      <c r="C840" s="640" t="s">
        <v>2791</v>
      </c>
      <c r="D840" s="656">
        <f>D837-D838-D839</f>
        <v>664.75</v>
      </c>
      <c r="E840" s="511">
        <f>SUM(E767:E836)</f>
        <v>394.93</v>
      </c>
    </row>
    <row r="841" spans="1:10" x14ac:dyDescent="0.25">
      <c r="C841" s="640" t="s">
        <v>2792</v>
      </c>
      <c r="D841" s="656">
        <v>672.95</v>
      </c>
      <c r="E841" s="657">
        <v>417.69</v>
      </c>
    </row>
    <row r="842" spans="1:10" x14ac:dyDescent="0.25">
      <c r="C842" s="591" t="s">
        <v>2899</v>
      </c>
      <c r="D842" s="167">
        <f>D841-D840</f>
        <v>8.2000000000000455</v>
      </c>
      <c r="E842" s="511">
        <f>E841-E840</f>
        <v>22.759999999999991</v>
      </c>
    </row>
    <row r="843" spans="1:10" x14ac:dyDescent="0.25">
      <c r="A843" s="509">
        <v>42897</v>
      </c>
      <c r="C843" s="587" t="s">
        <v>2842</v>
      </c>
      <c r="D843" s="588">
        <f>D841+D838+D839-D767</f>
        <v>697.30000000000007</v>
      </c>
      <c r="E843" s="511">
        <f>E841-E767</f>
        <v>197.76</v>
      </c>
    </row>
    <row r="844" spans="1:10" s="634" customFormat="1" x14ac:dyDescent="0.25">
      <c r="A844" s="631"/>
      <c r="B844" s="632"/>
      <c r="C844" s="645" t="s">
        <v>2843</v>
      </c>
      <c r="D844" s="646">
        <v>371.5</v>
      </c>
      <c r="E844" s="647">
        <v>220</v>
      </c>
      <c r="F844" s="632"/>
      <c r="G844" s="632"/>
      <c r="H844" s="632"/>
      <c r="I844" s="632"/>
      <c r="J844" s="171" t="s">
        <v>2900</v>
      </c>
    </row>
    <row r="845" spans="1:10" s="543" customFormat="1" x14ac:dyDescent="0.25">
      <c r="A845" s="541">
        <v>42897</v>
      </c>
      <c r="B845" s="542"/>
      <c r="C845" s="543" t="s">
        <v>2729</v>
      </c>
      <c r="D845" s="544">
        <v>272.95</v>
      </c>
      <c r="E845" s="545">
        <f>E841-E844</f>
        <v>197.69</v>
      </c>
      <c r="F845" s="542"/>
      <c r="G845" s="542"/>
      <c r="H845" s="542"/>
      <c r="I845" s="542"/>
    </row>
    <row r="846" spans="1:10" x14ac:dyDescent="0.25">
      <c r="B846" s="510" t="s">
        <v>2901</v>
      </c>
      <c r="C846" s="171" t="s">
        <v>2902</v>
      </c>
      <c r="E846" s="511">
        <v>18</v>
      </c>
    </row>
    <row r="847" spans="1:10" x14ac:dyDescent="0.25">
      <c r="B847" s="510" t="s">
        <v>1595</v>
      </c>
      <c r="C847" s="171" t="s">
        <v>2750</v>
      </c>
      <c r="D847" s="167">
        <v>10</v>
      </c>
    </row>
    <row r="848" spans="1:10" x14ac:dyDescent="0.25">
      <c r="B848" s="510" t="s">
        <v>1532</v>
      </c>
      <c r="C848" s="171" t="s">
        <v>2903</v>
      </c>
      <c r="D848" s="167">
        <v>12</v>
      </c>
    </row>
    <row r="849" spans="2:5" x14ac:dyDescent="0.25">
      <c r="B849" s="510" t="s">
        <v>1532</v>
      </c>
      <c r="C849" s="171" t="s">
        <v>2903</v>
      </c>
      <c r="D849" s="167">
        <v>12</v>
      </c>
    </row>
    <row r="850" spans="2:5" x14ac:dyDescent="0.25">
      <c r="B850" s="510" t="s">
        <v>2904</v>
      </c>
      <c r="C850" s="171" t="s">
        <v>2831</v>
      </c>
      <c r="D850" s="167">
        <v>1</v>
      </c>
    </row>
    <row r="851" spans="2:5" x14ac:dyDescent="0.25">
      <c r="B851" s="510" t="s">
        <v>1599</v>
      </c>
      <c r="C851" s="171" t="s">
        <v>2359</v>
      </c>
      <c r="D851" s="167">
        <v>9</v>
      </c>
    </row>
    <row r="852" spans="2:5" x14ac:dyDescent="0.25">
      <c r="B852" s="510" t="s">
        <v>1584</v>
      </c>
      <c r="C852" s="171" t="s">
        <v>2828</v>
      </c>
      <c r="D852" s="167">
        <v>2</v>
      </c>
    </row>
    <row r="853" spans="2:5" x14ac:dyDescent="0.25">
      <c r="B853" s="510" t="s">
        <v>1584</v>
      </c>
      <c r="C853" s="171" t="s">
        <v>2828</v>
      </c>
      <c r="D853" s="167">
        <v>2</v>
      </c>
    </row>
    <row r="854" spans="2:5" x14ac:dyDescent="0.25">
      <c r="B854" s="510" t="s">
        <v>2059</v>
      </c>
      <c r="C854" s="171" t="s">
        <v>2905</v>
      </c>
      <c r="D854" s="167">
        <v>9</v>
      </c>
    </row>
    <row r="855" spans="2:5" x14ac:dyDescent="0.25">
      <c r="B855" s="510" t="s">
        <v>2104</v>
      </c>
      <c r="C855" s="171" t="s">
        <v>2906</v>
      </c>
      <c r="D855" s="167">
        <v>7</v>
      </c>
    </row>
    <row r="856" spans="2:5" x14ac:dyDescent="0.25">
      <c r="C856" s="171" t="s">
        <v>2907</v>
      </c>
      <c r="E856" s="511">
        <v>5</v>
      </c>
    </row>
    <row r="857" spans="2:5" x14ac:dyDescent="0.25">
      <c r="B857" s="510" t="s">
        <v>2908</v>
      </c>
      <c r="C857" s="171" t="s">
        <v>2325</v>
      </c>
      <c r="D857" s="167">
        <v>5</v>
      </c>
    </row>
    <row r="858" spans="2:5" x14ac:dyDescent="0.25">
      <c r="B858" s="510" t="s">
        <v>867</v>
      </c>
      <c r="C858" s="171" t="s">
        <v>2909</v>
      </c>
      <c r="D858" s="167">
        <v>7</v>
      </c>
    </row>
    <row r="859" spans="2:5" x14ac:dyDescent="0.25">
      <c r="B859" s="510" t="s">
        <v>2910</v>
      </c>
      <c r="C859" s="171" t="s">
        <v>2911</v>
      </c>
      <c r="D859" s="167">
        <v>3</v>
      </c>
    </row>
    <row r="860" spans="2:5" x14ac:dyDescent="0.25">
      <c r="B860" s="510" t="s">
        <v>1696</v>
      </c>
      <c r="C860" s="171" t="s">
        <v>2379</v>
      </c>
      <c r="D860" s="167">
        <v>5</v>
      </c>
    </row>
    <row r="861" spans="2:5" x14ac:dyDescent="0.25">
      <c r="B861" s="510" t="s">
        <v>1696</v>
      </c>
      <c r="C861" s="171" t="s">
        <v>2912</v>
      </c>
      <c r="D861" s="167">
        <v>5</v>
      </c>
    </row>
    <row r="862" spans="2:5" x14ac:dyDescent="0.25">
      <c r="B862" s="510" t="s">
        <v>1641</v>
      </c>
      <c r="C862" s="171" t="s">
        <v>2913</v>
      </c>
      <c r="D862" s="167">
        <v>4</v>
      </c>
    </row>
    <row r="863" spans="2:5" x14ac:dyDescent="0.25">
      <c r="C863" s="171" t="s">
        <v>2914</v>
      </c>
      <c r="D863" s="167">
        <v>28</v>
      </c>
    </row>
    <row r="864" spans="2:5" x14ac:dyDescent="0.25">
      <c r="B864" s="510" t="s">
        <v>2915</v>
      </c>
      <c r="C864" s="171" t="s">
        <v>2916</v>
      </c>
      <c r="D864" s="167">
        <v>350</v>
      </c>
    </row>
    <row r="865" spans="1:10" x14ac:dyDescent="0.25">
      <c r="B865" s="510" t="s">
        <v>2904</v>
      </c>
      <c r="C865" s="171" t="s">
        <v>2917</v>
      </c>
      <c r="D865" s="167">
        <v>2</v>
      </c>
    </row>
    <row r="866" spans="1:10" x14ac:dyDescent="0.25">
      <c r="B866" s="510" t="s">
        <v>1569</v>
      </c>
      <c r="C866" s="171" t="s">
        <v>2918</v>
      </c>
      <c r="D866" s="167">
        <v>8</v>
      </c>
    </row>
    <row r="867" spans="1:10" x14ac:dyDescent="0.25">
      <c r="B867" s="510" t="s">
        <v>1569</v>
      </c>
      <c r="C867" s="171" t="s">
        <v>2919</v>
      </c>
      <c r="D867" s="167">
        <v>8</v>
      </c>
    </row>
    <row r="868" spans="1:10" x14ac:dyDescent="0.25">
      <c r="B868" s="510" t="s">
        <v>1569</v>
      </c>
      <c r="C868" s="171" t="s">
        <v>2920</v>
      </c>
      <c r="D868" s="167">
        <v>8</v>
      </c>
    </row>
    <row r="869" spans="1:10" x14ac:dyDescent="0.25">
      <c r="B869" s="510" t="s">
        <v>1569</v>
      </c>
      <c r="C869" s="171" t="s">
        <v>2921</v>
      </c>
      <c r="D869" s="167">
        <v>8</v>
      </c>
    </row>
    <row r="870" spans="1:10" x14ac:dyDescent="0.25">
      <c r="B870" s="510" t="s">
        <v>1718</v>
      </c>
      <c r="C870" s="171" t="s">
        <v>2922</v>
      </c>
      <c r="D870" s="167">
        <v>8</v>
      </c>
    </row>
    <row r="871" spans="1:10" x14ac:dyDescent="0.25">
      <c r="B871" s="510" t="s">
        <v>913</v>
      </c>
      <c r="C871" s="171" t="s">
        <v>2923</v>
      </c>
      <c r="D871" s="167">
        <v>90</v>
      </c>
      <c r="F871" s="510" t="s">
        <v>2244</v>
      </c>
    </row>
    <row r="872" spans="1:10" x14ac:dyDescent="0.25">
      <c r="C872" s="171" t="s">
        <v>2492</v>
      </c>
      <c r="D872" s="167">
        <v>-15</v>
      </c>
      <c r="E872" s="511">
        <v>15</v>
      </c>
    </row>
    <row r="873" spans="1:10" x14ac:dyDescent="0.25">
      <c r="C873" s="640" t="s">
        <v>2839</v>
      </c>
      <c r="D873" s="583">
        <v>860.95</v>
      </c>
      <c r="E873" s="584">
        <v>235.69</v>
      </c>
    </row>
    <row r="874" spans="1:10" x14ac:dyDescent="0.25">
      <c r="C874" s="591" t="s">
        <v>2897</v>
      </c>
      <c r="D874" s="592">
        <v>90</v>
      </c>
    </row>
    <row r="875" spans="1:10" x14ac:dyDescent="0.25">
      <c r="C875" s="591" t="s">
        <v>2898</v>
      </c>
      <c r="D875" s="592"/>
    </row>
    <row r="876" spans="1:10" x14ac:dyDescent="0.25">
      <c r="C876" s="640" t="s">
        <v>2791</v>
      </c>
      <c r="D876" s="656">
        <f>D873-D874</f>
        <v>770.95</v>
      </c>
      <c r="E876" s="511">
        <v>235.69</v>
      </c>
    </row>
    <row r="877" spans="1:10" x14ac:dyDescent="0.25">
      <c r="C877" s="640" t="s">
        <v>2792</v>
      </c>
      <c r="D877" s="656">
        <v>751.9</v>
      </c>
      <c r="E877" s="657">
        <v>286.89</v>
      </c>
    </row>
    <row r="878" spans="1:10" x14ac:dyDescent="0.25">
      <c r="C878" s="591" t="s">
        <v>2924</v>
      </c>
      <c r="D878" s="167">
        <f>D876-D877</f>
        <v>19.050000000000068</v>
      </c>
      <c r="E878" s="511">
        <f>E877-E876</f>
        <v>51.199999999999989</v>
      </c>
    </row>
    <row r="879" spans="1:10" x14ac:dyDescent="0.25">
      <c r="C879" s="587" t="s">
        <v>2842</v>
      </c>
      <c r="D879" s="588">
        <f>D877+D874-D845</f>
        <v>568.95000000000005</v>
      </c>
      <c r="E879" s="589">
        <f>E877-E845</f>
        <v>89.199999999999989</v>
      </c>
    </row>
    <row r="880" spans="1:10" s="634" customFormat="1" x14ac:dyDescent="0.25">
      <c r="A880" s="631"/>
      <c r="B880" s="632"/>
      <c r="C880" s="645" t="s">
        <v>2843</v>
      </c>
      <c r="D880" s="646">
        <v>500</v>
      </c>
      <c r="E880" s="647">
        <v>70</v>
      </c>
      <c r="F880" s="632"/>
      <c r="G880" s="632"/>
      <c r="H880" s="632"/>
      <c r="I880" s="632"/>
      <c r="J880" s="171"/>
    </row>
    <row r="881" spans="1:5" x14ac:dyDescent="0.25">
      <c r="A881" s="509">
        <v>42898</v>
      </c>
      <c r="C881" s="171" t="s">
        <v>2729</v>
      </c>
      <c r="D881" s="167">
        <f>D877-D880</f>
        <v>251.89999999999998</v>
      </c>
      <c r="E881" s="511">
        <f>E877-E880</f>
        <v>216.89</v>
      </c>
    </row>
    <row r="882" spans="1:5" x14ac:dyDescent="0.25">
      <c r="A882" s="509">
        <v>42899</v>
      </c>
      <c r="B882" s="510" t="s">
        <v>1039</v>
      </c>
      <c r="C882" s="171" t="s">
        <v>2925</v>
      </c>
      <c r="D882" s="167">
        <v>3.4</v>
      </c>
    </row>
    <row r="883" spans="1:5" x14ac:dyDescent="0.25">
      <c r="B883" s="510" t="s">
        <v>1039</v>
      </c>
      <c r="C883" s="171" t="s">
        <v>2926</v>
      </c>
      <c r="D883" s="167">
        <v>3</v>
      </c>
    </row>
    <row r="884" spans="1:5" x14ac:dyDescent="0.25">
      <c r="B884" s="510" t="s">
        <v>748</v>
      </c>
      <c r="C884" s="171" t="s">
        <v>2927</v>
      </c>
      <c r="D884" s="167">
        <v>19</v>
      </c>
    </row>
    <row r="885" spans="1:5" x14ac:dyDescent="0.25">
      <c r="B885" s="510" t="s">
        <v>1039</v>
      </c>
      <c r="C885" s="171" t="s">
        <v>2928</v>
      </c>
      <c r="D885" s="167">
        <v>3</v>
      </c>
    </row>
    <row r="886" spans="1:5" x14ac:dyDescent="0.25">
      <c r="B886" s="510" t="s">
        <v>1039</v>
      </c>
      <c r="C886" s="171" t="s">
        <v>2929</v>
      </c>
      <c r="D886" s="167">
        <v>3</v>
      </c>
    </row>
    <row r="887" spans="1:5" x14ac:dyDescent="0.25">
      <c r="B887" s="510" t="s">
        <v>1039</v>
      </c>
      <c r="C887" s="171" t="s">
        <v>2930</v>
      </c>
      <c r="D887" s="167">
        <v>6</v>
      </c>
    </row>
    <row r="888" spans="1:5" x14ac:dyDescent="0.25">
      <c r="A888" s="509" t="s">
        <v>2931</v>
      </c>
      <c r="B888" s="510" t="s">
        <v>526</v>
      </c>
      <c r="C888" s="171" t="s">
        <v>2932</v>
      </c>
      <c r="D888" s="167">
        <v>15</v>
      </c>
    </row>
    <row r="889" spans="1:5" x14ac:dyDescent="0.25">
      <c r="B889" s="510" t="s">
        <v>2933</v>
      </c>
      <c r="C889" s="171" t="s">
        <v>2934</v>
      </c>
      <c r="D889" s="167">
        <v>13</v>
      </c>
    </row>
    <row r="890" spans="1:5" x14ac:dyDescent="0.25">
      <c r="B890" s="510" t="s">
        <v>552</v>
      </c>
      <c r="C890" s="171" t="s">
        <v>2935</v>
      </c>
      <c r="D890" s="167">
        <v>12.8</v>
      </c>
    </row>
    <row r="891" spans="1:5" x14ac:dyDescent="0.25">
      <c r="C891" s="171" t="s">
        <v>2806</v>
      </c>
      <c r="D891" s="167">
        <v>2.2000000000000002</v>
      </c>
    </row>
    <row r="892" spans="1:5" x14ac:dyDescent="0.25">
      <c r="B892" s="510" t="s">
        <v>1998</v>
      </c>
      <c r="C892" s="171" t="s">
        <v>2556</v>
      </c>
      <c r="D892" s="167">
        <v>20</v>
      </c>
    </row>
    <row r="893" spans="1:5" x14ac:dyDescent="0.25">
      <c r="B893" s="510" t="s">
        <v>581</v>
      </c>
      <c r="C893" s="171" t="s">
        <v>2936</v>
      </c>
      <c r="D893" s="167">
        <v>40</v>
      </c>
    </row>
    <row r="894" spans="1:5" x14ac:dyDescent="0.25">
      <c r="B894" s="510" t="s">
        <v>151</v>
      </c>
      <c r="C894" s="171" t="s">
        <v>2937</v>
      </c>
      <c r="D894" s="167">
        <v>25</v>
      </c>
    </row>
    <row r="895" spans="1:5" x14ac:dyDescent="0.25">
      <c r="B895" s="510" t="s">
        <v>2767</v>
      </c>
      <c r="C895" s="171" t="s">
        <v>2430</v>
      </c>
      <c r="D895" s="167">
        <v>3</v>
      </c>
    </row>
    <row r="896" spans="1:5" x14ac:dyDescent="0.25">
      <c r="B896" s="510" t="s">
        <v>2218</v>
      </c>
      <c r="C896" s="171" t="s">
        <v>2938</v>
      </c>
      <c r="D896" s="167">
        <v>17</v>
      </c>
    </row>
    <row r="897" spans="1:4" x14ac:dyDescent="0.25">
      <c r="B897" s="510" t="s">
        <v>795</v>
      </c>
      <c r="C897" s="171" t="s">
        <v>2773</v>
      </c>
      <c r="D897" s="167">
        <v>45</v>
      </c>
    </row>
    <row r="898" spans="1:4" x14ac:dyDescent="0.25">
      <c r="B898" s="510" t="s">
        <v>721</v>
      </c>
      <c r="C898" s="171" t="s">
        <v>2939</v>
      </c>
      <c r="D898" s="167">
        <v>8</v>
      </c>
    </row>
    <row r="899" spans="1:4" x14ac:dyDescent="0.25">
      <c r="B899" s="510" t="s">
        <v>748</v>
      </c>
      <c r="C899" s="171" t="s">
        <v>2927</v>
      </c>
      <c r="D899" s="167">
        <v>19</v>
      </c>
    </row>
    <row r="900" spans="1:4" x14ac:dyDescent="0.25">
      <c r="B900" s="510" t="s">
        <v>190</v>
      </c>
      <c r="C900" s="171" t="s">
        <v>2356</v>
      </c>
      <c r="D900" s="167">
        <v>23.9</v>
      </c>
    </row>
    <row r="901" spans="1:4" x14ac:dyDescent="0.25">
      <c r="B901" s="510" t="s">
        <v>1595</v>
      </c>
      <c r="C901" s="171" t="s">
        <v>2359</v>
      </c>
      <c r="D901" s="167">
        <v>10</v>
      </c>
    </row>
    <row r="902" spans="1:4" x14ac:dyDescent="0.25">
      <c r="B902" s="510" t="s">
        <v>2001</v>
      </c>
      <c r="C902" s="171" t="s">
        <v>2556</v>
      </c>
      <c r="D902" s="167">
        <v>90</v>
      </c>
    </row>
    <row r="903" spans="1:4" x14ac:dyDescent="0.25">
      <c r="B903" s="510" t="s">
        <v>151</v>
      </c>
      <c r="C903" s="171" t="s">
        <v>2940</v>
      </c>
      <c r="D903" s="167">
        <v>27.5</v>
      </c>
    </row>
    <row r="904" spans="1:4" x14ac:dyDescent="0.25">
      <c r="B904" s="510" t="s">
        <v>721</v>
      </c>
      <c r="C904" s="171" t="s">
        <v>2927</v>
      </c>
      <c r="D904" s="167">
        <v>4</v>
      </c>
    </row>
    <row r="905" spans="1:4" x14ac:dyDescent="0.25">
      <c r="A905" s="509">
        <v>42911</v>
      </c>
      <c r="B905" s="510" t="s">
        <v>1039</v>
      </c>
      <c r="C905" s="171" t="s">
        <v>2941</v>
      </c>
      <c r="D905" s="167">
        <v>1.7</v>
      </c>
    </row>
    <row r="906" spans="1:4" x14ac:dyDescent="0.25">
      <c r="C906" s="640" t="s">
        <v>2839</v>
      </c>
      <c r="D906" s="167">
        <f>SUM(D881:D905)</f>
        <v>666.4</v>
      </c>
    </row>
    <row r="907" spans="1:4" x14ac:dyDescent="0.25">
      <c r="C907" s="591" t="s">
        <v>2897</v>
      </c>
    </row>
    <row r="908" spans="1:4" x14ac:dyDescent="0.25">
      <c r="C908" s="591" t="s">
        <v>2898</v>
      </c>
      <c r="D908" s="167">
        <v>64</v>
      </c>
    </row>
    <row r="909" spans="1:4" x14ac:dyDescent="0.25">
      <c r="C909" s="640" t="s">
        <v>2791</v>
      </c>
      <c r="D909" s="167">
        <f>D906-D908</f>
        <v>602.4</v>
      </c>
    </row>
    <row r="910" spans="1:4" x14ac:dyDescent="0.25">
      <c r="C910" s="640" t="s">
        <v>2792</v>
      </c>
      <c r="D910" s="167">
        <v>662.2</v>
      </c>
    </row>
    <row r="911" spans="1:4" x14ac:dyDescent="0.25">
      <c r="C911" s="591" t="s">
        <v>2899</v>
      </c>
      <c r="D911" s="167">
        <f>D910-D909</f>
        <v>59.800000000000068</v>
      </c>
    </row>
    <row r="912" spans="1:4" x14ac:dyDescent="0.25">
      <c r="C912" s="587" t="s">
        <v>2842</v>
      </c>
      <c r="D912" s="167">
        <f>D910-D881+D908</f>
        <v>474.30000000000007</v>
      </c>
    </row>
    <row r="913" spans="1:9" x14ac:dyDescent="0.25">
      <c r="C913" s="663" t="s">
        <v>2942</v>
      </c>
      <c r="D913" s="167">
        <f>376.2-D914</f>
        <v>353.9</v>
      </c>
    </row>
    <row r="914" spans="1:9" s="668" customFormat="1" x14ac:dyDescent="0.25">
      <c r="A914" s="526"/>
      <c r="B914" s="664"/>
      <c r="C914" s="665" t="s">
        <v>2943</v>
      </c>
      <c r="D914" s="666">
        <f>D905+D882+D883+D885+D886+D887+D891</f>
        <v>22.3</v>
      </c>
      <c r="E914" s="667"/>
      <c r="F914" s="664"/>
      <c r="G914" s="664"/>
      <c r="H914" s="664"/>
      <c r="I914" s="664"/>
    </row>
    <row r="915" spans="1:9" s="543" customFormat="1" x14ac:dyDescent="0.25">
      <c r="A915" s="541"/>
      <c r="B915" s="542"/>
      <c r="C915" s="543" t="s">
        <v>2944</v>
      </c>
      <c r="D915" s="544">
        <f>D910-D913-D914</f>
        <v>286.00000000000006</v>
      </c>
      <c r="E915" s="545">
        <v>216.89</v>
      </c>
      <c r="F915" s="542"/>
      <c r="G915" s="542"/>
      <c r="H915" s="542"/>
      <c r="I915" s="542"/>
    </row>
    <row r="916" spans="1:9" x14ac:dyDescent="0.25">
      <c r="A916" s="509">
        <v>42911</v>
      </c>
      <c r="B916" s="510" t="s">
        <v>1039</v>
      </c>
      <c r="C916" s="171" t="s">
        <v>312</v>
      </c>
      <c r="D916" s="167">
        <v>3</v>
      </c>
    </row>
    <row r="917" spans="1:9" x14ac:dyDescent="0.25">
      <c r="A917" s="509">
        <v>42915</v>
      </c>
      <c r="C917" s="171" t="s">
        <v>2861</v>
      </c>
      <c r="D917" s="167">
        <v>2</v>
      </c>
    </row>
    <row r="918" spans="1:9" x14ac:dyDescent="0.25">
      <c r="B918" s="510" t="s">
        <v>1039</v>
      </c>
      <c r="C918" s="171" t="s">
        <v>2945</v>
      </c>
      <c r="D918" s="167">
        <v>2</v>
      </c>
    </row>
    <row r="919" spans="1:9" x14ac:dyDescent="0.25">
      <c r="C919" s="171" t="s">
        <v>2946</v>
      </c>
      <c r="D919" s="167">
        <v>6</v>
      </c>
    </row>
    <row r="920" spans="1:9" x14ac:dyDescent="0.25">
      <c r="B920" s="510" t="s">
        <v>151</v>
      </c>
      <c r="C920" s="171" t="s">
        <v>2947</v>
      </c>
      <c r="D920" s="167">
        <v>30</v>
      </c>
    </row>
    <row r="921" spans="1:9" x14ac:dyDescent="0.25">
      <c r="A921" s="509">
        <v>42919</v>
      </c>
      <c r="B921" s="510" t="s">
        <v>1039</v>
      </c>
      <c r="C921" s="171" t="s">
        <v>2249</v>
      </c>
      <c r="D921" s="167">
        <v>4</v>
      </c>
    </row>
    <row r="922" spans="1:9" x14ac:dyDescent="0.25">
      <c r="A922" s="509">
        <v>42921</v>
      </c>
      <c r="B922" s="510" t="s">
        <v>1039</v>
      </c>
      <c r="C922" s="171" t="s">
        <v>2948</v>
      </c>
      <c r="D922" s="167">
        <v>8.5</v>
      </c>
    </row>
    <row r="923" spans="1:9" x14ac:dyDescent="0.25">
      <c r="A923" s="509">
        <v>42930</v>
      </c>
      <c r="C923" s="171" t="s">
        <v>2949</v>
      </c>
      <c r="D923" s="167">
        <v>20</v>
      </c>
    </row>
    <row r="924" spans="1:9" x14ac:dyDescent="0.25">
      <c r="B924" s="510" t="s">
        <v>1039</v>
      </c>
      <c r="C924" s="171" t="s">
        <v>2950</v>
      </c>
      <c r="D924" s="167">
        <v>3</v>
      </c>
    </row>
    <row r="925" spans="1:9" x14ac:dyDescent="0.25">
      <c r="B925" s="510" t="s">
        <v>2951</v>
      </c>
      <c r="C925" s="171" t="s">
        <v>2952</v>
      </c>
      <c r="D925" s="167">
        <v>4</v>
      </c>
    </row>
    <row r="926" spans="1:9" x14ac:dyDescent="0.25">
      <c r="B926" s="510" t="s">
        <v>151</v>
      </c>
      <c r="C926" s="171" t="s">
        <v>2953</v>
      </c>
      <c r="D926" s="167">
        <v>42</v>
      </c>
    </row>
    <row r="927" spans="1:9" x14ac:dyDescent="0.25">
      <c r="B927" s="510" t="s">
        <v>1039</v>
      </c>
      <c r="C927" s="171" t="s">
        <v>2954</v>
      </c>
      <c r="D927" s="167">
        <v>3</v>
      </c>
    </row>
    <row r="928" spans="1:9" x14ac:dyDescent="0.25">
      <c r="B928" s="510" t="s">
        <v>2955</v>
      </c>
      <c r="C928" s="171" t="s">
        <v>2956</v>
      </c>
      <c r="D928" s="167">
        <v>4</v>
      </c>
    </row>
    <row r="929" spans="1:8" x14ac:dyDescent="0.25">
      <c r="B929" s="510" t="s">
        <v>2955</v>
      </c>
      <c r="C929" s="171" t="s">
        <v>2957</v>
      </c>
      <c r="D929" s="167">
        <v>2</v>
      </c>
    </row>
    <row r="930" spans="1:8" x14ac:dyDescent="0.25">
      <c r="B930" s="510" t="s">
        <v>1039</v>
      </c>
      <c r="C930" s="171" t="s">
        <v>2958</v>
      </c>
      <c r="D930" s="167">
        <v>8</v>
      </c>
    </row>
    <row r="931" spans="1:8" x14ac:dyDescent="0.25">
      <c r="B931" s="510" t="s">
        <v>1039</v>
      </c>
      <c r="C931" s="171" t="s">
        <v>2957</v>
      </c>
      <c r="D931" s="167">
        <v>2</v>
      </c>
    </row>
    <row r="932" spans="1:8" x14ac:dyDescent="0.25">
      <c r="B932" s="510" t="s">
        <v>2183</v>
      </c>
      <c r="C932" s="171" t="s">
        <v>2959</v>
      </c>
      <c r="D932" s="167">
        <v>8</v>
      </c>
    </row>
    <row r="933" spans="1:8" x14ac:dyDescent="0.25">
      <c r="B933" s="510" t="s">
        <v>1039</v>
      </c>
      <c r="C933" s="171" t="s">
        <v>2960</v>
      </c>
      <c r="D933" s="167">
        <v>12</v>
      </c>
    </row>
    <row r="934" spans="1:8" x14ac:dyDescent="0.25">
      <c r="B934" s="510" t="s">
        <v>1039</v>
      </c>
      <c r="C934" s="171" t="s">
        <v>2957</v>
      </c>
      <c r="D934" s="167">
        <v>2</v>
      </c>
    </row>
    <row r="935" spans="1:8" x14ac:dyDescent="0.25">
      <c r="B935" s="510" t="s">
        <v>1039</v>
      </c>
      <c r="C935" s="171" t="s">
        <v>2961</v>
      </c>
      <c r="D935" s="167">
        <v>5</v>
      </c>
    </row>
    <row r="936" spans="1:8" x14ac:dyDescent="0.25">
      <c r="B936" s="510" t="s">
        <v>1039</v>
      </c>
      <c r="C936" s="171" t="s">
        <v>2962</v>
      </c>
      <c r="D936" s="167">
        <v>6</v>
      </c>
    </row>
    <row r="937" spans="1:8" x14ac:dyDescent="0.25">
      <c r="B937" s="510" t="s">
        <v>1039</v>
      </c>
      <c r="C937" s="171" t="s">
        <v>2963</v>
      </c>
      <c r="D937" s="167">
        <v>2</v>
      </c>
    </row>
    <row r="938" spans="1:8" x14ac:dyDescent="0.25">
      <c r="B938" s="510" t="s">
        <v>1039</v>
      </c>
      <c r="C938" s="171" t="s">
        <v>2964</v>
      </c>
      <c r="D938" s="167">
        <v>10</v>
      </c>
    </row>
    <row r="939" spans="1:8" x14ac:dyDescent="0.25">
      <c r="A939" s="509">
        <v>42930</v>
      </c>
      <c r="B939" s="510" t="s">
        <v>1039</v>
      </c>
      <c r="C939" s="171" t="s">
        <v>2965</v>
      </c>
      <c r="D939" s="167">
        <v>2</v>
      </c>
    </row>
    <row r="940" spans="1:8" x14ac:dyDescent="0.25">
      <c r="B940" s="510" t="s">
        <v>1039</v>
      </c>
      <c r="C940" s="171" t="s">
        <v>2966</v>
      </c>
      <c r="D940" s="167">
        <v>4</v>
      </c>
    </row>
    <row r="941" spans="1:8" x14ac:dyDescent="0.25">
      <c r="B941" s="510" t="s">
        <v>1039</v>
      </c>
      <c r="C941" s="171" t="s">
        <v>2965</v>
      </c>
      <c r="D941" s="167">
        <v>2</v>
      </c>
    </row>
    <row r="942" spans="1:8" x14ac:dyDescent="0.25">
      <c r="B942" s="510" t="s">
        <v>1039</v>
      </c>
      <c r="C942" s="171" t="s">
        <v>2965</v>
      </c>
      <c r="D942" s="167">
        <v>2</v>
      </c>
    </row>
    <row r="943" spans="1:8" x14ac:dyDescent="0.25">
      <c r="B943" s="510" t="s">
        <v>1543</v>
      </c>
      <c r="C943" s="171" t="s">
        <v>2819</v>
      </c>
      <c r="D943" s="167">
        <v>7</v>
      </c>
      <c r="H943" s="510" t="s">
        <v>2244</v>
      </c>
    </row>
    <row r="944" spans="1:8" x14ac:dyDescent="0.25">
      <c r="B944" s="510" t="s">
        <v>1039</v>
      </c>
      <c r="C944" s="171" t="s">
        <v>2967</v>
      </c>
      <c r="D944" s="167">
        <v>3</v>
      </c>
    </row>
    <row r="945" spans="2:8" x14ac:dyDescent="0.25">
      <c r="B945" s="510" t="s">
        <v>1039</v>
      </c>
      <c r="C945" s="171" t="s">
        <v>2965</v>
      </c>
      <c r="D945" s="167">
        <v>2</v>
      </c>
    </row>
    <row r="946" spans="2:8" x14ac:dyDescent="0.25">
      <c r="B946" s="510" t="s">
        <v>1039</v>
      </c>
      <c r="C946" s="171" t="s">
        <v>2968</v>
      </c>
      <c r="D946" s="167">
        <v>6</v>
      </c>
    </row>
    <row r="947" spans="2:8" x14ac:dyDescent="0.25">
      <c r="B947" s="510" t="s">
        <v>1039</v>
      </c>
      <c r="C947" s="171" t="s">
        <v>2965</v>
      </c>
      <c r="D947" s="167">
        <v>2</v>
      </c>
    </row>
    <row r="948" spans="2:8" x14ac:dyDescent="0.25">
      <c r="B948" s="510" t="s">
        <v>1039</v>
      </c>
      <c r="C948" s="171" t="s">
        <v>2965</v>
      </c>
      <c r="D948" s="167">
        <v>2</v>
      </c>
    </row>
    <row r="949" spans="2:8" x14ac:dyDescent="0.25">
      <c r="B949" s="510" t="s">
        <v>1039</v>
      </c>
      <c r="C949" s="171" t="s">
        <v>2965</v>
      </c>
      <c r="D949" s="167">
        <v>2</v>
      </c>
    </row>
    <row r="950" spans="2:8" x14ac:dyDescent="0.25">
      <c r="B950" s="510" t="s">
        <v>1815</v>
      </c>
      <c r="C950" s="171" t="s">
        <v>2969</v>
      </c>
      <c r="D950" s="167">
        <v>40</v>
      </c>
      <c r="H950" s="510" t="s">
        <v>2244</v>
      </c>
    </row>
    <row r="951" spans="2:8" x14ac:dyDescent="0.25">
      <c r="B951" s="510" t="s">
        <v>989</v>
      </c>
      <c r="C951" s="171" t="s">
        <v>2970</v>
      </c>
      <c r="D951" s="167">
        <v>20</v>
      </c>
      <c r="H951" s="510" t="s">
        <v>2244</v>
      </c>
    </row>
    <row r="952" spans="2:8" x14ac:dyDescent="0.25">
      <c r="B952" s="510" t="s">
        <v>1039</v>
      </c>
      <c r="C952" s="171" t="s">
        <v>2971</v>
      </c>
      <c r="D952" s="167">
        <v>2</v>
      </c>
    </row>
    <row r="953" spans="2:8" x14ac:dyDescent="0.25">
      <c r="B953" s="510" t="s">
        <v>865</v>
      </c>
      <c r="C953" s="171" t="s">
        <v>2972</v>
      </c>
      <c r="D953" s="167">
        <v>16</v>
      </c>
    </row>
    <row r="954" spans="2:8" x14ac:dyDescent="0.25">
      <c r="C954" s="171" t="s">
        <v>2973</v>
      </c>
      <c r="D954" s="167">
        <f>SUM(D953,D951,D950,D943,D932,D926,D925,D923,D920,D919,D917)</f>
        <v>195</v>
      </c>
    </row>
    <row r="955" spans="2:8" x14ac:dyDescent="0.25">
      <c r="C955" s="171" t="s">
        <v>2974</v>
      </c>
      <c r="D955" s="167">
        <f>SUM(D944:D949,D933:D942,D927:D931,D924,D921:D922,D918,D916)</f>
        <v>103.5</v>
      </c>
    </row>
    <row r="956" spans="2:8" x14ac:dyDescent="0.25">
      <c r="C956" s="640" t="s">
        <v>2839</v>
      </c>
      <c r="D956" s="167">
        <f>SUM(D955,D954,D915)</f>
        <v>584.5</v>
      </c>
    </row>
    <row r="957" spans="2:8" x14ac:dyDescent="0.25">
      <c r="C957" s="591" t="s">
        <v>2897</v>
      </c>
      <c r="D957" s="167">
        <v>0</v>
      </c>
    </row>
    <row r="958" spans="2:8" x14ac:dyDescent="0.25">
      <c r="C958" s="591" t="s">
        <v>2898</v>
      </c>
      <c r="D958" s="167">
        <v>0</v>
      </c>
    </row>
    <row r="959" spans="2:8" x14ac:dyDescent="0.25">
      <c r="C959" s="640" t="s">
        <v>2791</v>
      </c>
      <c r="D959" s="167">
        <f>D956-D957-D958</f>
        <v>584.5</v>
      </c>
    </row>
    <row r="960" spans="2:8" x14ac:dyDescent="0.25">
      <c r="C960" s="640" t="s">
        <v>2792</v>
      </c>
      <c r="D960" s="167">
        <v>587.79999999999995</v>
      </c>
    </row>
    <row r="961" spans="1:9" x14ac:dyDescent="0.25">
      <c r="C961" s="591" t="s">
        <v>2899</v>
      </c>
      <c r="D961" s="167">
        <v>3.3</v>
      </c>
    </row>
    <row r="962" spans="1:9" x14ac:dyDescent="0.25">
      <c r="C962" s="587" t="s">
        <v>2842</v>
      </c>
      <c r="D962" s="167">
        <f>D960-D915</f>
        <v>301.7999999999999</v>
      </c>
    </row>
    <row r="963" spans="1:9" x14ac:dyDescent="0.25">
      <c r="C963" s="663" t="s">
        <v>2942</v>
      </c>
      <c r="D963" s="167">
        <v>197</v>
      </c>
    </row>
    <row r="964" spans="1:9" x14ac:dyDescent="0.25">
      <c r="C964" s="665" t="s">
        <v>2943</v>
      </c>
      <c r="D964" s="669">
        <v>99.5</v>
      </c>
      <c r="E964" s="633"/>
      <c r="F964" s="632"/>
      <c r="G964" s="632"/>
      <c r="H964" s="632"/>
      <c r="I964" s="632"/>
    </row>
    <row r="965" spans="1:9" x14ac:dyDescent="0.25">
      <c r="A965" s="509">
        <v>42932</v>
      </c>
      <c r="B965" s="605"/>
      <c r="C965" s="171" t="s">
        <v>2243</v>
      </c>
      <c r="D965" s="544">
        <f>D960-D963-D964</f>
        <v>291.29999999999995</v>
      </c>
      <c r="E965" s="545" t="s">
        <v>2975</v>
      </c>
      <c r="F965" s="542"/>
      <c r="G965" s="542"/>
      <c r="H965" s="542"/>
      <c r="I965" s="542"/>
    </row>
    <row r="966" spans="1:9" x14ac:dyDescent="0.25">
      <c r="B966" s="510" t="s">
        <v>1464</v>
      </c>
      <c r="C966" s="171" t="s">
        <v>2976</v>
      </c>
      <c r="E966" s="511">
        <v>4</v>
      </c>
    </row>
    <row r="967" spans="1:9" x14ac:dyDescent="0.25">
      <c r="B967" s="510" t="s">
        <v>1464</v>
      </c>
      <c r="C967" s="171" t="s">
        <v>2977</v>
      </c>
      <c r="E967" s="511">
        <v>4</v>
      </c>
    </row>
    <row r="968" spans="1:9" x14ac:dyDescent="0.25">
      <c r="B968" s="510" t="s">
        <v>1464</v>
      </c>
      <c r="C968" s="171" t="s">
        <v>2978</v>
      </c>
      <c r="E968" s="511">
        <v>11</v>
      </c>
    </row>
    <row r="969" spans="1:9" x14ac:dyDescent="0.25">
      <c r="A969" s="509">
        <v>42937</v>
      </c>
      <c r="B969" s="510" t="s">
        <v>1573</v>
      </c>
      <c r="C969" s="171" t="s">
        <v>2979</v>
      </c>
      <c r="E969" s="511">
        <v>1</v>
      </c>
    </row>
    <row r="970" spans="1:9" x14ac:dyDescent="0.25">
      <c r="B970" s="510" t="s">
        <v>1696</v>
      </c>
      <c r="C970" s="171" t="s">
        <v>2379</v>
      </c>
      <c r="E970" s="511">
        <v>5</v>
      </c>
    </row>
    <row r="971" spans="1:9" x14ac:dyDescent="0.25">
      <c r="B971" s="510" t="s">
        <v>2183</v>
      </c>
      <c r="C971" s="171" t="s">
        <v>2980</v>
      </c>
      <c r="E971" s="511">
        <v>5</v>
      </c>
    </row>
    <row r="972" spans="1:9" x14ac:dyDescent="0.25">
      <c r="B972" s="510" t="s">
        <v>1536</v>
      </c>
      <c r="C972" s="171" t="s">
        <v>2817</v>
      </c>
      <c r="E972" s="511">
        <v>6</v>
      </c>
    </row>
    <row r="973" spans="1:9" x14ac:dyDescent="0.25">
      <c r="B973" s="510" t="s">
        <v>2981</v>
      </c>
      <c r="C973" s="171" t="s">
        <v>2982</v>
      </c>
      <c r="E973" s="511">
        <v>5</v>
      </c>
    </row>
    <row r="974" spans="1:9" x14ac:dyDescent="0.25">
      <c r="B974" s="510" t="s">
        <v>27</v>
      </c>
      <c r="C974" s="171" t="s">
        <v>2983</v>
      </c>
      <c r="E974" s="511">
        <v>6</v>
      </c>
    </row>
    <row r="975" spans="1:9" x14ac:dyDescent="0.25">
      <c r="B975" s="510" t="s">
        <v>27</v>
      </c>
      <c r="C975" s="171" t="s">
        <v>2984</v>
      </c>
      <c r="E975" s="511">
        <v>8</v>
      </c>
    </row>
    <row r="976" spans="1:9" x14ac:dyDescent="0.25">
      <c r="B976" s="510" t="s">
        <v>1813</v>
      </c>
      <c r="C976" s="171" t="s">
        <v>2306</v>
      </c>
      <c r="D976" s="167">
        <v>25</v>
      </c>
    </row>
    <row r="977" spans="2:6" x14ac:dyDescent="0.25">
      <c r="B977" s="510" t="s">
        <v>2985</v>
      </c>
      <c r="C977" s="171" t="s">
        <v>2986</v>
      </c>
      <c r="D977" s="167">
        <v>6</v>
      </c>
    </row>
    <row r="978" spans="2:6" x14ac:dyDescent="0.25">
      <c r="B978" s="510" t="s">
        <v>413</v>
      </c>
      <c r="C978" s="171" t="s">
        <v>2987</v>
      </c>
      <c r="D978" s="167">
        <v>7</v>
      </c>
    </row>
    <row r="979" spans="2:6" x14ac:dyDescent="0.25">
      <c r="B979" s="510" t="s">
        <v>119</v>
      </c>
      <c r="C979" s="171" t="s">
        <v>2988</v>
      </c>
      <c r="D979" s="167">
        <v>3</v>
      </c>
    </row>
    <row r="980" spans="2:6" x14ac:dyDescent="0.25">
      <c r="B980" s="510" t="s">
        <v>895</v>
      </c>
      <c r="C980" s="171" t="s">
        <v>2989</v>
      </c>
      <c r="D980" s="167">
        <v>10</v>
      </c>
    </row>
    <row r="981" spans="2:6" x14ac:dyDescent="0.25">
      <c r="B981" s="510" t="s">
        <v>946</v>
      </c>
      <c r="C981" s="171" t="s">
        <v>2990</v>
      </c>
      <c r="D981" s="167">
        <v>11</v>
      </c>
    </row>
    <row r="982" spans="2:6" x14ac:dyDescent="0.25">
      <c r="B982" s="510" t="s">
        <v>155</v>
      </c>
      <c r="C982" s="171" t="s">
        <v>2991</v>
      </c>
      <c r="D982" s="167">
        <v>18</v>
      </c>
    </row>
    <row r="983" spans="2:6" x14ac:dyDescent="0.25">
      <c r="B983" s="510" t="s">
        <v>155</v>
      </c>
      <c r="C983" s="171" t="s">
        <v>2992</v>
      </c>
      <c r="D983" s="167">
        <v>22</v>
      </c>
    </row>
    <row r="984" spans="2:6" x14ac:dyDescent="0.25">
      <c r="B984" s="510" t="s">
        <v>439</v>
      </c>
      <c r="C984" s="171" t="s">
        <v>2993</v>
      </c>
      <c r="D984" s="167">
        <v>17</v>
      </c>
    </row>
    <row r="985" spans="2:6" x14ac:dyDescent="0.25">
      <c r="B985" s="510" t="s">
        <v>151</v>
      </c>
      <c r="C985" s="171" t="s">
        <v>2994</v>
      </c>
      <c r="D985" s="167">
        <v>28</v>
      </c>
      <c r="F985" s="510" t="s">
        <v>2244</v>
      </c>
    </row>
    <row r="986" spans="2:6" x14ac:dyDescent="0.25">
      <c r="B986" s="510" t="s">
        <v>1588</v>
      </c>
      <c r="C986" s="171" t="s">
        <v>2995</v>
      </c>
      <c r="D986" s="167">
        <v>12</v>
      </c>
    </row>
    <row r="987" spans="2:6" x14ac:dyDescent="0.25">
      <c r="B987" s="510" t="s">
        <v>190</v>
      </c>
      <c r="C987" s="171" t="s">
        <v>2996</v>
      </c>
      <c r="D987" s="167">
        <v>30</v>
      </c>
      <c r="F987" s="510" t="s">
        <v>2244</v>
      </c>
    </row>
    <row r="988" spans="2:6" x14ac:dyDescent="0.25">
      <c r="B988" s="510" t="s">
        <v>2001</v>
      </c>
      <c r="C988" s="171" t="s">
        <v>2556</v>
      </c>
      <c r="D988" s="167">
        <v>90</v>
      </c>
      <c r="F988" s="510" t="s">
        <v>2244</v>
      </c>
    </row>
    <row r="989" spans="2:6" x14ac:dyDescent="0.25">
      <c r="B989" s="510" t="s">
        <v>2997</v>
      </c>
      <c r="C989" s="171" t="s">
        <v>2998</v>
      </c>
      <c r="D989" s="167">
        <v>18</v>
      </c>
      <c r="F989" s="510" t="s">
        <v>2244</v>
      </c>
    </row>
    <row r="990" spans="2:6" x14ac:dyDescent="0.25">
      <c r="B990" s="510" t="s">
        <v>2999</v>
      </c>
      <c r="C990" s="171" t="s">
        <v>3000</v>
      </c>
      <c r="D990" s="167">
        <v>40</v>
      </c>
      <c r="F990" s="510" t="s">
        <v>2244</v>
      </c>
    </row>
    <row r="991" spans="2:6" x14ac:dyDescent="0.25">
      <c r="B991" s="510" t="s">
        <v>98</v>
      </c>
      <c r="C991" s="171" t="s">
        <v>2879</v>
      </c>
      <c r="D991" s="167">
        <v>3</v>
      </c>
      <c r="F991" s="510" t="s">
        <v>2244</v>
      </c>
    </row>
    <row r="992" spans="2:6" x14ac:dyDescent="0.25">
      <c r="B992" s="510" t="s">
        <v>97</v>
      </c>
      <c r="C992" s="171" t="s">
        <v>3001</v>
      </c>
      <c r="D992" s="167">
        <v>9</v>
      </c>
      <c r="F992" s="510" t="s">
        <v>2244</v>
      </c>
    </row>
    <row r="993" spans="2:6" x14ac:dyDescent="0.25">
      <c r="B993" s="510" t="s">
        <v>27</v>
      </c>
      <c r="C993" s="171" t="s">
        <v>3002</v>
      </c>
      <c r="D993" s="167">
        <v>6</v>
      </c>
      <c r="F993" s="510" t="s">
        <v>2244</v>
      </c>
    </row>
    <row r="994" spans="2:6" x14ac:dyDescent="0.25">
      <c r="B994" s="510" t="s">
        <v>190</v>
      </c>
      <c r="C994" s="171" t="s">
        <v>2996</v>
      </c>
      <c r="D994" s="167">
        <v>30</v>
      </c>
    </row>
    <row r="995" spans="2:6" x14ac:dyDescent="0.25">
      <c r="B995" s="510" t="s">
        <v>1368</v>
      </c>
      <c r="C995" s="171" t="s">
        <v>3003</v>
      </c>
      <c r="D995" s="167">
        <v>3.5</v>
      </c>
    </row>
    <row r="996" spans="2:6" x14ac:dyDescent="0.25">
      <c r="B996" s="510" t="s">
        <v>126</v>
      </c>
      <c r="C996" s="171" t="s">
        <v>2429</v>
      </c>
      <c r="E996" s="511">
        <v>4</v>
      </c>
    </row>
    <row r="997" spans="2:6" x14ac:dyDescent="0.25">
      <c r="B997" s="510" t="s">
        <v>190</v>
      </c>
      <c r="C997" s="171" t="s">
        <v>2996</v>
      </c>
      <c r="D997" s="167">
        <v>30</v>
      </c>
    </row>
    <row r="998" spans="2:6" x14ac:dyDescent="0.25">
      <c r="B998" s="510" t="s">
        <v>155</v>
      </c>
      <c r="C998" s="171" t="s">
        <v>3004</v>
      </c>
      <c r="D998" s="167">
        <v>28</v>
      </c>
    </row>
    <row r="999" spans="2:6" x14ac:dyDescent="0.25">
      <c r="B999" s="510" t="s">
        <v>1464</v>
      </c>
      <c r="C999" s="171" t="s">
        <v>2249</v>
      </c>
      <c r="D999" s="167">
        <v>4</v>
      </c>
    </row>
    <row r="1000" spans="2:6" x14ac:dyDescent="0.25">
      <c r="B1000" s="510" t="s">
        <v>1379</v>
      </c>
      <c r="C1000" s="171" t="s">
        <v>3005</v>
      </c>
      <c r="D1000" s="167">
        <v>3</v>
      </c>
    </row>
    <row r="1001" spans="2:6" x14ac:dyDescent="0.25">
      <c r="C1001" s="171" t="s">
        <v>3006</v>
      </c>
      <c r="D1001" s="167">
        <v>11</v>
      </c>
      <c r="F1001" s="510" t="s">
        <v>2244</v>
      </c>
    </row>
    <row r="1002" spans="2:6" x14ac:dyDescent="0.25">
      <c r="B1002" s="510" t="s">
        <v>2006</v>
      </c>
      <c r="C1002" s="171" t="s">
        <v>2781</v>
      </c>
      <c r="D1002" s="167">
        <v>60</v>
      </c>
      <c r="F1002" s="510" t="s">
        <v>2244</v>
      </c>
    </row>
    <row r="1003" spans="2:6" x14ac:dyDescent="0.25">
      <c r="B1003" s="510" t="s">
        <v>1592</v>
      </c>
      <c r="C1003" s="171" t="s">
        <v>3007</v>
      </c>
      <c r="D1003" s="167">
        <v>6</v>
      </c>
    </row>
    <row r="1004" spans="2:6" x14ac:dyDescent="0.25">
      <c r="B1004" s="510" t="s">
        <v>3008</v>
      </c>
      <c r="C1004" s="171" t="s">
        <v>3009</v>
      </c>
      <c r="D1004" s="167">
        <v>12</v>
      </c>
    </row>
    <row r="1005" spans="2:6" x14ac:dyDescent="0.25">
      <c r="B1005" s="510" t="s">
        <v>1368</v>
      </c>
      <c r="C1005" s="171" t="s">
        <v>3010</v>
      </c>
      <c r="D1005" s="167">
        <v>3</v>
      </c>
      <c r="F1005" s="510" t="s">
        <v>2244</v>
      </c>
    </row>
    <row r="1006" spans="2:6" x14ac:dyDescent="0.25">
      <c r="B1006" s="510" t="s">
        <v>190</v>
      </c>
      <c r="C1006" s="171" t="s">
        <v>3011</v>
      </c>
      <c r="D1006" s="167">
        <v>23</v>
      </c>
      <c r="F1006" s="510" t="s">
        <v>2244</v>
      </c>
    </row>
    <row r="1007" spans="2:6" x14ac:dyDescent="0.25">
      <c r="B1007" s="510" t="s">
        <v>1464</v>
      </c>
      <c r="C1007" s="171" t="s">
        <v>3012</v>
      </c>
      <c r="D1007" s="167">
        <v>5</v>
      </c>
    </row>
    <row r="1008" spans="2:6" x14ac:dyDescent="0.25">
      <c r="B1008" s="510" t="s">
        <v>1368</v>
      </c>
      <c r="C1008" s="171" t="s">
        <v>3013</v>
      </c>
      <c r="E1008" s="511">
        <v>5</v>
      </c>
    </row>
    <row r="1009" spans="1:9" x14ac:dyDescent="0.25">
      <c r="B1009" s="510" t="s">
        <v>1349</v>
      </c>
      <c r="C1009" s="171" t="s">
        <v>3014</v>
      </c>
      <c r="E1009" s="511">
        <v>20</v>
      </c>
    </row>
    <row r="1010" spans="1:9" x14ac:dyDescent="0.25">
      <c r="B1010" s="510" t="s">
        <v>1551</v>
      </c>
      <c r="C1010" s="171" t="s">
        <v>3015</v>
      </c>
      <c r="E1010" s="511">
        <v>9</v>
      </c>
    </row>
    <row r="1011" spans="1:9" x14ac:dyDescent="0.25">
      <c r="B1011" s="510" t="s">
        <v>1464</v>
      </c>
      <c r="C1011" s="171" t="s">
        <v>2249</v>
      </c>
      <c r="D1011" s="167">
        <v>4</v>
      </c>
    </row>
    <row r="1012" spans="1:9" x14ac:dyDescent="0.25">
      <c r="B1012" s="510" t="s">
        <v>1464</v>
      </c>
      <c r="C1012" s="171" t="s">
        <v>3016</v>
      </c>
      <c r="D1012" s="167">
        <v>4</v>
      </c>
    </row>
    <row r="1013" spans="1:9" x14ac:dyDescent="0.25">
      <c r="B1013" s="510" t="s">
        <v>3017</v>
      </c>
      <c r="C1013" s="171" t="s">
        <v>3018</v>
      </c>
      <c r="E1013" s="511">
        <v>6</v>
      </c>
    </row>
    <row r="1014" spans="1:9" x14ac:dyDescent="0.25">
      <c r="B1014" s="510" t="s">
        <v>1494</v>
      </c>
      <c r="C1014" s="171" t="s">
        <v>3019</v>
      </c>
      <c r="E1014" s="511">
        <v>6</v>
      </c>
    </row>
    <row r="1015" spans="1:9" x14ac:dyDescent="0.25">
      <c r="B1015" s="510" t="s">
        <v>1368</v>
      </c>
      <c r="C1015" s="171" t="s">
        <v>3020</v>
      </c>
      <c r="D1015" s="167">
        <v>5</v>
      </c>
    </row>
    <row r="1016" spans="1:9" x14ac:dyDescent="0.25">
      <c r="B1016" s="510" t="s">
        <v>151</v>
      </c>
      <c r="C1016" s="171" t="s">
        <v>3021</v>
      </c>
      <c r="D1016" s="167">
        <v>29</v>
      </c>
    </row>
    <row r="1017" spans="1:9" x14ac:dyDescent="0.25">
      <c r="B1017" s="510" t="s">
        <v>190</v>
      </c>
      <c r="C1017" s="171" t="s">
        <v>3022</v>
      </c>
      <c r="E1017" s="511">
        <v>40</v>
      </c>
    </row>
    <row r="1018" spans="1:9" x14ac:dyDescent="0.25">
      <c r="B1018" s="510" t="s">
        <v>190</v>
      </c>
      <c r="C1018" s="171" t="s">
        <v>3023</v>
      </c>
      <c r="E1018" s="511">
        <v>20</v>
      </c>
    </row>
    <row r="1019" spans="1:9" x14ac:dyDescent="0.25">
      <c r="B1019" s="510" t="s">
        <v>1573</v>
      </c>
      <c r="C1019" s="171" t="s">
        <v>3024</v>
      </c>
      <c r="E1019" s="511">
        <v>5</v>
      </c>
    </row>
    <row r="1020" spans="1:9" s="672" customFormat="1" x14ac:dyDescent="0.25">
      <c r="A1020" s="670">
        <v>42938</v>
      </c>
      <c r="B1020" s="671" t="s">
        <v>3025</v>
      </c>
      <c r="C1020" s="672" t="s">
        <v>3026</v>
      </c>
      <c r="D1020" s="673"/>
      <c r="E1020" s="674">
        <v>20</v>
      </c>
      <c r="F1020" s="671"/>
      <c r="G1020" s="671"/>
      <c r="H1020" s="671"/>
      <c r="I1020" s="671"/>
    </row>
    <row r="1021" spans="1:9" s="672" customFormat="1" x14ac:dyDescent="0.25">
      <c r="A1021" s="670"/>
      <c r="B1021" s="671" t="s">
        <v>3025</v>
      </c>
      <c r="C1021" s="672" t="s">
        <v>3026</v>
      </c>
      <c r="D1021" s="673"/>
      <c r="E1021" s="674">
        <v>20</v>
      </c>
      <c r="F1021" s="671"/>
      <c r="G1021" s="671"/>
      <c r="H1021" s="671"/>
      <c r="I1021" s="671"/>
    </row>
    <row r="1022" spans="1:9" s="672" customFormat="1" x14ac:dyDescent="0.25">
      <c r="A1022" s="670"/>
      <c r="B1022" s="671" t="s">
        <v>3025</v>
      </c>
      <c r="C1022" s="672" t="s">
        <v>3027</v>
      </c>
      <c r="D1022" s="673">
        <v>20</v>
      </c>
      <c r="E1022" s="674"/>
      <c r="F1022" s="671"/>
      <c r="G1022" s="671"/>
      <c r="H1022" s="671"/>
      <c r="I1022" s="671"/>
    </row>
    <row r="1023" spans="1:9" s="672" customFormat="1" x14ac:dyDescent="0.25">
      <c r="A1023" s="670"/>
      <c r="B1023" s="671" t="s">
        <v>3025</v>
      </c>
      <c r="C1023" s="672" t="s">
        <v>3027</v>
      </c>
      <c r="D1023" s="673">
        <v>20</v>
      </c>
      <c r="E1023" s="674"/>
      <c r="F1023" s="671"/>
      <c r="G1023" s="671"/>
      <c r="H1023" s="671"/>
      <c r="I1023" s="671"/>
    </row>
    <row r="1024" spans="1:9" s="672" customFormat="1" x14ac:dyDescent="0.25">
      <c r="A1024" s="670"/>
      <c r="B1024" s="671" t="s">
        <v>3025</v>
      </c>
      <c r="C1024" s="672" t="s">
        <v>3026</v>
      </c>
      <c r="D1024" s="673">
        <v>20</v>
      </c>
      <c r="E1024" s="674"/>
      <c r="F1024" s="671" t="s">
        <v>2244</v>
      </c>
      <c r="G1024" s="671"/>
      <c r="H1024" s="671"/>
      <c r="I1024" s="671"/>
    </row>
    <row r="1025" spans="1:9" s="672" customFormat="1" x14ac:dyDescent="0.25">
      <c r="A1025" s="670"/>
      <c r="B1025" s="671" t="s">
        <v>3025</v>
      </c>
      <c r="C1025" s="672" t="s">
        <v>3027</v>
      </c>
      <c r="D1025" s="673"/>
      <c r="E1025" s="674">
        <v>20</v>
      </c>
      <c r="F1025" s="671"/>
      <c r="G1025" s="671"/>
      <c r="H1025" s="671"/>
      <c r="I1025" s="671"/>
    </row>
    <row r="1026" spans="1:9" s="672" customFormat="1" x14ac:dyDescent="0.25">
      <c r="A1026" s="670"/>
      <c r="B1026" s="671" t="s">
        <v>3028</v>
      </c>
      <c r="C1026" s="672" t="s">
        <v>3027</v>
      </c>
      <c r="D1026" s="673"/>
      <c r="E1026" s="674">
        <v>20</v>
      </c>
      <c r="F1026" s="671"/>
      <c r="G1026" s="671"/>
      <c r="H1026" s="671"/>
      <c r="I1026" s="671"/>
    </row>
    <row r="1027" spans="1:9" s="672" customFormat="1" x14ac:dyDescent="0.25">
      <c r="A1027" s="670"/>
      <c r="B1027" s="671" t="s">
        <v>3025</v>
      </c>
      <c r="C1027" s="672" t="s">
        <v>3026</v>
      </c>
      <c r="D1027" s="673">
        <v>20</v>
      </c>
      <c r="E1027" s="674"/>
      <c r="F1027" s="671" t="s">
        <v>2244</v>
      </c>
      <c r="G1027" s="671"/>
      <c r="H1027" s="671"/>
      <c r="I1027" s="671"/>
    </row>
    <row r="1028" spans="1:9" s="672" customFormat="1" x14ac:dyDescent="0.25">
      <c r="A1028" s="670"/>
      <c r="B1028" s="671" t="s">
        <v>3025</v>
      </c>
      <c r="C1028" s="672" t="s">
        <v>3026</v>
      </c>
      <c r="D1028" s="673"/>
      <c r="E1028" s="674">
        <v>20</v>
      </c>
      <c r="F1028" s="671"/>
      <c r="G1028" s="671"/>
      <c r="H1028" s="671"/>
      <c r="I1028" s="671"/>
    </row>
    <row r="1029" spans="1:9" s="672" customFormat="1" x14ac:dyDescent="0.25">
      <c r="A1029" s="670"/>
      <c r="B1029" s="671" t="s">
        <v>3025</v>
      </c>
      <c r="C1029" s="672" t="s">
        <v>3027</v>
      </c>
      <c r="D1029" s="673">
        <v>20</v>
      </c>
      <c r="E1029" s="674"/>
      <c r="F1029" s="671" t="s">
        <v>2244</v>
      </c>
      <c r="G1029" s="671"/>
      <c r="H1029" s="671"/>
      <c r="I1029" s="671"/>
    </row>
    <row r="1030" spans="1:9" s="672" customFormat="1" x14ac:dyDescent="0.25">
      <c r="A1030" s="670"/>
      <c r="B1030" s="671" t="s">
        <v>3025</v>
      </c>
      <c r="C1030" s="672" t="s">
        <v>3027</v>
      </c>
      <c r="D1030" s="673">
        <v>20</v>
      </c>
      <c r="E1030" s="674"/>
      <c r="F1030" s="671" t="s">
        <v>2244</v>
      </c>
      <c r="G1030" s="671"/>
      <c r="H1030" s="671"/>
      <c r="I1030" s="671"/>
    </row>
    <row r="1031" spans="1:9" s="158" customFormat="1" x14ac:dyDescent="0.25">
      <c r="A1031" s="675"/>
      <c r="B1031" s="676" t="s">
        <v>3029</v>
      </c>
      <c r="C1031" s="158" t="s">
        <v>3030</v>
      </c>
      <c r="D1031" s="159"/>
      <c r="E1031" s="677">
        <v>21.9</v>
      </c>
      <c r="F1031" s="676"/>
      <c r="G1031" s="676"/>
      <c r="H1031" s="676"/>
      <c r="I1031" s="676"/>
    </row>
    <row r="1032" spans="1:9" s="158" customFormat="1" x14ac:dyDescent="0.25">
      <c r="A1032" s="675"/>
      <c r="B1032" s="676" t="s">
        <v>3029</v>
      </c>
      <c r="C1032" s="158" t="s">
        <v>3031</v>
      </c>
      <c r="D1032" s="159"/>
      <c r="E1032" s="677">
        <v>31.9</v>
      </c>
      <c r="F1032" s="676"/>
      <c r="G1032" s="676"/>
      <c r="H1032" s="676"/>
      <c r="I1032" s="676"/>
    </row>
    <row r="1033" spans="1:9" s="158" customFormat="1" x14ac:dyDescent="0.25">
      <c r="A1033" s="675"/>
      <c r="B1033" s="676" t="s">
        <v>3029</v>
      </c>
      <c r="C1033" s="158" t="s">
        <v>3032</v>
      </c>
      <c r="D1033" s="159">
        <v>21.9</v>
      </c>
      <c r="E1033" s="677"/>
      <c r="F1033" s="676" t="s">
        <v>2244</v>
      </c>
      <c r="G1033" s="676"/>
      <c r="H1033" s="676"/>
      <c r="I1033" s="676"/>
    </row>
    <row r="1034" spans="1:9" s="283" customFormat="1" x14ac:dyDescent="0.25">
      <c r="A1034" s="678"/>
      <c r="B1034" s="576" t="s">
        <v>1039</v>
      </c>
      <c r="C1034" s="283" t="s">
        <v>3033</v>
      </c>
      <c r="D1034" s="504">
        <v>2.8</v>
      </c>
      <c r="E1034" s="577"/>
      <c r="F1034" s="576"/>
      <c r="G1034" s="576"/>
      <c r="H1034" s="576"/>
      <c r="I1034" s="576"/>
    </row>
    <row r="1035" spans="1:9" s="299" customFormat="1" x14ac:dyDescent="0.25">
      <c r="A1035" s="679"/>
      <c r="B1035" s="680" t="s">
        <v>1039</v>
      </c>
      <c r="C1035" s="299" t="s">
        <v>3034</v>
      </c>
      <c r="D1035" s="311">
        <v>5.6</v>
      </c>
      <c r="E1035" s="681"/>
      <c r="F1035" s="680"/>
      <c r="G1035" s="680"/>
      <c r="H1035" s="680"/>
      <c r="I1035" s="680"/>
    </row>
    <row r="1036" spans="1:9" s="299" customFormat="1" x14ac:dyDescent="0.25">
      <c r="A1036" s="679"/>
      <c r="B1036" s="680" t="s">
        <v>1039</v>
      </c>
      <c r="C1036" s="299" t="s">
        <v>3035</v>
      </c>
      <c r="D1036" s="311">
        <v>3.5</v>
      </c>
      <c r="E1036" s="681"/>
      <c r="F1036" s="680"/>
      <c r="G1036" s="680"/>
      <c r="H1036" s="680"/>
      <c r="I1036" s="680"/>
    </row>
    <row r="1037" spans="1:9" s="299" customFormat="1" x14ac:dyDescent="0.25">
      <c r="A1037" s="679"/>
      <c r="B1037" s="680" t="s">
        <v>1039</v>
      </c>
      <c r="C1037" s="299" t="s">
        <v>3036</v>
      </c>
      <c r="D1037" s="311">
        <v>4</v>
      </c>
      <c r="E1037" s="681"/>
      <c r="F1037" s="680"/>
      <c r="G1037" s="680"/>
      <c r="H1037" s="680"/>
      <c r="I1037" s="680"/>
    </row>
    <row r="1038" spans="1:9" s="299" customFormat="1" x14ac:dyDescent="0.25">
      <c r="A1038" s="679"/>
      <c r="B1038" s="680" t="s">
        <v>1039</v>
      </c>
      <c r="C1038" s="299" t="s">
        <v>3037</v>
      </c>
      <c r="D1038" s="311">
        <v>3</v>
      </c>
      <c r="E1038" s="681"/>
      <c r="F1038" s="680"/>
      <c r="G1038" s="680"/>
      <c r="H1038" s="680"/>
      <c r="I1038" s="680"/>
    </row>
    <row r="1039" spans="1:9" s="283" customFormat="1" x14ac:dyDescent="0.25">
      <c r="A1039" s="678"/>
      <c r="B1039" s="576" t="s">
        <v>1039</v>
      </c>
      <c r="C1039" s="283" t="s">
        <v>3038</v>
      </c>
      <c r="D1039" s="504"/>
      <c r="E1039" s="577">
        <v>5</v>
      </c>
      <c r="F1039" s="576"/>
      <c r="G1039" s="576"/>
      <c r="H1039" s="576"/>
      <c r="I1039" s="576"/>
    </row>
    <row r="1040" spans="1:9" s="283" customFormat="1" x14ac:dyDescent="0.25">
      <c r="A1040" s="678"/>
      <c r="B1040" s="576" t="s">
        <v>1039</v>
      </c>
      <c r="C1040" s="283" t="s">
        <v>3039</v>
      </c>
      <c r="D1040" s="504">
        <v>6</v>
      </c>
      <c r="E1040" s="577"/>
      <c r="F1040" s="576"/>
      <c r="G1040" s="576"/>
      <c r="H1040" s="576"/>
      <c r="I1040" s="576"/>
    </row>
    <row r="1041" spans="1:9" s="283" customFormat="1" x14ac:dyDescent="0.25">
      <c r="A1041" s="678"/>
      <c r="B1041" s="576" t="s">
        <v>1039</v>
      </c>
      <c r="C1041" s="283" t="s">
        <v>3036</v>
      </c>
      <c r="D1041" s="504">
        <v>4</v>
      </c>
      <c r="E1041" s="577"/>
      <c r="F1041" s="576"/>
      <c r="G1041" s="576"/>
      <c r="H1041" s="576"/>
      <c r="I1041" s="576"/>
    </row>
    <row r="1042" spans="1:9" s="166" customFormat="1" x14ac:dyDescent="0.25">
      <c r="A1042" s="509"/>
      <c r="B1042" s="603"/>
      <c r="C1042" s="166" t="s">
        <v>2973</v>
      </c>
      <c r="D1042" s="167">
        <f>SUM(D966:D1019)</f>
        <v>615.5</v>
      </c>
      <c r="E1042" s="511">
        <f>SUM(E966:E1019)</f>
        <v>170</v>
      </c>
      <c r="F1042" s="603"/>
      <c r="G1042" s="603"/>
      <c r="H1042" s="603"/>
      <c r="I1042" s="603"/>
    </row>
    <row r="1043" spans="1:9" s="166" customFormat="1" x14ac:dyDescent="0.25">
      <c r="A1043" s="509"/>
      <c r="B1043" s="603"/>
      <c r="C1043" s="166" t="s">
        <v>3040</v>
      </c>
      <c r="D1043" s="167">
        <f>SUM(D1020:D1030)</f>
        <v>120</v>
      </c>
      <c r="E1043" s="511">
        <f>SUM(E1020:E1030)</f>
        <v>100</v>
      </c>
      <c r="F1043" s="603"/>
      <c r="G1043" s="603"/>
      <c r="H1043" s="603"/>
      <c r="I1043" s="603"/>
    </row>
    <row r="1044" spans="1:9" s="166" customFormat="1" x14ac:dyDescent="0.25">
      <c r="A1044" s="509"/>
      <c r="B1044" s="603"/>
      <c r="C1044" s="166" t="s">
        <v>3041</v>
      </c>
      <c r="D1044" s="167">
        <f>SUM(D1031:D1033)</f>
        <v>21.9</v>
      </c>
      <c r="E1044" s="511">
        <f>SUM(E1031:E1033)</f>
        <v>53.8</v>
      </c>
      <c r="F1044" s="603"/>
      <c r="G1044" s="603"/>
      <c r="H1044" s="603"/>
      <c r="I1044" s="603"/>
    </row>
    <row r="1045" spans="1:9" s="166" customFormat="1" x14ac:dyDescent="0.25">
      <c r="A1045" s="509"/>
      <c r="B1045" s="603"/>
      <c r="C1045" s="166" t="s">
        <v>2974</v>
      </c>
      <c r="D1045" s="167">
        <f>SUM(D1034:D1041)</f>
        <v>28.9</v>
      </c>
      <c r="E1045" s="511">
        <f>SUM(E1039:E1041)</f>
        <v>5</v>
      </c>
      <c r="F1045" s="603"/>
      <c r="G1045" s="603"/>
      <c r="H1045" s="603"/>
      <c r="I1045" s="603"/>
    </row>
    <row r="1046" spans="1:9" x14ac:dyDescent="0.25">
      <c r="C1046" s="640" t="s">
        <v>2839</v>
      </c>
      <c r="D1046" s="167">
        <f>SUM(D1045,D1044,D1043,D1042,D965)</f>
        <v>1077.5999999999999</v>
      </c>
      <c r="E1046" s="511">
        <f>SUM(E1045,E1044,E1043,E1042,E965)</f>
        <v>328.8</v>
      </c>
    </row>
    <row r="1047" spans="1:9" x14ac:dyDescent="0.25">
      <c r="C1047" s="591" t="s">
        <v>2897</v>
      </c>
    </row>
    <row r="1048" spans="1:9" x14ac:dyDescent="0.25">
      <c r="C1048" s="591" t="s">
        <v>2898</v>
      </c>
    </row>
    <row r="1049" spans="1:9" x14ac:dyDescent="0.25">
      <c r="C1049" s="640" t="s">
        <v>2791</v>
      </c>
    </row>
    <row r="1050" spans="1:9" x14ac:dyDescent="0.25">
      <c r="C1050" s="640" t="s">
        <v>2792</v>
      </c>
    </row>
    <row r="1051" spans="1:9" x14ac:dyDescent="0.25">
      <c r="C1051" s="591" t="s">
        <v>2899</v>
      </c>
    </row>
    <row r="1052" spans="1:9" x14ac:dyDescent="0.25">
      <c r="C1052" s="587" t="s">
        <v>2842</v>
      </c>
    </row>
    <row r="1053" spans="1:9" x14ac:dyDescent="0.25">
      <c r="C1053" s="663" t="s">
        <v>2942</v>
      </c>
    </row>
    <row r="1054" spans="1:9" x14ac:dyDescent="0.25">
      <c r="C1054" s="665" t="s">
        <v>2943</v>
      </c>
    </row>
  </sheetData>
  <pageMargins left="0.25" right="0.25" top="0.75" bottom="0.7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9" zoomScale="85" zoomScaleNormal="85" workbookViewId="0">
      <selection activeCell="A32" activeCellId="1" sqref="A530:XFD534 A32"/>
    </sheetView>
  </sheetViews>
  <sheetFormatPr baseColWidth="10" defaultColWidth="9" defaultRowHeight="15.75" x14ac:dyDescent="0.25"/>
  <cols>
    <col min="1" max="1" width="23.125" customWidth="1"/>
    <col min="2" max="2" width="15" customWidth="1"/>
    <col min="3" max="3" width="8.125" customWidth="1"/>
    <col min="4" max="11" width="11" customWidth="1"/>
    <col min="12" max="12" width="20.5" customWidth="1"/>
    <col min="13" max="1025" width="11" customWidth="1"/>
  </cols>
  <sheetData>
    <row r="1" spans="1:26" x14ac:dyDescent="0.25">
      <c r="A1" s="682" t="s">
        <v>3042</v>
      </c>
    </row>
    <row r="2" spans="1:26" s="1" customFormat="1" ht="18.7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3043</v>
      </c>
      <c r="J2" s="12" t="s">
        <v>3044</v>
      </c>
      <c r="K2" s="14" t="s">
        <v>3045</v>
      </c>
      <c r="L2" s="7" t="s">
        <v>3046</v>
      </c>
      <c r="M2" s="13" t="s">
        <v>3047</v>
      </c>
      <c r="N2" s="7"/>
      <c r="O2" s="7" t="s">
        <v>3043</v>
      </c>
      <c r="P2" s="683" t="s">
        <v>3044</v>
      </c>
      <c r="Q2" s="7"/>
      <c r="R2" s="7"/>
      <c r="S2" s="684"/>
      <c r="T2" s="14" t="s">
        <v>3048</v>
      </c>
      <c r="U2" s="7" t="s">
        <v>3049</v>
      </c>
      <c r="V2" s="293" t="s">
        <v>3050</v>
      </c>
    </row>
    <row r="3" spans="1:26" s="25" customFormat="1" ht="18.75" x14ac:dyDescent="0.3">
      <c r="A3" s="121"/>
      <c r="B3" s="121" t="s">
        <v>3051</v>
      </c>
      <c r="C3" s="17"/>
      <c r="D3" s="17" t="s">
        <v>3052</v>
      </c>
      <c r="E3" s="17" t="s">
        <v>3053</v>
      </c>
      <c r="F3" s="17"/>
      <c r="G3" s="17"/>
      <c r="H3" s="17"/>
      <c r="I3" s="17">
        <v>15</v>
      </c>
      <c r="J3" s="17"/>
      <c r="K3" s="24"/>
      <c r="L3" s="17">
        <v>28</v>
      </c>
      <c r="M3" s="19">
        <f>SUM(J3*L3)</f>
        <v>0</v>
      </c>
      <c r="N3" s="20"/>
      <c r="O3" s="20">
        <v>15</v>
      </c>
      <c r="P3" s="685">
        <v>1</v>
      </c>
      <c r="Q3" s="20"/>
      <c r="R3" s="686"/>
      <c r="S3" s="686"/>
      <c r="T3" s="22">
        <v>25</v>
      </c>
      <c r="U3" s="20">
        <f>(P3*T3)</f>
        <v>25</v>
      </c>
      <c r="V3" s="449" t="s">
        <v>3054</v>
      </c>
    </row>
    <row r="4" spans="1:26" s="25" customFormat="1" ht="18.75" x14ac:dyDescent="0.3">
      <c r="A4" s="121"/>
      <c r="B4" s="121" t="s">
        <v>3051</v>
      </c>
      <c r="C4" s="17"/>
      <c r="D4" s="17" t="s">
        <v>3052</v>
      </c>
      <c r="E4" s="17" t="s">
        <v>3055</v>
      </c>
      <c r="F4" s="17"/>
      <c r="G4" s="17"/>
      <c r="H4" s="17"/>
      <c r="I4" s="17">
        <v>15</v>
      </c>
      <c r="J4" s="17"/>
      <c r="K4" s="24"/>
      <c r="L4" s="17">
        <v>91</v>
      </c>
      <c r="M4" s="19">
        <f>SUM(J4*L4)</f>
        <v>0</v>
      </c>
      <c r="N4" s="20"/>
      <c r="O4" s="20">
        <v>15</v>
      </c>
      <c r="P4" s="685">
        <v>1</v>
      </c>
      <c r="Q4" s="20"/>
      <c r="R4" s="686"/>
      <c r="S4" s="686"/>
      <c r="T4" s="22">
        <v>87</v>
      </c>
      <c r="U4" s="20">
        <f>(P4*T4)</f>
        <v>87</v>
      </c>
      <c r="V4" s="449" t="s">
        <v>3054</v>
      </c>
    </row>
    <row r="5" spans="1:26" s="2" customFormat="1" ht="18.75" x14ac:dyDescent="0.3">
      <c r="A5" s="497"/>
      <c r="B5" s="497"/>
      <c r="C5" s="53"/>
      <c r="D5" s="53"/>
      <c r="E5" s="53"/>
      <c r="F5" s="53"/>
      <c r="G5" s="53"/>
      <c r="H5" s="53"/>
      <c r="I5" s="53"/>
      <c r="J5" s="53"/>
      <c r="K5" s="57"/>
      <c r="L5" s="53"/>
      <c r="M5" s="687"/>
      <c r="N5" s="12"/>
      <c r="O5" s="12"/>
      <c r="P5" s="688"/>
      <c r="Q5" s="12"/>
      <c r="R5" s="689"/>
      <c r="S5" s="689"/>
      <c r="T5" s="55"/>
      <c r="U5" s="12"/>
      <c r="V5" s="690"/>
    </row>
    <row r="6" spans="1:26" s="25" customFormat="1" ht="18.75" x14ac:dyDescent="0.3">
      <c r="A6" s="121"/>
      <c r="B6" s="121" t="s">
        <v>3056</v>
      </c>
      <c r="C6" s="17"/>
      <c r="D6" s="17" t="s">
        <v>3057</v>
      </c>
      <c r="E6" s="17" t="s">
        <v>3058</v>
      </c>
      <c r="F6" s="17"/>
      <c r="G6" s="17"/>
      <c r="H6" s="17"/>
      <c r="I6" s="17">
        <v>90</v>
      </c>
      <c r="J6" s="17">
        <v>80</v>
      </c>
      <c r="K6" s="24"/>
      <c r="L6" s="17">
        <v>6</v>
      </c>
      <c r="M6" s="691">
        <f>SUM(J6*L6)</f>
        <v>480</v>
      </c>
      <c r="N6" s="20"/>
      <c r="O6" s="20">
        <v>90</v>
      </c>
      <c r="P6" s="685">
        <v>80</v>
      </c>
      <c r="Q6" s="20"/>
      <c r="R6" s="686"/>
      <c r="S6" s="686"/>
      <c r="T6" s="22">
        <v>5</v>
      </c>
      <c r="U6" s="20">
        <f>(P6*T6)</f>
        <v>400</v>
      </c>
      <c r="V6" s="449" t="s">
        <v>3054</v>
      </c>
    </row>
    <row r="7" spans="1:26" ht="17.100000000000001" customHeight="1" x14ac:dyDescent="0.25"/>
    <row r="9" spans="1:26" s="1" customFormat="1" ht="18.75" x14ac:dyDescent="0.3">
      <c r="A9" s="17"/>
      <c r="B9" s="17" t="s">
        <v>3042</v>
      </c>
      <c r="C9" s="17"/>
      <c r="D9" s="121"/>
      <c r="E9" s="17" t="s">
        <v>3059</v>
      </c>
      <c r="F9" s="39"/>
      <c r="G9" s="39"/>
      <c r="H9" s="39"/>
      <c r="I9" s="39">
        <v>36</v>
      </c>
      <c r="J9" s="39"/>
      <c r="K9" s="41">
        <v>4</v>
      </c>
      <c r="L9" s="39">
        <v>4</v>
      </c>
      <c r="M9" s="692">
        <f>SUM(J9*L9)</f>
        <v>0</v>
      </c>
      <c r="N9" s="7"/>
      <c r="O9" s="7"/>
      <c r="P9" s="683"/>
      <c r="Q9" s="7"/>
      <c r="R9" s="684"/>
      <c r="S9" s="684"/>
      <c r="T9" s="14">
        <v>0</v>
      </c>
      <c r="U9" s="7">
        <f>(P9*T9)</f>
        <v>0</v>
      </c>
      <c r="V9" s="1" t="s">
        <v>3060</v>
      </c>
      <c r="W9" s="1">
        <v>3</v>
      </c>
    </row>
    <row r="10" spans="1:26" s="1" customFormat="1" ht="18.75" x14ac:dyDescent="0.3">
      <c r="A10" s="17"/>
      <c r="B10" s="17" t="s">
        <v>3042</v>
      </c>
      <c r="C10" s="17"/>
      <c r="D10" s="17" t="s">
        <v>1265</v>
      </c>
      <c r="E10" s="17" t="s">
        <v>3061</v>
      </c>
      <c r="F10" s="39"/>
      <c r="G10" s="39"/>
      <c r="H10" s="39"/>
      <c r="I10" s="39">
        <v>55</v>
      </c>
      <c r="J10" s="39"/>
      <c r="K10" s="41">
        <v>8</v>
      </c>
      <c r="L10" s="39">
        <v>8</v>
      </c>
      <c r="M10" s="692">
        <f>SUM(J10*L10)</f>
        <v>0</v>
      </c>
      <c r="N10" s="7"/>
      <c r="O10" s="7"/>
      <c r="P10" s="683"/>
      <c r="Q10" s="7"/>
      <c r="R10" s="684"/>
      <c r="S10" s="684"/>
      <c r="T10" s="14">
        <v>0</v>
      </c>
      <c r="U10" s="7">
        <f>(P10*T10)</f>
        <v>0</v>
      </c>
      <c r="V10" s="1" t="s">
        <v>3060</v>
      </c>
    </row>
    <row r="11" spans="1:26" s="1" customFormat="1" ht="18.75" x14ac:dyDescent="0.3">
      <c r="A11" s="17"/>
      <c r="B11" s="17" t="s">
        <v>3042</v>
      </c>
      <c r="C11" s="17"/>
      <c r="D11" s="17" t="s">
        <v>1265</v>
      </c>
      <c r="E11" s="17" t="s">
        <v>3062</v>
      </c>
      <c r="F11" s="39"/>
      <c r="G11" s="39"/>
      <c r="H11" s="39"/>
      <c r="I11" s="39">
        <v>55</v>
      </c>
      <c r="J11" s="39"/>
      <c r="K11" s="41">
        <v>5</v>
      </c>
      <c r="L11" s="39">
        <v>5</v>
      </c>
      <c r="M11" s="692">
        <f>SUM(J11*L11)</f>
        <v>0</v>
      </c>
      <c r="N11" s="7"/>
      <c r="O11" s="7"/>
      <c r="P11" s="683"/>
      <c r="Q11" s="7"/>
      <c r="R11" s="684"/>
      <c r="S11" s="684"/>
      <c r="T11" s="14">
        <v>0</v>
      </c>
      <c r="U11" s="7">
        <f>(P11*T11)</f>
        <v>0</v>
      </c>
      <c r="V11" s="1" t="s">
        <v>3060</v>
      </c>
    </row>
    <row r="13" spans="1:26" s="1" customFormat="1" ht="18.75" x14ac:dyDescent="0.3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3043</v>
      </c>
      <c r="J13" s="12" t="s">
        <v>3044</v>
      </c>
      <c r="K13" s="7" t="s">
        <v>3045</v>
      </c>
      <c r="L13" s="7" t="s">
        <v>3046</v>
      </c>
      <c r="M13" s="693" t="s">
        <v>3047</v>
      </c>
      <c r="N13" s="7" t="s">
        <v>3063</v>
      </c>
      <c r="O13" s="7" t="s">
        <v>3043</v>
      </c>
      <c r="P13" s="683" t="s">
        <v>3044</v>
      </c>
      <c r="Q13" s="7"/>
      <c r="R13" s="7"/>
      <c r="S13" s="684"/>
      <c r="T13" s="7" t="s">
        <v>3048</v>
      </c>
      <c r="U13" s="7" t="s">
        <v>3049</v>
      </c>
      <c r="V13" s="16" t="s">
        <v>3064</v>
      </c>
      <c r="W13" s="7" t="s">
        <v>3065</v>
      </c>
      <c r="X13" s="7" t="s">
        <v>3066</v>
      </c>
      <c r="Y13" s="7" t="s">
        <v>13</v>
      </c>
      <c r="Z13" s="39" t="s">
        <v>14</v>
      </c>
    </row>
    <row r="14" spans="1:26" s="238" customFormat="1" ht="18.75" x14ac:dyDescent="0.3">
      <c r="A14" s="506" t="s">
        <v>3067</v>
      </c>
      <c r="B14" s="694" t="s">
        <v>131</v>
      </c>
      <c r="C14" s="269"/>
      <c r="D14" s="269" t="s">
        <v>132</v>
      </c>
      <c r="E14" s="151" t="s">
        <v>3068</v>
      </c>
      <c r="F14" s="269"/>
      <c r="G14" s="269"/>
      <c r="H14" s="695" t="s">
        <v>3069</v>
      </c>
      <c r="I14" s="151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>
        <v>1</v>
      </c>
      <c r="W14" s="269">
        <v>29.33</v>
      </c>
      <c r="X14" s="269">
        <v>38</v>
      </c>
      <c r="Y14" s="269">
        <v>1</v>
      </c>
      <c r="Z14" s="269">
        <v>1</v>
      </c>
    </row>
    <row r="15" spans="1:26" s="238" customFormat="1" ht="18.75" x14ac:dyDescent="0.3">
      <c r="A15" s="506" t="s">
        <v>3067</v>
      </c>
      <c r="B15" s="151" t="s">
        <v>131</v>
      </c>
      <c r="C15" s="269" t="s">
        <v>196</v>
      </c>
      <c r="D15" s="269" t="s">
        <v>132</v>
      </c>
      <c r="E15" s="151" t="s">
        <v>2356</v>
      </c>
      <c r="F15" s="269" t="s">
        <v>3070</v>
      </c>
      <c r="G15" s="269"/>
      <c r="H15" s="269"/>
      <c r="I15" s="269"/>
      <c r="J15" s="269"/>
      <c r="K15" s="269"/>
      <c r="L15" s="151"/>
      <c r="M15" s="269"/>
      <c r="N15" s="269"/>
      <c r="O15" s="269"/>
      <c r="P15" s="269"/>
      <c r="Q15" s="269"/>
      <c r="R15" s="269"/>
      <c r="S15" s="269"/>
      <c r="T15" s="269"/>
      <c r="U15" s="269"/>
      <c r="V15" s="269">
        <v>2</v>
      </c>
      <c r="W15" s="269">
        <v>20.32</v>
      </c>
      <c r="X15" s="269">
        <v>23.9</v>
      </c>
      <c r="Y15" s="269">
        <v>2</v>
      </c>
      <c r="Z15" s="269">
        <v>0</v>
      </c>
    </row>
    <row r="16" spans="1:26" s="238" customFormat="1" x14ac:dyDescent="0.25">
      <c r="A16" s="506" t="s">
        <v>3067</v>
      </c>
      <c r="B16" s="269" t="s">
        <v>3071</v>
      </c>
      <c r="C16" s="269"/>
      <c r="D16" s="269" t="s">
        <v>132</v>
      </c>
      <c r="E16" s="269" t="s">
        <v>2338</v>
      </c>
      <c r="F16" s="269" t="s">
        <v>3070</v>
      </c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>
        <v>1</v>
      </c>
      <c r="W16" s="269">
        <v>22.87</v>
      </c>
      <c r="X16" s="269">
        <v>28</v>
      </c>
      <c r="Y16" s="269">
        <v>1</v>
      </c>
      <c r="Z16" s="269">
        <v>0</v>
      </c>
    </row>
    <row r="17" spans="1:26" s="238" customFormat="1" x14ac:dyDescent="0.25">
      <c r="A17" s="506" t="s">
        <v>3067</v>
      </c>
      <c r="B17" s="269" t="s">
        <v>131</v>
      </c>
      <c r="C17" s="269"/>
      <c r="D17" s="269" t="s">
        <v>132</v>
      </c>
      <c r="E17" s="269" t="s">
        <v>3072</v>
      </c>
      <c r="F17" s="269" t="s">
        <v>3073</v>
      </c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>
        <v>1</v>
      </c>
      <c r="W17" s="269">
        <v>18.62</v>
      </c>
      <c r="X17" s="269">
        <v>21.9</v>
      </c>
      <c r="Y17" s="269">
        <v>1</v>
      </c>
      <c r="Z17" s="269">
        <v>1</v>
      </c>
    </row>
    <row r="18" spans="1:26" s="238" customFormat="1" x14ac:dyDescent="0.25">
      <c r="A18" s="506" t="s">
        <v>3067</v>
      </c>
      <c r="B18" s="269" t="s">
        <v>131</v>
      </c>
      <c r="C18" s="269"/>
      <c r="D18" s="269" t="s">
        <v>132</v>
      </c>
      <c r="E18" s="269" t="s">
        <v>2765</v>
      </c>
      <c r="F18" s="269" t="s">
        <v>3074</v>
      </c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>
        <v>2</v>
      </c>
      <c r="W18" s="269">
        <v>15.73</v>
      </c>
      <c r="X18" s="269">
        <v>18.5</v>
      </c>
      <c r="Y18" s="269">
        <v>1</v>
      </c>
      <c r="Z18" s="269">
        <v>1</v>
      </c>
    </row>
    <row r="19" spans="1:26" s="238" customFormat="1" x14ac:dyDescent="0.25">
      <c r="A19" s="506" t="s">
        <v>3067</v>
      </c>
      <c r="B19" s="269" t="s">
        <v>131</v>
      </c>
      <c r="C19" s="269"/>
      <c r="D19" s="269" t="s">
        <v>132</v>
      </c>
      <c r="E19" s="269" t="s">
        <v>2860</v>
      </c>
      <c r="F19" s="269" t="s">
        <v>2217</v>
      </c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>
        <v>2</v>
      </c>
      <c r="W19" s="269">
        <v>22.53</v>
      </c>
      <c r="X19" s="269">
        <v>26.5</v>
      </c>
      <c r="Y19" s="269">
        <v>2</v>
      </c>
      <c r="Z19" s="269">
        <v>2</v>
      </c>
    </row>
    <row r="20" spans="1:26" s="238" customFormat="1" x14ac:dyDescent="0.25">
      <c r="A20" s="506" t="s">
        <v>3067</v>
      </c>
      <c r="B20" s="269"/>
      <c r="C20" s="269"/>
      <c r="D20" s="269" t="s">
        <v>132</v>
      </c>
      <c r="E20" s="269" t="s">
        <v>2216</v>
      </c>
      <c r="F20" s="269" t="s">
        <v>2217</v>
      </c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>
        <v>2</v>
      </c>
      <c r="W20" s="269">
        <v>16.07</v>
      </c>
      <c r="X20" s="269">
        <v>18.899999999999999</v>
      </c>
      <c r="Y20" s="269">
        <v>1</v>
      </c>
      <c r="Z20" s="269">
        <v>1</v>
      </c>
    </row>
    <row r="21" spans="1:26" s="238" customFormat="1" ht="18.75" x14ac:dyDescent="0.3">
      <c r="A21" s="506" t="s">
        <v>3067</v>
      </c>
      <c r="B21" s="694" t="s">
        <v>131</v>
      </c>
      <c r="C21" s="269"/>
      <c r="D21" s="269" t="s">
        <v>132</v>
      </c>
      <c r="E21" s="151" t="s">
        <v>3068</v>
      </c>
      <c r="F21" s="269"/>
      <c r="G21" s="269"/>
      <c r="H21" s="695"/>
      <c r="I21" s="151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>
        <v>4</v>
      </c>
      <c r="W21" s="269">
        <v>29.33</v>
      </c>
      <c r="X21" s="269">
        <v>38</v>
      </c>
      <c r="Y21" s="269"/>
      <c r="Z21" s="269"/>
    </row>
    <row r="22" spans="1:26" s="238" customFormat="1" ht="18.75" x14ac:dyDescent="0.3">
      <c r="A22" s="506" t="s">
        <v>3067</v>
      </c>
      <c r="B22" s="151" t="s">
        <v>131</v>
      </c>
      <c r="C22" s="269" t="s">
        <v>196</v>
      </c>
      <c r="D22" s="269" t="s">
        <v>132</v>
      </c>
      <c r="E22" s="151" t="s">
        <v>2356</v>
      </c>
      <c r="F22" s="269" t="s">
        <v>3070</v>
      </c>
      <c r="G22" s="269"/>
      <c r="H22" s="269"/>
      <c r="I22" s="269"/>
      <c r="J22" s="269"/>
      <c r="K22" s="269"/>
      <c r="L22" s="151"/>
      <c r="M22" s="269"/>
      <c r="N22" s="269"/>
      <c r="O22" s="269"/>
      <c r="P22" s="269"/>
      <c r="Q22" s="269"/>
      <c r="R22" s="269"/>
      <c r="S22" s="269"/>
      <c r="T22" s="269"/>
      <c r="U22" s="269"/>
      <c r="V22" s="269">
        <v>3</v>
      </c>
      <c r="W22" s="269">
        <v>20.32</v>
      </c>
      <c r="X22" s="269">
        <v>23.9</v>
      </c>
      <c r="Y22" s="269"/>
      <c r="Z22" s="269"/>
    </row>
    <row r="23" spans="1:26" s="238" customFormat="1" x14ac:dyDescent="0.25">
      <c r="A23" s="506" t="s">
        <v>3067</v>
      </c>
      <c r="B23" s="269" t="s">
        <v>131</v>
      </c>
      <c r="C23" s="269"/>
      <c r="D23" s="269" t="s">
        <v>132</v>
      </c>
      <c r="E23" s="269" t="s">
        <v>3072</v>
      </c>
      <c r="F23" s="269" t="s">
        <v>3073</v>
      </c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>
        <v>3</v>
      </c>
      <c r="W23" s="269">
        <v>18.62</v>
      </c>
      <c r="X23" s="269">
        <v>21.9</v>
      </c>
      <c r="Y23" s="269"/>
      <c r="Z23" s="269"/>
    </row>
    <row r="24" spans="1:26" s="238" customFormat="1" x14ac:dyDescent="0.25">
      <c r="A24" s="506" t="s">
        <v>3067</v>
      </c>
      <c r="B24" s="269" t="s">
        <v>131</v>
      </c>
      <c r="C24" s="269"/>
      <c r="D24" s="269" t="s">
        <v>132</v>
      </c>
      <c r="E24" s="269" t="s">
        <v>2765</v>
      </c>
      <c r="F24" s="269" t="s">
        <v>3074</v>
      </c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>
        <v>5</v>
      </c>
      <c r="W24" s="269">
        <v>15.73</v>
      </c>
      <c r="X24" s="269">
        <v>18.5</v>
      </c>
      <c r="Y24" s="269"/>
      <c r="Z24" s="269"/>
    </row>
    <row r="25" spans="1:26" s="238" customFormat="1" x14ac:dyDescent="0.25">
      <c r="A25" s="506" t="s">
        <v>3067</v>
      </c>
      <c r="B25" s="269" t="s">
        <v>131</v>
      </c>
      <c r="C25" s="269"/>
      <c r="D25" s="269" t="s">
        <v>132</v>
      </c>
      <c r="E25" s="269" t="s">
        <v>2860</v>
      </c>
      <c r="F25" s="269" t="s">
        <v>2217</v>
      </c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>
        <v>3</v>
      </c>
      <c r="W25" s="269">
        <v>22.53</v>
      </c>
      <c r="X25" s="269">
        <v>26.5</v>
      </c>
      <c r="Y25" s="269"/>
      <c r="Z25" s="269"/>
    </row>
    <row r="26" spans="1:26" s="238" customFormat="1" x14ac:dyDescent="0.25">
      <c r="A26" s="506" t="s">
        <v>3067</v>
      </c>
      <c r="B26" s="269"/>
      <c r="C26" s="269"/>
      <c r="D26" s="269" t="s">
        <v>132</v>
      </c>
      <c r="E26" s="269" t="s">
        <v>2216</v>
      </c>
      <c r="F26" s="269" t="s">
        <v>2217</v>
      </c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>
        <v>4</v>
      </c>
      <c r="W26" s="269">
        <v>16.07</v>
      </c>
      <c r="X26" s="269">
        <v>18.899999999999999</v>
      </c>
      <c r="Y26" s="269"/>
      <c r="Z26" s="269"/>
    </row>
    <row r="27" spans="1:26" s="78" customFormat="1" x14ac:dyDescent="0.25">
      <c r="A27" s="71" t="s">
        <v>3075</v>
      </c>
      <c r="B27" s="71" t="s">
        <v>131</v>
      </c>
      <c r="C27" s="71"/>
      <c r="D27" s="71" t="s">
        <v>3076</v>
      </c>
      <c r="E27" s="71" t="s">
        <v>3077</v>
      </c>
      <c r="F27" s="71" t="s">
        <v>3078</v>
      </c>
      <c r="G27" s="71" t="s">
        <v>3079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>
        <v>20</v>
      </c>
      <c r="W27" s="71"/>
      <c r="X27" s="71"/>
      <c r="Y27" s="71"/>
      <c r="Z27" s="71"/>
    </row>
    <row r="28" spans="1:26" s="78" customFormat="1" x14ac:dyDescent="0.25">
      <c r="A28" s="71" t="s">
        <v>3075</v>
      </c>
      <c r="B28" s="71" t="s">
        <v>131</v>
      </c>
      <c r="C28" s="71"/>
      <c r="D28" s="71" t="s">
        <v>3076</v>
      </c>
      <c r="E28" s="71" t="s">
        <v>3080</v>
      </c>
      <c r="F28" s="71" t="s">
        <v>3078</v>
      </c>
      <c r="G28" s="71" t="s">
        <v>3079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x14ac:dyDescent="0.25">
      <c r="A29" s="171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spans="1:26" s="223" customFormat="1" x14ac:dyDescent="0.25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spans="1:26" s="223" customFormat="1" x14ac:dyDescent="0.25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spans="1:26" s="223" customFormat="1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spans="1:26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spans="1:26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spans="1:26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spans="1:26" x14ac:dyDescent="0.25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spans="1:26" x14ac:dyDescent="0.25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spans="1:26" x14ac:dyDescent="0.2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spans="1:26" x14ac:dyDescent="0.25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spans="1:26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spans="1:26" x14ac:dyDescent="0.25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spans="1:26" x14ac:dyDescent="0.25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spans="1:26" x14ac:dyDescent="0.25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spans="1:26" x14ac:dyDescent="0.25">
      <c r="A44" s="171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spans="1:26" x14ac:dyDescent="0.25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spans="1:26" x14ac:dyDescent="0.25">
      <c r="A46" s="171"/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spans="1:26" x14ac:dyDescent="0.25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spans="1:26" x14ac:dyDescent="0.25">
      <c r="A48" s="171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spans="1:26" x14ac:dyDescent="0.25">
      <c r="A49" s="171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spans="1:26" x14ac:dyDescent="0.25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spans="1:26" x14ac:dyDescent="0.25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spans="1:26" x14ac:dyDescent="0.25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spans="1:26" x14ac:dyDescent="0.25">
      <c r="A53" s="171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spans="1:26" x14ac:dyDescent="0.25">
      <c r="A54" s="171"/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04"/>
  <sheetViews>
    <sheetView zoomScale="110" zoomScaleNormal="110" workbookViewId="0">
      <pane xSplit="5" ySplit="1" topLeftCell="T2" activePane="bottomRight" state="frozen"/>
      <selection pane="topRight" activeCell="T1" sqref="T1"/>
      <selection pane="bottomLeft" activeCell="A390" sqref="A390"/>
      <selection pane="bottomRight" activeCell="T403" activeCellId="1" sqref="A530:XFD534 T403"/>
    </sheetView>
  </sheetViews>
  <sheetFormatPr baseColWidth="10" defaultColWidth="9" defaultRowHeight="18.75" x14ac:dyDescent="0.3"/>
  <cols>
    <col min="1" max="2" width="10.875" style="39" customWidth="1"/>
    <col min="3" max="3" width="13.625" style="39" customWidth="1"/>
    <col min="4" max="4" width="10.875" style="39" customWidth="1"/>
    <col min="5" max="5" width="45.125" style="39" customWidth="1"/>
    <col min="6" max="6" width="24.625" style="39" customWidth="1"/>
    <col min="7" max="7" width="17.125" style="39" customWidth="1"/>
    <col min="8" max="8" width="10.875" style="39" customWidth="1"/>
    <col min="9" max="15" width="10.875" style="39" hidden="1" customWidth="1"/>
    <col min="16" max="16" width="15.125" style="39" hidden="1" customWidth="1"/>
    <col min="17" max="17" width="10.875" style="39" hidden="1" customWidth="1"/>
    <col min="18" max="18" width="20.125" style="39" hidden="1" customWidth="1"/>
    <col min="19" max="19" width="11.125" style="39" customWidth="1"/>
    <col min="20" max="20" width="16.5" style="196" customWidth="1"/>
    <col min="21" max="21" width="16" style="196" customWidth="1"/>
    <col min="22" max="23" width="10.875" style="39" customWidth="1"/>
    <col min="24" max="24" width="24.375" style="39" hidden="1" customWidth="1"/>
    <col min="25" max="25" width="12.125" style="39" customWidth="1"/>
    <col min="26" max="26" width="14.875" style="696" customWidth="1"/>
    <col min="27" max="27" width="15.625" style="696" customWidth="1"/>
    <col min="28" max="28" width="8.125" style="39" customWidth="1"/>
    <col min="29" max="29" width="16.625" style="196" customWidth="1"/>
    <col min="30" max="30" width="14.625" style="196" customWidth="1"/>
    <col min="31" max="85" width="10.875" style="39" customWidth="1"/>
    <col min="86" max="1025" width="10.875" customWidth="1"/>
  </cols>
  <sheetData>
    <row r="1" spans="1:3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3043</v>
      </c>
      <c r="J1" s="12" t="s">
        <v>3044</v>
      </c>
      <c r="K1" s="7" t="s">
        <v>3045</v>
      </c>
      <c r="L1" s="7" t="s">
        <v>3046</v>
      </c>
      <c r="M1" s="693" t="s">
        <v>3047</v>
      </c>
      <c r="N1" s="7" t="s">
        <v>3063</v>
      </c>
      <c r="O1" s="7" t="s">
        <v>3043</v>
      </c>
      <c r="P1" s="683" t="s">
        <v>3044</v>
      </c>
      <c r="Q1" s="7" t="s">
        <v>3048</v>
      </c>
      <c r="R1" s="7" t="s">
        <v>3049</v>
      </c>
      <c r="S1" s="16" t="s">
        <v>3064</v>
      </c>
      <c r="T1" s="8" t="s">
        <v>3065</v>
      </c>
      <c r="U1" s="8" t="s">
        <v>3066</v>
      </c>
      <c r="V1" s="7" t="s">
        <v>13</v>
      </c>
      <c r="W1" s="39" t="s">
        <v>14</v>
      </c>
      <c r="X1" s="41" t="s">
        <v>3081</v>
      </c>
      <c r="Y1" s="39" t="s">
        <v>3082</v>
      </c>
      <c r="Z1" s="696" t="s">
        <v>3083</v>
      </c>
      <c r="AA1" s="696" t="s">
        <v>3084</v>
      </c>
      <c r="AB1" s="39" t="s">
        <v>3085</v>
      </c>
      <c r="AC1" s="196" t="s">
        <v>3086</v>
      </c>
      <c r="AD1" s="697" t="s">
        <v>3087</v>
      </c>
      <c r="AE1" s="245" t="s">
        <v>3088</v>
      </c>
      <c r="AF1" s="39" t="s">
        <v>3089</v>
      </c>
      <c r="AG1" s="39" t="s">
        <v>3090</v>
      </c>
    </row>
    <row r="2" spans="1:34" s="186" customFormat="1" x14ac:dyDescent="0.3">
      <c r="A2" s="17" t="s">
        <v>1746</v>
      </c>
      <c r="B2" s="186" t="s">
        <v>1533</v>
      </c>
      <c r="C2" s="186" t="s">
        <v>1747</v>
      </c>
      <c r="D2" s="186" t="s">
        <v>136</v>
      </c>
      <c r="E2" s="186" t="s">
        <v>3091</v>
      </c>
      <c r="F2" s="186" t="s">
        <v>3092</v>
      </c>
      <c r="G2" s="186" t="s">
        <v>3093</v>
      </c>
      <c r="H2" s="438"/>
      <c r="S2" s="186">
        <v>1</v>
      </c>
      <c r="T2" s="187">
        <v>12.85</v>
      </c>
      <c r="U2" s="187">
        <v>30</v>
      </c>
      <c r="X2" s="698">
        <v>42822</v>
      </c>
      <c r="Y2" s="699"/>
      <c r="Z2" s="700"/>
      <c r="AA2" s="700"/>
      <c r="AB2" s="699"/>
      <c r="AC2" s="187"/>
      <c r="AD2" s="701"/>
      <c r="AE2" s="702" t="s">
        <v>1624</v>
      </c>
      <c r="AF2" s="703" t="s">
        <v>3094</v>
      </c>
      <c r="AG2" s="186" t="s">
        <v>3095</v>
      </c>
      <c r="AH2" s="39" t="s">
        <v>3096</v>
      </c>
    </row>
    <row r="3" spans="1:34" s="186" customFormat="1" x14ac:dyDescent="0.3">
      <c r="A3" s="186" t="s">
        <v>1650</v>
      </c>
      <c r="B3" s="186" t="s">
        <v>1533</v>
      </c>
      <c r="C3" s="186" t="s">
        <v>1651</v>
      </c>
      <c r="D3" s="186" t="s">
        <v>136</v>
      </c>
      <c r="E3" s="186" t="s">
        <v>1652</v>
      </c>
      <c r="F3" s="186" t="s">
        <v>1653</v>
      </c>
      <c r="H3" s="186" t="s">
        <v>1635</v>
      </c>
      <c r="S3" s="186">
        <v>10</v>
      </c>
      <c r="T3" s="187">
        <v>0.65</v>
      </c>
      <c r="U3" s="187">
        <v>3</v>
      </c>
      <c r="X3" s="698">
        <v>42822</v>
      </c>
      <c r="Y3" s="699"/>
      <c r="Z3" s="700"/>
      <c r="AA3" s="700"/>
      <c r="AB3" s="699"/>
      <c r="AC3" s="187"/>
      <c r="AD3" s="701"/>
      <c r="AE3" s="429"/>
    </row>
    <row r="4" spans="1:34" s="186" customFormat="1" x14ac:dyDescent="0.3">
      <c r="A4" s="17" t="s">
        <v>1722</v>
      </c>
      <c r="B4" s="186" t="s">
        <v>1533</v>
      </c>
      <c r="C4" s="186" t="s">
        <v>1723</v>
      </c>
      <c r="D4" s="186" t="s">
        <v>136</v>
      </c>
      <c r="E4" s="186" t="s">
        <v>1724</v>
      </c>
      <c r="F4" s="186" t="s">
        <v>1053</v>
      </c>
      <c r="G4" s="186" t="s">
        <v>1677</v>
      </c>
      <c r="H4" s="438"/>
      <c r="S4" s="186">
        <v>2</v>
      </c>
      <c r="T4" s="187">
        <v>2.25</v>
      </c>
      <c r="U4" s="187">
        <v>6</v>
      </c>
      <c r="X4" s="698">
        <v>42822</v>
      </c>
      <c r="Y4" s="699"/>
      <c r="Z4" s="700"/>
      <c r="AA4" s="700"/>
      <c r="AB4" s="699"/>
      <c r="AC4" s="187"/>
      <c r="AD4" s="701"/>
      <c r="AE4" s="429"/>
    </row>
    <row r="5" spans="1:34" s="186" customFormat="1" x14ac:dyDescent="0.3">
      <c r="A5" s="186" t="s">
        <v>1735</v>
      </c>
      <c r="B5" s="186" t="s">
        <v>1533</v>
      </c>
      <c r="C5" s="186" t="s">
        <v>1736</v>
      </c>
      <c r="D5" s="186" t="s">
        <v>136</v>
      </c>
      <c r="E5" s="186" t="s">
        <v>1737</v>
      </c>
      <c r="F5" s="186" t="s">
        <v>1053</v>
      </c>
      <c r="G5" s="186" t="s">
        <v>1677</v>
      </c>
      <c r="H5" s="438"/>
      <c r="S5" s="186">
        <v>2</v>
      </c>
      <c r="T5" s="187">
        <v>2.25</v>
      </c>
      <c r="U5" s="187">
        <v>6</v>
      </c>
      <c r="X5" s="698">
        <v>42822</v>
      </c>
      <c r="Y5" s="699"/>
      <c r="Z5" s="700"/>
      <c r="AA5" s="700"/>
      <c r="AB5" s="699"/>
      <c r="AC5" s="187"/>
      <c r="AD5" s="701"/>
      <c r="AE5" s="429"/>
    </row>
    <row r="6" spans="1:34" s="186" customFormat="1" x14ac:dyDescent="0.3">
      <c r="A6" s="186" t="s">
        <v>1732</v>
      </c>
      <c r="B6" s="186" t="s">
        <v>1533</v>
      </c>
      <c r="C6" s="186" t="s">
        <v>1733</v>
      </c>
      <c r="D6" s="186" t="s">
        <v>136</v>
      </c>
      <c r="E6" s="186" t="s">
        <v>1734</v>
      </c>
      <c r="F6" s="186" t="s">
        <v>1053</v>
      </c>
      <c r="G6" s="186" t="s">
        <v>1677</v>
      </c>
      <c r="H6" s="438"/>
      <c r="S6" s="186">
        <v>3</v>
      </c>
      <c r="T6" s="187">
        <v>2.25</v>
      </c>
      <c r="U6" s="187">
        <v>6</v>
      </c>
      <c r="X6" s="698">
        <v>42822</v>
      </c>
      <c r="Y6" s="699"/>
      <c r="Z6" s="700"/>
      <c r="AA6" s="700"/>
      <c r="AB6" s="699"/>
      <c r="AC6" s="187"/>
      <c r="AD6" s="701"/>
      <c r="AE6" s="429"/>
    </row>
    <row r="7" spans="1:34" s="186" customFormat="1" x14ac:dyDescent="0.3">
      <c r="A7" s="17" t="s">
        <v>2981</v>
      </c>
      <c r="B7" s="186" t="s">
        <v>1533</v>
      </c>
      <c r="C7" s="186" t="s">
        <v>1682</v>
      </c>
      <c r="D7" s="186" t="s">
        <v>136</v>
      </c>
      <c r="E7" s="186" t="s">
        <v>3097</v>
      </c>
      <c r="F7" s="186" t="s">
        <v>1053</v>
      </c>
      <c r="G7" s="186" t="s">
        <v>1677</v>
      </c>
      <c r="H7" s="438"/>
      <c r="S7" s="186">
        <v>2</v>
      </c>
      <c r="T7" s="187">
        <v>1.55</v>
      </c>
      <c r="U7" s="187">
        <v>5</v>
      </c>
      <c r="X7" s="698">
        <v>42822</v>
      </c>
      <c r="Y7" s="699"/>
      <c r="Z7" s="700"/>
      <c r="AA7" s="700"/>
      <c r="AB7" s="699"/>
      <c r="AC7" s="187"/>
      <c r="AD7" s="701"/>
      <c r="AE7" s="429"/>
    </row>
    <row r="8" spans="1:34" s="186" customFormat="1" x14ac:dyDescent="0.3">
      <c r="A8" s="17" t="s">
        <v>1674</v>
      </c>
      <c r="B8" s="186" t="s">
        <v>1533</v>
      </c>
      <c r="C8" s="186" t="s">
        <v>1675</v>
      </c>
      <c r="D8" s="186" t="s">
        <v>136</v>
      </c>
      <c r="E8" s="186" t="s">
        <v>1676</v>
      </c>
      <c r="F8" s="186" t="s">
        <v>1053</v>
      </c>
      <c r="G8" s="186" t="s">
        <v>1677</v>
      </c>
      <c r="H8" s="438"/>
      <c r="S8" s="186">
        <v>3</v>
      </c>
      <c r="T8" s="187">
        <v>1.55</v>
      </c>
      <c r="U8" s="187">
        <v>5</v>
      </c>
      <c r="X8" s="698">
        <v>42822</v>
      </c>
      <c r="Y8" s="699"/>
      <c r="Z8" s="700"/>
      <c r="AA8" s="700"/>
      <c r="AB8" s="699"/>
      <c r="AC8" s="187"/>
      <c r="AD8" s="701"/>
      <c r="AE8" s="429"/>
    </row>
    <row r="9" spans="1:34" s="186" customFormat="1" x14ac:dyDescent="0.3">
      <c r="A9" s="17" t="s">
        <v>1696</v>
      </c>
      <c r="B9" s="186" t="s">
        <v>1533</v>
      </c>
      <c r="C9" s="186" t="s">
        <v>1697</v>
      </c>
      <c r="D9" s="186" t="s">
        <v>136</v>
      </c>
      <c r="E9" s="186" t="s">
        <v>1698</v>
      </c>
      <c r="F9" s="186" t="s">
        <v>1699</v>
      </c>
      <c r="H9" s="186" t="s">
        <v>1635</v>
      </c>
      <c r="S9" s="186">
        <v>10</v>
      </c>
      <c r="T9" s="187">
        <v>2.5</v>
      </c>
      <c r="U9" s="187">
        <v>5</v>
      </c>
      <c r="X9" s="698">
        <v>42822</v>
      </c>
      <c r="Y9" s="699"/>
      <c r="Z9" s="700"/>
      <c r="AA9" s="700"/>
      <c r="AB9" s="699"/>
      <c r="AC9" s="187"/>
      <c r="AD9" s="701"/>
      <c r="AE9" s="429"/>
    </row>
    <row r="10" spans="1:34" s="186" customFormat="1" x14ac:dyDescent="0.3">
      <c r="A10" s="28" t="s">
        <v>1625</v>
      </c>
      <c r="B10" s="186" t="s">
        <v>1533</v>
      </c>
      <c r="C10" s="186" t="s">
        <v>1626</v>
      </c>
      <c r="D10" s="186" t="s">
        <v>136</v>
      </c>
      <c r="E10" s="186" t="s">
        <v>1627</v>
      </c>
      <c r="F10" s="186" t="s">
        <v>1628</v>
      </c>
      <c r="H10" s="438"/>
      <c r="S10" s="186">
        <v>2</v>
      </c>
      <c r="T10" s="187">
        <v>7.3</v>
      </c>
      <c r="U10" s="187">
        <v>21</v>
      </c>
      <c r="X10" s="698">
        <v>42822</v>
      </c>
      <c r="Y10" s="699"/>
      <c r="Z10" s="700"/>
      <c r="AA10" s="700"/>
      <c r="AB10" s="699"/>
      <c r="AC10" s="187"/>
      <c r="AD10" s="701"/>
      <c r="AE10" s="429"/>
    </row>
    <row r="11" spans="1:34" s="186" customFormat="1" x14ac:dyDescent="0.3">
      <c r="A11" s="186" t="s">
        <v>1636</v>
      </c>
      <c r="B11" s="186" t="s">
        <v>1533</v>
      </c>
      <c r="C11" s="186" t="s">
        <v>1639</v>
      </c>
      <c r="D11" s="186" t="s">
        <v>136</v>
      </c>
      <c r="E11" s="186" t="s">
        <v>1640</v>
      </c>
      <c r="F11" s="186" t="s">
        <v>1628</v>
      </c>
      <c r="H11" s="438"/>
      <c r="S11" s="186">
        <v>2</v>
      </c>
      <c r="T11" s="187">
        <v>7.3</v>
      </c>
      <c r="U11" s="187">
        <v>21</v>
      </c>
      <c r="X11" s="698">
        <v>42822</v>
      </c>
      <c r="Y11" s="699"/>
      <c r="Z11" s="700"/>
      <c r="AA11" s="700"/>
      <c r="AB11" s="699"/>
      <c r="AC11" s="187"/>
      <c r="AD11" s="701"/>
      <c r="AE11" s="429"/>
    </row>
    <row r="12" spans="1:34" s="186" customFormat="1" x14ac:dyDescent="0.3">
      <c r="A12" s="186" t="s">
        <v>1636</v>
      </c>
      <c r="B12" s="186" t="s">
        <v>1533</v>
      </c>
      <c r="C12" s="186" t="s">
        <v>1711</v>
      </c>
      <c r="D12" s="186" t="s">
        <v>136</v>
      </c>
      <c r="E12" s="186" t="s">
        <v>1712</v>
      </c>
      <c r="F12" s="186" t="s">
        <v>1713</v>
      </c>
      <c r="H12" s="438"/>
      <c r="S12" s="186">
        <v>2</v>
      </c>
      <c r="T12" s="187">
        <v>5.9</v>
      </c>
      <c r="U12" s="187">
        <v>12</v>
      </c>
      <c r="X12" s="698">
        <v>42822</v>
      </c>
      <c r="Y12" s="699"/>
      <c r="Z12" s="700"/>
      <c r="AA12" s="700"/>
      <c r="AB12" s="699"/>
      <c r="AC12" s="187"/>
      <c r="AD12" s="701"/>
      <c r="AE12" s="429"/>
    </row>
    <row r="13" spans="1:34" s="186" customFormat="1" x14ac:dyDescent="0.3">
      <c r="A13" s="17" t="s">
        <v>1704</v>
      </c>
      <c r="B13" s="186" t="s">
        <v>1533</v>
      </c>
      <c r="C13" s="186" t="s">
        <v>1705</v>
      </c>
      <c r="D13" s="186" t="s">
        <v>136</v>
      </c>
      <c r="E13" s="186" t="s">
        <v>1706</v>
      </c>
      <c r="F13" s="186" t="s">
        <v>1053</v>
      </c>
      <c r="G13" s="186" t="s">
        <v>196</v>
      </c>
      <c r="H13" s="438"/>
      <c r="S13" s="186">
        <v>2</v>
      </c>
      <c r="T13" s="187">
        <v>2.7</v>
      </c>
      <c r="U13" s="187">
        <v>6</v>
      </c>
      <c r="X13" s="698">
        <v>42822</v>
      </c>
      <c r="Y13" s="699"/>
      <c r="Z13" s="700"/>
      <c r="AA13" s="700"/>
      <c r="AB13" s="699"/>
      <c r="AC13" s="187"/>
      <c r="AD13" s="701"/>
      <c r="AE13" s="429"/>
    </row>
    <row r="14" spans="1:34" s="186" customFormat="1" x14ac:dyDescent="0.3">
      <c r="A14" s="17" t="s">
        <v>1707</v>
      </c>
      <c r="B14" s="186" t="s">
        <v>1533</v>
      </c>
      <c r="C14" s="186" t="s">
        <v>1708</v>
      </c>
      <c r="D14" s="186" t="s">
        <v>136</v>
      </c>
      <c r="E14" s="186" t="s">
        <v>1709</v>
      </c>
      <c r="F14" s="186" t="s">
        <v>1710</v>
      </c>
      <c r="G14" s="186" t="s">
        <v>1710</v>
      </c>
      <c r="H14" s="438"/>
      <c r="S14" s="186">
        <v>2</v>
      </c>
      <c r="T14" s="187">
        <v>2.7</v>
      </c>
      <c r="U14" s="187">
        <v>6</v>
      </c>
      <c r="X14" s="698">
        <v>42822</v>
      </c>
      <c r="Y14" s="699"/>
      <c r="Z14" s="700"/>
      <c r="AA14" s="700"/>
      <c r="AB14" s="699"/>
      <c r="AC14" s="187"/>
      <c r="AD14" s="701"/>
      <c r="AE14" s="429"/>
    </row>
    <row r="15" spans="1:34" s="186" customFormat="1" x14ac:dyDescent="0.3">
      <c r="A15" s="17" t="s">
        <v>1629</v>
      </c>
      <c r="B15" s="186" t="s">
        <v>1533</v>
      </c>
      <c r="C15" s="186" t="s">
        <v>1630</v>
      </c>
      <c r="D15" s="186" t="s">
        <v>136</v>
      </c>
      <c r="E15" s="186" t="s">
        <v>1631</v>
      </c>
      <c r="F15" s="186" t="s">
        <v>1053</v>
      </c>
      <c r="H15" s="438"/>
      <c r="S15" s="186">
        <v>2</v>
      </c>
      <c r="T15" s="187">
        <v>2.7</v>
      </c>
      <c r="U15" s="187">
        <v>6</v>
      </c>
      <c r="X15" s="698">
        <v>42822</v>
      </c>
      <c r="Y15" s="699"/>
      <c r="Z15" s="700"/>
      <c r="AA15" s="700"/>
      <c r="AB15" s="699"/>
      <c r="AC15" s="187"/>
      <c r="AD15" s="701"/>
      <c r="AE15" s="429"/>
    </row>
    <row r="16" spans="1:34" s="186" customFormat="1" x14ac:dyDescent="0.3">
      <c r="A16" s="17" t="s">
        <v>1621</v>
      </c>
      <c r="B16" s="186" t="s">
        <v>1533</v>
      </c>
      <c r="C16" s="186" t="s">
        <v>1622</v>
      </c>
      <c r="D16" s="186" t="s">
        <v>136</v>
      </c>
      <c r="E16" s="186" t="s">
        <v>1623</v>
      </c>
      <c r="F16" s="186" t="s">
        <v>1053</v>
      </c>
      <c r="H16" s="438"/>
      <c r="S16" s="186">
        <v>2</v>
      </c>
      <c r="T16" s="187">
        <v>2.7</v>
      </c>
      <c r="U16" s="187">
        <v>6</v>
      </c>
      <c r="X16" s="698">
        <v>42822</v>
      </c>
      <c r="Y16" s="699"/>
      <c r="Z16" s="700"/>
      <c r="AA16" s="700"/>
      <c r="AB16" s="699"/>
      <c r="AC16" s="187"/>
      <c r="AD16" s="701"/>
      <c r="AE16" s="429"/>
    </row>
    <row r="17" spans="1:31" s="186" customFormat="1" x14ac:dyDescent="0.3">
      <c r="A17" s="186" t="s">
        <v>1742</v>
      </c>
      <c r="B17" s="186" t="s">
        <v>1533</v>
      </c>
      <c r="C17" s="186" t="s">
        <v>1743</v>
      </c>
      <c r="D17" s="186" t="s">
        <v>136</v>
      </c>
      <c r="E17" s="186" t="s">
        <v>1744</v>
      </c>
      <c r="F17" s="186" t="s">
        <v>1745</v>
      </c>
      <c r="H17" s="186" t="s">
        <v>1635</v>
      </c>
      <c r="S17" s="186">
        <v>5</v>
      </c>
      <c r="T17" s="187">
        <v>2.35</v>
      </c>
      <c r="U17" s="187">
        <v>6</v>
      </c>
      <c r="X17" s="698">
        <v>42822</v>
      </c>
      <c r="Y17" s="699"/>
      <c r="Z17" s="700"/>
      <c r="AA17" s="700"/>
      <c r="AB17" s="699"/>
      <c r="AC17" s="187"/>
      <c r="AD17" s="701"/>
      <c r="AE17" s="429"/>
    </row>
    <row r="18" spans="1:31" s="186" customFormat="1" x14ac:dyDescent="0.3">
      <c r="A18" s="186" t="s">
        <v>1729</v>
      </c>
      <c r="B18" s="186" t="s">
        <v>1533</v>
      </c>
      <c r="C18" s="186" t="s">
        <v>1730</v>
      </c>
      <c r="D18" s="186" t="s">
        <v>136</v>
      </c>
      <c r="E18" s="186" t="s">
        <v>1731</v>
      </c>
      <c r="F18" s="186" t="s">
        <v>1634</v>
      </c>
      <c r="H18" s="186" t="s">
        <v>1635</v>
      </c>
      <c r="S18" s="186">
        <v>10</v>
      </c>
      <c r="T18" s="187">
        <v>1.3</v>
      </c>
      <c r="U18" s="187">
        <v>5</v>
      </c>
      <c r="X18" s="698">
        <v>42822</v>
      </c>
      <c r="Y18" s="699"/>
      <c r="Z18" s="700"/>
      <c r="AA18" s="700"/>
      <c r="AB18" s="699"/>
      <c r="AC18" s="187"/>
      <c r="AD18" s="701"/>
      <c r="AE18" s="429"/>
    </row>
    <row r="19" spans="1:31" s="186" customFormat="1" x14ac:dyDescent="0.3">
      <c r="A19" s="186" t="s">
        <v>1725</v>
      </c>
      <c r="B19" s="186" t="s">
        <v>1533</v>
      </c>
      <c r="C19" s="186" t="s">
        <v>1726</v>
      </c>
      <c r="D19" s="186" t="s">
        <v>136</v>
      </c>
      <c r="E19" s="186" t="s">
        <v>1727</v>
      </c>
      <c r="F19" s="186" t="s">
        <v>1728</v>
      </c>
      <c r="H19" s="186" t="s">
        <v>1635</v>
      </c>
      <c r="S19" s="186">
        <v>5</v>
      </c>
      <c r="T19" s="187">
        <v>2.25</v>
      </c>
      <c r="U19" s="187">
        <v>6</v>
      </c>
      <c r="X19" s="698">
        <v>42822</v>
      </c>
      <c r="Y19" s="699"/>
      <c r="Z19" s="700"/>
      <c r="AA19" s="700"/>
      <c r="AB19" s="699"/>
      <c r="AC19" s="187"/>
      <c r="AD19" s="701"/>
      <c r="AE19" s="429"/>
    </row>
    <row r="20" spans="1:31" s="186" customFormat="1" x14ac:dyDescent="0.3">
      <c r="A20" s="186" t="s">
        <v>1663</v>
      </c>
      <c r="B20" s="186" t="s">
        <v>1533</v>
      </c>
      <c r="C20" s="186" t="s">
        <v>1664</v>
      </c>
      <c r="D20" s="186" t="s">
        <v>136</v>
      </c>
      <c r="E20" s="186" t="s">
        <v>1665</v>
      </c>
      <c r="F20" s="186" t="s">
        <v>1634</v>
      </c>
      <c r="H20" s="186" t="s">
        <v>1635</v>
      </c>
      <c r="S20" s="186">
        <v>5</v>
      </c>
      <c r="T20" s="187">
        <v>1.1000000000000001</v>
      </c>
      <c r="U20" s="187">
        <v>5</v>
      </c>
      <c r="X20" s="698">
        <v>42822</v>
      </c>
      <c r="Y20" s="699"/>
      <c r="Z20" s="700"/>
      <c r="AA20" s="700"/>
      <c r="AB20" s="699"/>
      <c r="AC20" s="187"/>
      <c r="AD20" s="701"/>
      <c r="AE20" s="429"/>
    </row>
    <row r="21" spans="1:31" s="186" customFormat="1" x14ac:dyDescent="0.3">
      <c r="A21" s="186" t="s">
        <v>2498</v>
      </c>
      <c r="B21" s="186" t="s">
        <v>1533</v>
      </c>
      <c r="C21" s="186" t="s">
        <v>1637</v>
      </c>
      <c r="D21" s="186" t="s">
        <v>136</v>
      </c>
      <c r="E21" s="186" t="s">
        <v>1638</v>
      </c>
      <c r="F21" s="186" t="s">
        <v>1634</v>
      </c>
      <c r="H21" s="186" t="s">
        <v>1635</v>
      </c>
      <c r="S21" s="186">
        <v>10</v>
      </c>
      <c r="T21" s="187">
        <v>1.1000000000000001</v>
      </c>
      <c r="U21" s="187">
        <v>5</v>
      </c>
      <c r="X21" s="698">
        <v>42822</v>
      </c>
      <c r="Y21" s="699"/>
      <c r="Z21" s="700"/>
      <c r="AA21" s="700"/>
      <c r="AB21" s="699"/>
      <c r="AC21" s="187"/>
      <c r="AD21" s="701"/>
      <c r="AE21" s="429"/>
    </row>
    <row r="22" spans="1:31" s="186" customFormat="1" x14ac:dyDescent="0.3">
      <c r="A22" s="186" t="s">
        <v>1625</v>
      </c>
      <c r="B22" s="186" t="s">
        <v>1533</v>
      </c>
      <c r="C22" s="186" t="s">
        <v>1632</v>
      </c>
      <c r="D22" s="186" t="s">
        <v>136</v>
      </c>
      <c r="E22" s="186" t="s">
        <v>1633</v>
      </c>
      <c r="F22" s="186" t="s">
        <v>1634</v>
      </c>
      <c r="H22" s="186" t="s">
        <v>1635</v>
      </c>
      <c r="S22" s="186">
        <v>10</v>
      </c>
      <c r="T22" s="187">
        <v>1.4</v>
      </c>
      <c r="U22" s="187">
        <v>5</v>
      </c>
      <c r="X22" s="698">
        <v>42822</v>
      </c>
      <c r="Y22" s="699"/>
      <c r="Z22" s="700"/>
      <c r="AA22" s="700"/>
      <c r="AB22" s="699"/>
      <c r="AC22" s="187"/>
      <c r="AD22" s="701"/>
      <c r="AE22" s="429"/>
    </row>
    <row r="23" spans="1:31" s="186" customFormat="1" x14ac:dyDescent="0.3">
      <c r="A23" s="17" t="s">
        <v>1700</v>
      </c>
      <c r="B23" s="186" t="s">
        <v>1533</v>
      </c>
      <c r="C23" s="186" t="s">
        <v>1701</v>
      </c>
      <c r="D23" s="186" t="s">
        <v>136</v>
      </c>
      <c r="E23" s="186" t="s">
        <v>1702</v>
      </c>
      <c r="F23" s="186" t="s">
        <v>1703</v>
      </c>
      <c r="H23" s="186" t="s">
        <v>1635</v>
      </c>
      <c r="S23" s="186">
        <v>10</v>
      </c>
      <c r="T23" s="187">
        <v>1.5</v>
      </c>
      <c r="U23" s="187">
        <v>5</v>
      </c>
      <c r="X23" s="698">
        <v>42822</v>
      </c>
      <c r="Y23" s="699"/>
      <c r="Z23" s="700"/>
      <c r="AA23" s="700"/>
      <c r="AB23" s="699"/>
      <c r="AC23" s="187"/>
      <c r="AD23" s="701"/>
      <c r="AE23" s="429"/>
    </row>
    <row r="24" spans="1:31" s="186" customFormat="1" x14ac:dyDescent="0.3">
      <c r="A24" s="186" t="s">
        <v>134</v>
      </c>
      <c r="B24" s="186" t="s">
        <v>131</v>
      </c>
      <c r="C24" s="186" t="s">
        <v>222</v>
      </c>
      <c r="D24" s="186" t="s">
        <v>136</v>
      </c>
      <c r="E24" s="186" t="s">
        <v>3098</v>
      </c>
      <c r="S24" s="186">
        <v>1</v>
      </c>
      <c r="T24" s="187">
        <v>4.95</v>
      </c>
      <c r="U24" s="187">
        <v>14</v>
      </c>
      <c r="X24" s="698">
        <v>42822</v>
      </c>
      <c r="Y24" s="699"/>
      <c r="Z24" s="700"/>
      <c r="AA24" s="700"/>
      <c r="AB24" s="699"/>
      <c r="AC24" s="187"/>
      <c r="AD24" s="701"/>
      <c r="AE24" s="429"/>
    </row>
    <row r="25" spans="1:31" s="186" customFormat="1" x14ac:dyDescent="0.3">
      <c r="A25" s="186" t="s">
        <v>134</v>
      </c>
      <c r="B25" s="186" t="s">
        <v>131</v>
      </c>
      <c r="C25" s="186" t="s">
        <v>135</v>
      </c>
      <c r="D25" s="186" t="s">
        <v>136</v>
      </c>
      <c r="E25" s="186" t="s">
        <v>3099</v>
      </c>
      <c r="S25" s="186">
        <v>1</v>
      </c>
      <c r="T25" s="187">
        <v>5.15</v>
      </c>
      <c r="U25" s="187">
        <v>14</v>
      </c>
      <c r="X25" s="698">
        <v>42822</v>
      </c>
      <c r="Y25" s="699"/>
      <c r="Z25" s="700"/>
      <c r="AA25" s="700"/>
      <c r="AB25" s="699"/>
      <c r="AC25" s="187"/>
      <c r="AD25" s="701"/>
      <c r="AE25" s="429"/>
    </row>
    <row r="26" spans="1:31" s="186" customFormat="1" x14ac:dyDescent="0.3">
      <c r="A26" s="17" t="s">
        <v>3100</v>
      </c>
      <c r="B26" s="186" t="s">
        <v>1064</v>
      </c>
      <c r="C26" s="186" t="s">
        <v>1070</v>
      </c>
      <c r="D26" s="186" t="s">
        <v>136</v>
      </c>
      <c r="E26" s="186" t="s">
        <v>1071</v>
      </c>
      <c r="S26" s="186">
        <v>8</v>
      </c>
      <c r="T26" s="187">
        <v>3.45</v>
      </c>
      <c r="U26" s="187">
        <v>12</v>
      </c>
      <c r="X26" s="698">
        <v>42822</v>
      </c>
      <c r="Y26" s="699"/>
      <c r="Z26" s="700"/>
      <c r="AA26" s="700"/>
      <c r="AB26" s="699"/>
      <c r="AC26" s="187"/>
      <c r="AD26" s="701"/>
      <c r="AE26" s="429"/>
    </row>
    <row r="27" spans="1:31" s="186" customFormat="1" x14ac:dyDescent="0.3">
      <c r="A27" s="17" t="s">
        <v>468</v>
      </c>
      <c r="B27" s="186" t="s">
        <v>449</v>
      </c>
      <c r="C27" s="186" t="s">
        <v>469</v>
      </c>
      <c r="D27" s="186" t="s">
        <v>136</v>
      </c>
      <c r="E27" s="186" t="s">
        <v>470</v>
      </c>
      <c r="G27" s="186" t="s">
        <v>471</v>
      </c>
      <c r="S27" s="186">
        <v>1</v>
      </c>
      <c r="T27" s="187">
        <v>7.5</v>
      </c>
      <c r="U27" s="187">
        <v>20</v>
      </c>
      <c r="X27" s="698">
        <v>42822</v>
      </c>
      <c r="Y27" s="699"/>
      <c r="Z27" s="700"/>
      <c r="AA27" s="700"/>
      <c r="AB27" s="699"/>
      <c r="AC27" s="187"/>
      <c r="AD27" s="701"/>
      <c r="AE27" s="429"/>
    </row>
    <row r="28" spans="1:31" s="186" customFormat="1" x14ac:dyDescent="0.3">
      <c r="A28" s="186" t="s">
        <v>472</v>
      </c>
      <c r="B28" s="186" t="s">
        <v>449</v>
      </c>
      <c r="C28" s="186" t="s">
        <v>473</v>
      </c>
      <c r="D28" s="186" t="s">
        <v>136</v>
      </c>
      <c r="E28" s="186" t="s">
        <v>474</v>
      </c>
      <c r="G28" s="186" t="s">
        <v>471</v>
      </c>
      <c r="S28" s="186">
        <v>1</v>
      </c>
      <c r="T28" s="187">
        <v>16.95</v>
      </c>
      <c r="U28" s="187">
        <v>35</v>
      </c>
      <c r="X28" s="698">
        <v>42822</v>
      </c>
      <c r="Y28" s="699"/>
      <c r="Z28" s="700"/>
      <c r="AA28" s="700"/>
      <c r="AB28" s="699"/>
      <c r="AC28" s="187"/>
      <c r="AD28" s="701"/>
      <c r="AE28" s="429"/>
    </row>
    <row r="29" spans="1:31" s="186" customFormat="1" x14ac:dyDescent="0.3">
      <c r="A29" s="186" t="s">
        <v>583</v>
      </c>
      <c r="B29" s="186" t="s">
        <v>449</v>
      </c>
      <c r="C29" s="186" t="s">
        <v>584</v>
      </c>
      <c r="D29" s="186" t="s">
        <v>136</v>
      </c>
      <c r="E29" s="186" t="s">
        <v>585</v>
      </c>
      <c r="F29" s="186" t="s">
        <v>586</v>
      </c>
      <c r="S29" s="186">
        <v>10</v>
      </c>
      <c r="T29" s="187">
        <v>1.6</v>
      </c>
      <c r="U29" s="187">
        <v>4</v>
      </c>
      <c r="X29" s="698">
        <v>42822</v>
      </c>
      <c r="Y29" s="699"/>
      <c r="Z29" s="700"/>
      <c r="AA29" s="700"/>
      <c r="AB29" s="699"/>
      <c r="AC29" s="187"/>
      <c r="AD29" s="701"/>
      <c r="AE29" s="429"/>
    </row>
    <row r="30" spans="1:31" s="186" customFormat="1" x14ac:dyDescent="0.3">
      <c r="A30" s="17" t="s">
        <v>583</v>
      </c>
      <c r="B30" s="186" t="s">
        <v>449</v>
      </c>
      <c r="C30" s="186" t="s">
        <v>587</v>
      </c>
      <c r="D30" s="186" t="s">
        <v>136</v>
      </c>
      <c r="E30" s="186" t="s">
        <v>588</v>
      </c>
      <c r="F30" s="186" t="s">
        <v>589</v>
      </c>
      <c r="S30" s="186">
        <v>4</v>
      </c>
      <c r="T30" s="187">
        <v>6.3</v>
      </c>
      <c r="U30" s="187">
        <v>10</v>
      </c>
      <c r="X30" s="698">
        <v>42822</v>
      </c>
      <c r="Y30" s="699"/>
      <c r="Z30" s="700"/>
      <c r="AA30" s="700"/>
      <c r="AB30" s="699"/>
      <c r="AC30" s="187"/>
      <c r="AD30" s="701"/>
      <c r="AE30" s="429"/>
    </row>
    <row r="31" spans="1:31" s="186" customFormat="1" x14ac:dyDescent="0.3">
      <c r="A31" s="186" t="s">
        <v>1738</v>
      </c>
      <c r="B31" s="186" t="s">
        <v>1533</v>
      </c>
      <c r="C31" s="186" t="s">
        <v>1739</v>
      </c>
      <c r="D31" s="186" t="s">
        <v>136</v>
      </c>
      <c r="E31" s="186" t="s">
        <v>1740</v>
      </c>
      <c r="G31" s="186" t="s">
        <v>1741</v>
      </c>
      <c r="S31" s="186">
        <v>1</v>
      </c>
      <c r="T31" s="187">
        <v>15.85</v>
      </c>
      <c r="U31" s="187">
        <v>35</v>
      </c>
      <c r="X31" s="698">
        <v>42822</v>
      </c>
      <c r="Y31" s="699"/>
      <c r="Z31" s="700"/>
      <c r="AA31" s="700"/>
      <c r="AB31" s="699"/>
      <c r="AC31" s="187"/>
      <c r="AD31" s="701"/>
      <c r="AE31" s="429"/>
    </row>
    <row r="32" spans="1:31" s="186" customFormat="1" x14ac:dyDescent="0.3">
      <c r="A32" s="186" t="s">
        <v>1282</v>
      </c>
      <c r="B32" s="186" t="s">
        <v>1253</v>
      </c>
      <c r="C32" s="186" t="s">
        <v>1283</v>
      </c>
      <c r="D32" s="186" t="s">
        <v>136</v>
      </c>
      <c r="E32" s="186" t="s">
        <v>1284</v>
      </c>
      <c r="F32" s="186" t="s">
        <v>1285</v>
      </c>
      <c r="G32" s="186" t="s">
        <v>1286</v>
      </c>
      <c r="S32" s="186">
        <v>1</v>
      </c>
      <c r="T32" s="187">
        <v>15.85</v>
      </c>
      <c r="U32" s="187">
        <v>45</v>
      </c>
      <c r="X32" s="698">
        <v>42822</v>
      </c>
      <c r="Y32" s="699"/>
      <c r="Z32" s="700"/>
      <c r="AA32" s="700"/>
      <c r="AB32" s="699"/>
      <c r="AC32" s="187"/>
      <c r="AD32" s="701"/>
      <c r="AE32" s="429"/>
    </row>
    <row r="33" spans="1:31" s="186" customFormat="1" x14ac:dyDescent="0.3">
      <c r="A33" s="186" t="s">
        <v>716</v>
      </c>
      <c r="B33" s="186" t="s">
        <v>717</v>
      </c>
      <c r="C33" s="186" t="s">
        <v>718</v>
      </c>
      <c r="D33" s="186" t="s">
        <v>136</v>
      </c>
      <c r="E33" s="186" t="s">
        <v>719</v>
      </c>
      <c r="F33" s="186" t="s">
        <v>720</v>
      </c>
      <c r="S33" s="186">
        <v>20</v>
      </c>
      <c r="T33" s="187">
        <v>2.0499999999999998</v>
      </c>
      <c r="U33" s="187">
        <v>6</v>
      </c>
      <c r="X33" s="698">
        <v>42822</v>
      </c>
      <c r="Y33" s="699"/>
      <c r="Z33" s="700"/>
      <c r="AA33" s="700"/>
      <c r="AB33" s="699"/>
      <c r="AC33" s="187"/>
      <c r="AD33" s="701"/>
      <c r="AE33" s="429"/>
    </row>
    <row r="34" spans="1:31" s="186" customFormat="1" x14ac:dyDescent="0.3">
      <c r="A34" s="186" t="s">
        <v>485</v>
      </c>
      <c r="B34" s="186" t="s">
        <v>449</v>
      </c>
      <c r="C34" s="186" t="s">
        <v>494</v>
      </c>
      <c r="D34" s="186" t="s">
        <v>136</v>
      </c>
      <c r="E34" s="186" t="s">
        <v>495</v>
      </c>
      <c r="S34" s="186">
        <v>3</v>
      </c>
      <c r="T34" s="187">
        <v>3</v>
      </c>
      <c r="U34" s="187">
        <v>6</v>
      </c>
      <c r="X34" s="698">
        <v>42822</v>
      </c>
      <c r="Y34" s="699"/>
      <c r="Z34" s="700"/>
      <c r="AA34" s="700"/>
      <c r="AB34" s="699"/>
      <c r="AC34" s="187"/>
      <c r="AD34" s="701"/>
      <c r="AE34" s="429"/>
    </row>
    <row r="35" spans="1:31" s="186" customFormat="1" x14ac:dyDescent="0.3">
      <c r="A35" s="186" t="s">
        <v>485</v>
      </c>
      <c r="B35" s="186" t="s">
        <v>449</v>
      </c>
      <c r="C35" s="186" t="s">
        <v>492</v>
      </c>
      <c r="D35" s="186" t="s">
        <v>136</v>
      </c>
      <c r="E35" s="186" t="s">
        <v>493</v>
      </c>
      <c r="S35" s="186">
        <v>3</v>
      </c>
      <c r="T35" s="187">
        <v>5.7</v>
      </c>
      <c r="U35" s="187">
        <v>8</v>
      </c>
      <c r="X35" s="698">
        <v>42822</v>
      </c>
      <c r="Y35" s="699"/>
      <c r="Z35" s="700"/>
      <c r="AA35" s="700"/>
      <c r="AB35" s="699"/>
      <c r="AC35" s="187"/>
      <c r="AD35" s="701"/>
      <c r="AE35" s="429"/>
    </row>
    <row r="36" spans="1:31" s="186" customFormat="1" x14ac:dyDescent="0.3">
      <c r="A36" s="186" t="s">
        <v>485</v>
      </c>
      <c r="B36" s="186" t="s">
        <v>449</v>
      </c>
      <c r="C36" s="186" t="s">
        <v>496</v>
      </c>
      <c r="D36" s="186" t="s">
        <v>136</v>
      </c>
      <c r="E36" s="186" t="s">
        <v>497</v>
      </c>
      <c r="S36" s="186">
        <v>3</v>
      </c>
      <c r="T36" s="187">
        <v>4.2</v>
      </c>
      <c r="U36" s="187">
        <v>8</v>
      </c>
      <c r="X36" s="698">
        <v>42822</v>
      </c>
      <c r="Y36" s="699"/>
      <c r="Z36" s="700"/>
      <c r="AA36" s="700"/>
      <c r="AB36" s="699"/>
      <c r="AC36" s="187"/>
      <c r="AD36" s="701"/>
      <c r="AE36" s="429"/>
    </row>
    <row r="37" spans="1:31" s="186" customFormat="1" x14ac:dyDescent="0.3">
      <c r="A37" s="186" t="s">
        <v>485</v>
      </c>
      <c r="B37" s="186" t="s">
        <v>449</v>
      </c>
      <c r="C37" s="186" t="s">
        <v>486</v>
      </c>
      <c r="D37" s="186" t="s">
        <v>136</v>
      </c>
      <c r="E37" s="186" t="s">
        <v>487</v>
      </c>
      <c r="S37" s="186">
        <v>3</v>
      </c>
      <c r="T37" s="187">
        <v>4.5999999999999996</v>
      </c>
      <c r="U37" s="187">
        <v>10</v>
      </c>
      <c r="X37" s="698">
        <v>42822</v>
      </c>
      <c r="Y37" s="699"/>
      <c r="Z37" s="700"/>
      <c r="AA37" s="700"/>
      <c r="AB37" s="699"/>
      <c r="AC37" s="187"/>
      <c r="AD37" s="701"/>
      <c r="AE37" s="429"/>
    </row>
    <row r="38" spans="1:31" s="186" customFormat="1" x14ac:dyDescent="0.3">
      <c r="A38" s="186" t="s">
        <v>485</v>
      </c>
      <c r="B38" s="186" t="s">
        <v>449</v>
      </c>
      <c r="C38" s="186" t="s">
        <v>505</v>
      </c>
      <c r="D38" s="186" t="s">
        <v>136</v>
      </c>
      <c r="E38" s="186" t="s">
        <v>506</v>
      </c>
      <c r="S38" s="186">
        <v>3</v>
      </c>
      <c r="T38" s="187">
        <v>2.15</v>
      </c>
      <c r="U38" s="187">
        <v>8</v>
      </c>
      <c r="X38" s="698">
        <v>42822</v>
      </c>
      <c r="Y38" s="699"/>
      <c r="Z38" s="700"/>
      <c r="AA38" s="700"/>
      <c r="AB38" s="699"/>
      <c r="AC38" s="187"/>
      <c r="AD38" s="701"/>
      <c r="AE38" s="429"/>
    </row>
    <row r="39" spans="1:31" s="186" customFormat="1" x14ac:dyDescent="0.3">
      <c r="A39" s="186" t="s">
        <v>502</v>
      </c>
      <c r="B39" s="186" t="s">
        <v>449</v>
      </c>
      <c r="C39" s="186" t="s">
        <v>503</v>
      </c>
      <c r="D39" s="186" t="s">
        <v>136</v>
      </c>
      <c r="E39" s="186" t="s">
        <v>504</v>
      </c>
      <c r="S39" s="186">
        <v>3</v>
      </c>
      <c r="T39" s="187">
        <v>3.2</v>
      </c>
      <c r="U39" s="187">
        <v>8</v>
      </c>
      <c r="X39" s="698">
        <v>42822</v>
      </c>
      <c r="Y39" s="699"/>
      <c r="Z39" s="700"/>
      <c r="AA39" s="700"/>
      <c r="AB39" s="699"/>
      <c r="AC39" s="187"/>
      <c r="AD39" s="701"/>
      <c r="AE39" s="429"/>
    </row>
    <row r="40" spans="1:31" s="186" customFormat="1" x14ac:dyDescent="0.3">
      <c r="A40" s="186" t="s">
        <v>485</v>
      </c>
      <c r="B40" s="186" t="s">
        <v>449</v>
      </c>
      <c r="C40" s="186" t="s">
        <v>500</v>
      </c>
      <c r="D40" s="186" t="s">
        <v>136</v>
      </c>
      <c r="E40" s="186" t="s">
        <v>501</v>
      </c>
      <c r="S40" s="186">
        <v>2</v>
      </c>
      <c r="T40" s="187">
        <v>9.1999999999999993</v>
      </c>
      <c r="U40" s="187">
        <v>12</v>
      </c>
      <c r="X40" s="698">
        <v>42822</v>
      </c>
      <c r="Y40" s="699"/>
      <c r="Z40" s="700"/>
      <c r="AA40" s="700"/>
      <c r="AB40" s="699"/>
      <c r="AC40" s="187"/>
      <c r="AD40" s="701"/>
      <c r="AE40" s="429"/>
    </row>
    <row r="41" spans="1:31" s="186" customFormat="1" x14ac:dyDescent="0.3">
      <c r="A41" s="186" t="s">
        <v>485</v>
      </c>
      <c r="B41" s="186" t="s">
        <v>449</v>
      </c>
      <c r="C41" s="186" t="s">
        <v>488</v>
      </c>
      <c r="D41" s="186" t="s">
        <v>136</v>
      </c>
      <c r="E41" s="186" t="s">
        <v>489</v>
      </c>
      <c r="S41" s="186">
        <v>3</v>
      </c>
      <c r="T41" s="187">
        <v>5.25</v>
      </c>
      <c r="U41" s="187">
        <v>12</v>
      </c>
      <c r="X41" s="698">
        <v>42822</v>
      </c>
      <c r="Y41" s="699"/>
      <c r="Z41" s="700"/>
      <c r="AA41" s="700"/>
      <c r="AB41" s="699"/>
      <c r="AC41" s="187"/>
      <c r="AD41" s="701"/>
      <c r="AE41" s="429"/>
    </row>
    <row r="42" spans="1:31" s="186" customFormat="1" x14ac:dyDescent="0.3">
      <c r="A42" s="17" t="s">
        <v>1945</v>
      </c>
      <c r="B42" s="186" t="s">
        <v>1875</v>
      </c>
      <c r="C42" s="186" t="s">
        <v>1946</v>
      </c>
      <c r="D42" s="186" t="s">
        <v>136</v>
      </c>
      <c r="E42" s="186" t="s">
        <v>1947</v>
      </c>
      <c r="G42" s="186" t="s">
        <v>1948</v>
      </c>
      <c r="S42" s="186">
        <v>1</v>
      </c>
      <c r="T42" s="187">
        <v>15.85</v>
      </c>
      <c r="U42" s="187">
        <v>35</v>
      </c>
      <c r="X42" s="698">
        <v>42822</v>
      </c>
      <c r="Y42" s="699"/>
      <c r="Z42" s="700"/>
      <c r="AA42" s="700"/>
      <c r="AB42" s="699"/>
      <c r="AC42" s="187"/>
      <c r="AD42" s="701"/>
      <c r="AE42" s="429"/>
    </row>
    <row r="43" spans="1:31" s="186" customFormat="1" x14ac:dyDescent="0.3">
      <c r="A43" s="186" t="s">
        <v>1949</v>
      </c>
      <c r="B43" s="186" t="s">
        <v>1875</v>
      </c>
      <c r="C43" s="186" t="s">
        <v>1950</v>
      </c>
      <c r="D43" s="186" t="s">
        <v>136</v>
      </c>
      <c r="E43" s="186" t="s">
        <v>1951</v>
      </c>
      <c r="G43" s="186" t="s">
        <v>1948</v>
      </c>
      <c r="S43" s="186">
        <v>1</v>
      </c>
      <c r="T43" s="187">
        <v>18</v>
      </c>
      <c r="U43" s="187">
        <v>40</v>
      </c>
      <c r="X43" s="698">
        <v>42822</v>
      </c>
      <c r="Y43" s="699"/>
      <c r="Z43" s="700"/>
      <c r="AA43" s="700"/>
      <c r="AB43" s="699"/>
      <c r="AC43" s="187"/>
      <c r="AD43" s="701"/>
      <c r="AE43" s="429"/>
    </row>
    <row r="44" spans="1:31" s="186" customFormat="1" x14ac:dyDescent="0.3">
      <c r="A44" s="186" t="s">
        <v>1952</v>
      </c>
      <c r="B44" s="186" t="s">
        <v>1875</v>
      </c>
      <c r="C44" s="186" t="s">
        <v>1953</v>
      </c>
      <c r="D44" s="186" t="s">
        <v>136</v>
      </c>
      <c r="E44" s="186" t="s">
        <v>1954</v>
      </c>
      <c r="G44" s="186" t="s">
        <v>1955</v>
      </c>
      <c r="S44" s="186">
        <v>1</v>
      </c>
      <c r="T44" s="187">
        <v>21.3</v>
      </c>
      <c r="U44" s="187">
        <v>42</v>
      </c>
      <c r="X44" s="698">
        <v>42822</v>
      </c>
      <c r="Y44" s="699"/>
      <c r="Z44" s="700"/>
      <c r="AA44" s="700"/>
      <c r="AB44" s="699"/>
      <c r="AC44" s="187"/>
      <c r="AD44" s="701"/>
      <c r="AE44" s="429"/>
    </row>
    <row r="45" spans="1:31" s="186" customFormat="1" x14ac:dyDescent="0.3">
      <c r="A45" s="17" t="s">
        <v>774</v>
      </c>
      <c r="B45" s="186" t="s">
        <v>764</v>
      </c>
      <c r="C45" s="186" t="s">
        <v>775</v>
      </c>
      <c r="D45" s="186" t="s">
        <v>136</v>
      </c>
      <c r="E45" s="186" t="s">
        <v>776</v>
      </c>
      <c r="S45" s="186">
        <v>3</v>
      </c>
      <c r="T45" s="187">
        <v>4.4000000000000004</v>
      </c>
      <c r="U45" s="187">
        <v>10</v>
      </c>
      <c r="X45" s="698">
        <v>42822</v>
      </c>
      <c r="Y45" s="699"/>
      <c r="Z45" s="700"/>
      <c r="AA45" s="700"/>
      <c r="AB45" s="699"/>
      <c r="AC45" s="187"/>
      <c r="AD45" s="701"/>
      <c r="AE45" s="429"/>
    </row>
    <row r="46" spans="1:31" s="186" customFormat="1" x14ac:dyDescent="0.3">
      <c r="A46" s="17" t="s">
        <v>1912</v>
      </c>
      <c r="B46" s="186" t="s">
        <v>1875</v>
      </c>
      <c r="C46" s="186" t="s">
        <v>1913</v>
      </c>
      <c r="D46" s="186" t="s">
        <v>136</v>
      </c>
      <c r="E46" s="186" t="s">
        <v>1914</v>
      </c>
      <c r="S46" s="186">
        <v>1</v>
      </c>
      <c r="T46" s="187">
        <v>10.5</v>
      </c>
      <c r="U46" s="187">
        <v>25</v>
      </c>
      <c r="X46" s="698">
        <v>42822</v>
      </c>
      <c r="Y46" s="699"/>
      <c r="Z46" s="700"/>
      <c r="AA46" s="700"/>
      <c r="AB46" s="699"/>
      <c r="AC46" s="187"/>
      <c r="AD46" s="701"/>
      <c r="AE46" s="429"/>
    </row>
    <row r="47" spans="1:31" s="186" customFormat="1" x14ac:dyDescent="0.3">
      <c r="A47" s="186" t="s">
        <v>1678</v>
      </c>
      <c r="B47" s="186" t="s">
        <v>1533</v>
      </c>
      <c r="C47" s="186" t="s">
        <v>1679</v>
      </c>
      <c r="D47" s="186" t="s">
        <v>136</v>
      </c>
      <c r="E47" s="186" t="s">
        <v>1680</v>
      </c>
      <c r="S47" s="186">
        <v>1</v>
      </c>
      <c r="T47" s="187">
        <v>8.4499999999999993</v>
      </c>
      <c r="U47" s="187">
        <v>18</v>
      </c>
      <c r="X47" s="698">
        <v>42822</v>
      </c>
      <c r="Y47" s="699"/>
      <c r="Z47" s="700"/>
      <c r="AA47" s="700"/>
      <c r="AB47" s="699"/>
      <c r="AC47" s="187"/>
      <c r="AD47" s="701"/>
      <c r="AE47" s="429"/>
    </row>
    <row r="48" spans="1:31" s="186" customFormat="1" x14ac:dyDescent="0.3">
      <c r="A48" s="186" t="s">
        <v>1659</v>
      </c>
      <c r="B48" s="186" t="s">
        <v>1533</v>
      </c>
      <c r="C48" s="186" t="s">
        <v>1661</v>
      </c>
      <c r="D48" s="186" t="s">
        <v>136</v>
      </c>
      <c r="E48" s="186" t="s">
        <v>1662</v>
      </c>
      <c r="S48" s="186">
        <v>1</v>
      </c>
      <c r="T48" s="187">
        <v>5.6</v>
      </c>
      <c r="U48" s="187">
        <v>15</v>
      </c>
      <c r="X48" s="698">
        <v>42822</v>
      </c>
      <c r="Y48" s="699"/>
      <c r="Z48" s="700"/>
      <c r="AA48" s="700"/>
      <c r="AB48" s="699"/>
      <c r="AC48" s="187"/>
      <c r="AD48" s="701"/>
      <c r="AE48" s="429"/>
    </row>
    <row r="49" spans="1:81" s="186" customFormat="1" x14ac:dyDescent="0.3">
      <c r="A49" s="186" t="s">
        <v>926</v>
      </c>
      <c r="B49" s="186" t="s">
        <v>927</v>
      </c>
      <c r="C49" s="186" t="s">
        <v>928</v>
      </c>
      <c r="D49" s="186" t="s">
        <v>136</v>
      </c>
      <c r="E49" s="186" t="s">
        <v>929</v>
      </c>
      <c r="S49" s="186">
        <v>1</v>
      </c>
      <c r="T49" s="187">
        <v>20.149999999999999</v>
      </c>
      <c r="U49" s="187">
        <v>45</v>
      </c>
      <c r="X49" s="698">
        <v>42822</v>
      </c>
      <c r="Y49" s="699"/>
      <c r="Z49" s="700"/>
      <c r="AA49" s="700"/>
      <c r="AB49" s="699"/>
      <c r="AC49" s="187"/>
      <c r="AD49" s="701"/>
      <c r="AE49" s="429"/>
    </row>
    <row r="50" spans="1:81" s="186" customFormat="1" x14ac:dyDescent="0.3">
      <c r="A50" s="186" t="s">
        <v>926</v>
      </c>
      <c r="B50" s="186" t="s">
        <v>927</v>
      </c>
      <c r="C50" s="186" t="s">
        <v>930</v>
      </c>
      <c r="D50" s="186" t="s">
        <v>136</v>
      </c>
      <c r="E50" s="186" t="s">
        <v>931</v>
      </c>
      <c r="S50" s="186">
        <v>1</v>
      </c>
      <c r="T50" s="187">
        <v>20.149999999999999</v>
      </c>
      <c r="U50" s="187">
        <v>45</v>
      </c>
      <c r="X50" s="698">
        <v>42822</v>
      </c>
      <c r="Y50" s="699"/>
      <c r="Z50" s="700"/>
      <c r="AA50" s="700"/>
      <c r="AB50" s="699"/>
      <c r="AC50" s="187"/>
      <c r="AD50" s="701"/>
      <c r="AE50" s="429"/>
    </row>
    <row r="51" spans="1:81" s="463" customFormat="1" x14ac:dyDescent="0.3">
      <c r="A51" s="463" t="s">
        <v>432</v>
      </c>
      <c r="B51" s="463" t="s">
        <v>416</v>
      </c>
      <c r="C51" s="463">
        <v>11092</v>
      </c>
      <c r="D51" s="463" t="s">
        <v>89</v>
      </c>
      <c r="E51" s="463" t="s">
        <v>438</v>
      </c>
      <c r="I51" s="465"/>
      <c r="J51" s="465"/>
      <c r="L51" s="463">
        <f t="shared" ref="L51:L92" si="0">I51*J51</f>
        <v>0</v>
      </c>
      <c r="M51" s="465"/>
      <c r="N51" s="466"/>
      <c r="O51" s="464"/>
      <c r="P51" s="464"/>
      <c r="Q51" s="464"/>
      <c r="R51" s="464"/>
      <c r="S51" s="463">
        <v>5</v>
      </c>
      <c r="T51" s="470">
        <v>5.35</v>
      </c>
      <c r="U51" s="467">
        <v>17</v>
      </c>
      <c r="V51" s="464"/>
      <c r="W51" s="464"/>
      <c r="X51" s="704">
        <v>42884</v>
      </c>
      <c r="Y51" s="705"/>
      <c r="Z51" s="706"/>
      <c r="AA51" s="706"/>
      <c r="AB51" s="705"/>
      <c r="AC51" s="470"/>
      <c r="AD51" s="707"/>
      <c r="AE51" s="708"/>
    </row>
    <row r="52" spans="1:81" s="710" customFormat="1" x14ac:dyDescent="0.3">
      <c r="A52" s="463" t="s">
        <v>862</v>
      </c>
      <c r="B52" s="463" t="s">
        <v>449</v>
      </c>
      <c r="C52" s="463" t="s">
        <v>863</v>
      </c>
      <c r="D52" s="463" t="s">
        <v>89</v>
      </c>
      <c r="E52" s="463" t="s">
        <v>864</v>
      </c>
      <c r="F52" s="463"/>
      <c r="G52" s="463"/>
      <c r="H52" s="463" t="s">
        <v>467</v>
      </c>
      <c r="I52" s="463"/>
      <c r="J52" s="465"/>
      <c r="K52" s="463"/>
      <c r="L52" s="463">
        <f t="shared" si="0"/>
        <v>0</v>
      </c>
      <c r="M52" s="465"/>
      <c r="N52" s="466"/>
      <c r="O52" s="464"/>
      <c r="P52" s="464"/>
      <c r="Q52" s="464"/>
      <c r="R52" s="464"/>
      <c r="S52" s="463">
        <v>2</v>
      </c>
      <c r="T52" s="470">
        <v>7.09</v>
      </c>
      <c r="U52" s="467">
        <v>20</v>
      </c>
      <c r="V52" s="464"/>
      <c r="W52" s="464"/>
      <c r="X52" s="704">
        <v>42884</v>
      </c>
      <c r="Y52" s="705"/>
      <c r="Z52" s="706"/>
      <c r="AA52" s="706"/>
      <c r="AB52" s="705"/>
      <c r="AC52" s="470"/>
      <c r="AD52" s="709"/>
      <c r="AE52" s="472"/>
      <c r="AF52" s="472"/>
      <c r="AG52" s="472"/>
      <c r="AH52" s="472"/>
      <c r="AI52" s="472"/>
      <c r="AJ52" s="472"/>
      <c r="AK52" s="472"/>
      <c r="AL52" s="472"/>
      <c r="AM52" s="472"/>
      <c r="AN52" s="472"/>
      <c r="AO52" s="472"/>
      <c r="AP52" s="472"/>
      <c r="AQ52" s="472"/>
      <c r="AR52" s="472"/>
      <c r="AS52" s="472"/>
      <c r="AT52" s="472"/>
      <c r="AU52" s="472"/>
      <c r="AV52" s="472"/>
      <c r="AW52" s="472"/>
      <c r="AX52" s="472"/>
      <c r="AY52" s="472"/>
      <c r="AZ52" s="472"/>
      <c r="BA52" s="472"/>
      <c r="BB52" s="472"/>
      <c r="BC52" s="472"/>
      <c r="BD52" s="472"/>
      <c r="BE52" s="472"/>
      <c r="BF52" s="472"/>
      <c r="BG52" s="472"/>
      <c r="BH52" s="472"/>
      <c r="BI52" s="472"/>
      <c r="BJ52" s="472"/>
      <c r="BK52" s="472"/>
      <c r="BL52" s="472"/>
      <c r="BM52" s="472"/>
      <c r="BN52" s="472"/>
      <c r="BO52" s="472"/>
      <c r="BP52" s="472"/>
      <c r="BQ52" s="472"/>
      <c r="BR52" s="472"/>
      <c r="BS52" s="472"/>
      <c r="BT52" s="472"/>
      <c r="BU52" s="472"/>
      <c r="BV52" s="472"/>
      <c r="BW52" s="472"/>
      <c r="BX52" s="472"/>
      <c r="BY52" s="472"/>
      <c r="BZ52" s="472"/>
      <c r="CA52" s="472"/>
      <c r="CB52" s="472"/>
      <c r="CC52" s="472"/>
    </row>
    <row r="53" spans="1:81" s="463" customFormat="1" x14ac:dyDescent="0.3">
      <c r="A53" s="463" t="s">
        <v>821</v>
      </c>
      <c r="B53" s="463" t="s">
        <v>822</v>
      </c>
      <c r="C53" s="463">
        <v>630</v>
      </c>
      <c r="D53" s="463" t="s">
        <v>89</v>
      </c>
      <c r="E53" s="463" t="s">
        <v>823</v>
      </c>
      <c r="F53" s="463" t="s">
        <v>824</v>
      </c>
      <c r="J53" s="465"/>
      <c r="L53" s="463">
        <f t="shared" si="0"/>
        <v>0</v>
      </c>
      <c r="M53" s="465"/>
      <c r="N53" s="466"/>
      <c r="O53" s="464"/>
      <c r="P53" s="464"/>
      <c r="Q53" s="464"/>
      <c r="R53" s="464"/>
      <c r="S53" s="463">
        <v>3</v>
      </c>
      <c r="T53" s="470">
        <v>5.4</v>
      </c>
      <c r="U53" s="467">
        <v>16</v>
      </c>
      <c r="V53" s="464"/>
      <c r="W53" s="464"/>
      <c r="X53" s="704">
        <v>42884</v>
      </c>
      <c r="Y53" s="705"/>
      <c r="Z53" s="706"/>
      <c r="AA53" s="706"/>
      <c r="AB53" s="705"/>
      <c r="AC53" s="470"/>
      <c r="AD53" s="707"/>
      <c r="AE53" s="708"/>
    </row>
    <row r="54" spans="1:81" s="463" customFormat="1" x14ac:dyDescent="0.3">
      <c r="A54" s="463" t="s">
        <v>793</v>
      </c>
      <c r="B54" s="463" t="s">
        <v>822</v>
      </c>
      <c r="C54" s="463">
        <v>638</v>
      </c>
      <c r="D54" s="463" t="s">
        <v>89</v>
      </c>
      <c r="E54" s="463" t="s">
        <v>3101</v>
      </c>
      <c r="J54" s="465"/>
      <c r="L54" s="463">
        <f t="shared" si="0"/>
        <v>0</v>
      </c>
      <c r="M54" s="465"/>
      <c r="N54" s="466"/>
      <c r="O54" s="464"/>
      <c r="P54" s="464"/>
      <c r="Q54" s="464"/>
      <c r="R54" s="464"/>
      <c r="S54" s="463">
        <v>6</v>
      </c>
      <c r="T54" s="470">
        <v>5.4</v>
      </c>
      <c r="U54" s="467">
        <v>16</v>
      </c>
      <c r="V54" s="464"/>
      <c r="W54" s="464"/>
      <c r="X54" s="704">
        <v>42884</v>
      </c>
      <c r="Y54" s="705"/>
      <c r="Z54" s="706"/>
      <c r="AA54" s="706"/>
      <c r="AB54" s="705"/>
      <c r="AC54" s="470"/>
      <c r="AD54" s="707"/>
      <c r="AE54" s="708"/>
    </row>
    <row r="55" spans="1:81" s="463" customFormat="1" x14ac:dyDescent="0.3">
      <c r="A55" s="463" t="s">
        <v>795</v>
      </c>
      <c r="B55" s="463" t="s">
        <v>778</v>
      </c>
      <c r="C55" s="463">
        <v>777</v>
      </c>
      <c r="D55" s="463" t="s">
        <v>89</v>
      </c>
      <c r="E55" s="463" t="s">
        <v>3102</v>
      </c>
      <c r="F55" s="463" t="s">
        <v>3103</v>
      </c>
      <c r="J55" s="465"/>
      <c r="L55" s="463">
        <f t="shared" si="0"/>
        <v>0</v>
      </c>
      <c r="M55" s="465"/>
      <c r="N55" s="466"/>
      <c r="O55" s="464"/>
      <c r="P55" s="464"/>
      <c r="Q55" s="464"/>
      <c r="R55" s="464"/>
      <c r="S55" s="463">
        <v>2</v>
      </c>
      <c r="T55" s="470">
        <v>17.39</v>
      </c>
      <c r="U55" s="467">
        <v>45</v>
      </c>
      <c r="V55" s="464"/>
      <c r="W55" s="464"/>
      <c r="X55" s="704">
        <v>42884</v>
      </c>
      <c r="Y55" s="705"/>
      <c r="Z55" s="706"/>
      <c r="AA55" s="706"/>
      <c r="AB55" s="705"/>
      <c r="AC55" s="470"/>
      <c r="AD55" s="707"/>
      <c r="AE55" s="708"/>
    </row>
    <row r="56" spans="1:81" s="463" customFormat="1" x14ac:dyDescent="0.3">
      <c r="A56" s="463" t="s">
        <v>557</v>
      </c>
      <c r="B56" s="463" t="s">
        <v>449</v>
      </c>
      <c r="C56" s="463">
        <v>16529</v>
      </c>
      <c r="D56" s="463" t="s">
        <v>89</v>
      </c>
      <c r="E56" s="463" t="s">
        <v>559</v>
      </c>
      <c r="J56" s="465"/>
      <c r="L56" s="463">
        <f t="shared" si="0"/>
        <v>0</v>
      </c>
      <c r="M56" s="465"/>
      <c r="N56" s="466"/>
      <c r="O56" s="464"/>
      <c r="P56" s="464"/>
      <c r="Q56" s="464"/>
      <c r="R56" s="464"/>
      <c r="S56" s="463">
        <v>1</v>
      </c>
      <c r="T56" s="470">
        <v>3.49</v>
      </c>
      <c r="U56" s="467">
        <v>12</v>
      </c>
      <c r="V56" s="464"/>
      <c r="W56" s="464"/>
      <c r="X56" s="704">
        <v>42884</v>
      </c>
      <c r="Y56" s="705"/>
      <c r="Z56" s="706"/>
      <c r="AA56" s="706"/>
      <c r="AB56" s="705"/>
      <c r="AC56" s="470"/>
      <c r="AD56" s="707"/>
      <c r="AE56" s="708"/>
    </row>
    <row r="57" spans="1:81" s="463" customFormat="1" x14ac:dyDescent="0.3">
      <c r="A57" s="463" t="s">
        <v>2104</v>
      </c>
      <c r="B57" s="463" t="s">
        <v>2045</v>
      </c>
      <c r="C57" s="463">
        <v>1823</v>
      </c>
      <c r="D57" s="463" t="s">
        <v>89</v>
      </c>
      <c r="E57" s="463" t="s">
        <v>3104</v>
      </c>
      <c r="J57" s="465"/>
      <c r="L57" s="463">
        <f t="shared" si="0"/>
        <v>0</v>
      </c>
      <c r="M57" s="465"/>
      <c r="N57" s="466"/>
      <c r="O57" s="464"/>
      <c r="P57" s="464"/>
      <c r="Q57" s="464"/>
      <c r="R57" s="464"/>
      <c r="S57" s="463">
        <v>5</v>
      </c>
      <c r="T57" s="470">
        <v>2.4500000000000002</v>
      </c>
      <c r="U57" s="467">
        <v>7</v>
      </c>
      <c r="V57" s="464"/>
      <c r="W57" s="464"/>
      <c r="X57" s="704">
        <v>42884</v>
      </c>
      <c r="Y57" s="705"/>
      <c r="Z57" s="706"/>
      <c r="AA57" s="706"/>
      <c r="AB57" s="705"/>
      <c r="AC57" s="470"/>
      <c r="AD57" s="707"/>
      <c r="AE57" s="708"/>
    </row>
    <row r="58" spans="1:81" s="463" customFormat="1" x14ac:dyDescent="0.3">
      <c r="A58" s="463" t="s">
        <v>2059</v>
      </c>
      <c r="B58" s="463" t="s">
        <v>2045</v>
      </c>
      <c r="C58" s="463">
        <v>1826</v>
      </c>
      <c r="D58" s="463" t="s">
        <v>89</v>
      </c>
      <c r="E58" s="463" t="s">
        <v>2060</v>
      </c>
      <c r="F58" s="463" t="s">
        <v>2061</v>
      </c>
      <c r="G58" s="711"/>
      <c r="J58" s="465"/>
      <c r="L58" s="463">
        <f t="shared" si="0"/>
        <v>0</v>
      </c>
      <c r="M58" s="465"/>
      <c r="N58" s="466"/>
      <c r="O58" s="464"/>
      <c r="P58" s="464"/>
      <c r="Q58" s="464"/>
      <c r="R58" s="464"/>
      <c r="S58" s="463">
        <v>6</v>
      </c>
      <c r="T58" s="470">
        <v>4.3099999999999996</v>
      </c>
      <c r="U58" s="467">
        <v>9</v>
      </c>
      <c r="V58" s="464"/>
      <c r="W58" s="464"/>
      <c r="X58" s="704">
        <v>42884</v>
      </c>
      <c r="Y58" s="705"/>
      <c r="Z58" s="706"/>
      <c r="AA58" s="706"/>
      <c r="AB58" s="705"/>
      <c r="AC58" s="470"/>
      <c r="AD58" s="707"/>
      <c r="AE58" s="708"/>
    </row>
    <row r="59" spans="1:81" s="463" customFormat="1" x14ac:dyDescent="0.3">
      <c r="A59" s="463" t="s">
        <v>1228</v>
      </c>
      <c r="B59" s="463" t="s">
        <v>1235</v>
      </c>
      <c r="C59" s="463">
        <v>2419</v>
      </c>
      <c r="D59" s="463" t="s">
        <v>89</v>
      </c>
      <c r="E59" s="463" t="s">
        <v>3105</v>
      </c>
      <c r="F59" s="463" t="s">
        <v>3106</v>
      </c>
      <c r="J59" s="465"/>
      <c r="L59" s="463">
        <f t="shared" si="0"/>
        <v>0</v>
      </c>
      <c r="M59" s="465"/>
      <c r="N59" s="466"/>
      <c r="O59" s="464"/>
      <c r="P59" s="464"/>
      <c r="Q59" s="464"/>
      <c r="R59" s="464"/>
      <c r="S59" s="463">
        <v>4</v>
      </c>
      <c r="T59" s="470">
        <v>11.88</v>
      </c>
      <c r="U59" s="467">
        <v>22</v>
      </c>
      <c r="V59" s="464"/>
      <c r="W59" s="464"/>
      <c r="X59" s="704">
        <v>42884</v>
      </c>
      <c r="Y59" s="705"/>
      <c r="Z59" s="706"/>
      <c r="AA59" s="706"/>
      <c r="AB59" s="705"/>
      <c r="AC59" s="470"/>
      <c r="AD59" s="707"/>
      <c r="AE59" s="708"/>
    </row>
    <row r="60" spans="1:81" s="463" customFormat="1" x14ac:dyDescent="0.3">
      <c r="A60" s="463" t="s">
        <v>1242</v>
      </c>
      <c r="B60" s="463" t="s">
        <v>1235</v>
      </c>
      <c r="C60" s="463">
        <v>2482</v>
      </c>
      <c r="D60" s="463" t="s">
        <v>89</v>
      </c>
      <c r="E60" s="463" t="s">
        <v>3107</v>
      </c>
      <c r="F60" s="463" t="s">
        <v>3108</v>
      </c>
      <c r="J60" s="465"/>
      <c r="L60" s="463">
        <f t="shared" si="0"/>
        <v>0</v>
      </c>
      <c r="M60" s="465"/>
      <c r="N60" s="466"/>
      <c r="O60" s="464"/>
      <c r="P60" s="464"/>
      <c r="Q60" s="464"/>
      <c r="R60" s="464"/>
      <c r="S60" s="463">
        <v>8</v>
      </c>
      <c r="T60" s="470">
        <v>4.8</v>
      </c>
      <c r="U60" s="467">
        <v>15</v>
      </c>
      <c r="V60" s="464"/>
      <c r="W60" s="464"/>
      <c r="X60" s="704">
        <v>42884</v>
      </c>
      <c r="Y60" s="705"/>
      <c r="Z60" s="706"/>
      <c r="AA60" s="706"/>
      <c r="AB60" s="705"/>
      <c r="AC60" s="470"/>
      <c r="AD60" s="707"/>
      <c r="AE60" s="708"/>
    </row>
    <row r="61" spans="1:81" s="463" customFormat="1" x14ac:dyDescent="0.3">
      <c r="A61" s="463" t="s">
        <v>578</v>
      </c>
      <c r="B61" s="463" t="s">
        <v>449</v>
      </c>
      <c r="C61" s="463">
        <v>4100</v>
      </c>
      <c r="D61" s="463" t="s">
        <v>89</v>
      </c>
      <c r="E61" s="463" t="s">
        <v>579</v>
      </c>
      <c r="F61" s="463" t="s">
        <v>580</v>
      </c>
      <c r="J61" s="465"/>
      <c r="L61" s="463">
        <f t="shared" si="0"/>
        <v>0</v>
      </c>
      <c r="M61" s="465"/>
      <c r="N61" s="466"/>
      <c r="O61" s="464"/>
      <c r="P61" s="464"/>
      <c r="Q61" s="464"/>
      <c r="R61" s="464"/>
      <c r="S61" s="463">
        <v>2</v>
      </c>
      <c r="T61" s="470">
        <v>10.85</v>
      </c>
      <c r="U61" s="467">
        <v>20</v>
      </c>
      <c r="V61" s="464"/>
      <c r="W61" s="464"/>
      <c r="X61" s="704">
        <v>42884</v>
      </c>
      <c r="Y61" s="705"/>
      <c r="Z61" s="706"/>
      <c r="AA61" s="706"/>
      <c r="AB61" s="705"/>
      <c r="AC61" s="470"/>
      <c r="AD61" s="707"/>
      <c r="AE61" s="708"/>
    </row>
    <row r="62" spans="1:81" s="463" customFormat="1" x14ac:dyDescent="0.3">
      <c r="A62" s="463" t="s">
        <v>581</v>
      </c>
      <c r="B62" s="463" t="s">
        <v>449</v>
      </c>
      <c r="C62" s="463">
        <v>4101</v>
      </c>
      <c r="D62" s="463" t="s">
        <v>89</v>
      </c>
      <c r="E62" s="463" t="s">
        <v>579</v>
      </c>
      <c r="F62" s="463" t="s">
        <v>582</v>
      </c>
      <c r="J62" s="465"/>
      <c r="L62" s="463">
        <f t="shared" si="0"/>
        <v>0</v>
      </c>
      <c r="M62" s="465"/>
      <c r="N62" s="466"/>
      <c r="O62" s="464"/>
      <c r="P62" s="464"/>
      <c r="Q62" s="464"/>
      <c r="R62" s="464"/>
      <c r="S62" s="463">
        <v>2</v>
      </c>
      <c r="T62" s="470">
        <v>25.62</v>
      </c>
      <c r="U62" s="467">
        <v>40</v>
      </c>
      <c r="V62" s="464"/>
      <c r="W62" s="464"/>
      <c r="X62" s="704">
        <v>42884</v>
      </c>
      <c r="Y62" s="705"/>
      <c r="Z62" s="706"/>
      <c r="AA62" s="706"/>
      <c r="AB62" s="705"/>
      <c r="AC62" s="470"/>
      <c r="AD62" s="707"/>
      <c r="AE62" s="708"/>
    </row>
    <row r="63" spans="1:81" s="463" customFormat="1" x14ac:dyDescent="0.3">
      <c r="A63" s="463" t="s">
        <v>1971</v>
      </c>
      <c r="B63" s="463" t="s">
        <v>1875</v>
      </c>
      <c r="C63" s="463">
        <v>6016</v>
      </c>
      <c r="D63" s="463" t="s">
        <v>89</v>
      </c>
      <c r="E63" s="463" t="s">
        <v>1972</v>
      </c>
      <c r="J63" s="465"/>
      <c r="L63" s="463">
        <f t="shared" si="0"/>
        <v>0</v>
      </c>
      <c r="M63" s="465"/>
      <c r="N63" s="466"/>
      <c r="O63" s="464"/>
      <c r="P63" s="464"/>
      <c r="Q63" s="464"/>
      <c r="R63" s="464"/>
      <c r="S63" s="463">
        <v>5</v>
      </c>
      <c r="T63" s="470">
        <v>1.42</v>
      </c>
      <c r="U63" s="467">
        <v>5</v>
      </c>
      <c r="V63" s="464"/>
      <c r="W63" s="464"/>
      <c r="X63" s="704">
        <v>42884</v>
      </c>
      <c r="Y63" s="705"/>
      <c r="Z63" s="706"/>
      <c r="AA63" s="706"/>
      <c r="AB63" s="705"/>
      <c r="AC63" s="470"/>
      <c r="AD63" s="707"/>
      <c r="AE63" s="708"/>
    </row>
    <row r="64" spans="1:81" s="463" customFormat="1" x14ac:dyDescent="0.3">
      <c r="A64" s="463" t="s">
        <v>1360</v>
      </c>
      <c r="B64" s="463" t="s">
        <v>1288</v>
      </c>
      <c r="C64" s="463">
        <v>8014</v>
      </c>
      <c r="D64" s="463" t="s">
        <v>89</v>
      </c>
      <c r="E64" s="463" t="s">
        <v>1361</v>
      </c>
      <c r="F64" s="463" t="s">
        <v>1362</v>
      </c>
      <c r="J64" s="465"/>
      <c r="L64" s="463">
        <f t="shared" si="0"/>
        <v>0</v>
      </c>
      <c r="M64" s="465"/>
      <c r="N64" s="466"/>
      <c r="O64" s="464"/>
      <c r="P64" s="464"/>
      <c r="Q64" s="464"/>
      <c r="R64" s="464"/>
      <c r="S64" s="463">
        <v>1</v>
      </c>
      <c r="T64" s="470">
        <v>15.81</v>
      </c>
      <c r="U64" s="467">
        <v>45</v>
      </c>
      <c r="V64" s="464"/>
      <c r="W64" s="464"/>
      <c r="X64" s="704">
        <v>42884</v>
      </c>
      <c r="Y64" s="705"/>
      <c r="Z64" s="706"/>
      <c r="AA64" s="706"/>
      <c r="AB64" s="705"/>
      <c r="AC64" s="470"/>
      <c r="AD64" s="707"/>
      <c r="AE64" s="708"/>
    </row>
    <row r="65" spans="1:31" s="463" customFormat="1" x14ac:dyDescent="0.3">
      <c r="A65" s="463" t="s">
        <v>1280</v>
      </c>
      <c r="B65" s="463" t="s">
        <v>1288</v>
      </c>
      <c r="C65" s="463">
        <v>8015</v>
      </c>
      <c r="D65" s="463" t="s">
        <v>89</v>
      </c>
      <c r="E65" s="463" t="s">
        <v>1363</v>
      </c>
      <c r="F65" s="463" t="s">
        <v>1362</v>
      </c>
      <c r="J65" s="465"/>
      <c r="L65" s="463">
        <f t="shared" si="0"/>
        <v>0</v>
      </c>
      <c r="M65" s="465"/>
      <c r="N65" s="466"/>
      <c r="O65" s="464"/>
      <c r="P65" s="464"/>
      <c r="Q65" s="464"/>
      <c r="R65" s="464"/>
      <c r="S65" s="463">
        <v>1</v>
      </c>
      <c r="T65" s="470">
        <v>15.81</v>
      </c>
      <c r="U65" s="467">
        <v>45</v>
      </c>
      <c r="V65" s="464"/>
      <c r="W65" s="464"/>
      <c r="X65" s="704">
        <v>42884</v>
      </c>
      <c r="Y65" s="705"/>
      <c r="Z65" s="706"/>
      <c r="AA65" s="706"/>
      <c r="AB65" s="705"/>
      <c r="AC65" s="470"/>
      <c r="AD65" s="707"/>
      <c r="AE65" s="708"/>
    </row>
    <row r="66" spans="1:31" s="463" customFormat="1" x14ac:dyDescent="0.3">
      <c r="A66" s="463" t="s">
        <v>1356</v>
      </c>
      <c r="B66" s="463" t="s">
        <v>1288</v>
      </c>
      <c r="C66" s="463">
        <v>8016</v>
      </c>
      <c r="D66" s="463" t="s">
        <v>89</v>
      </c>
      <c r="E66" s="463" t="s">
        <v>1357</v>
      </c>
      <c r="F66" s="463" t="s">
        <v>1355</v>
      </c>
      <c r="J66" s="465"/>
      <c r="L66" s="463">
        <f t="shared" si="0"/>
        <v>0</v>
      </c>
      <c r="M66" s="465"/>
      <c r="N66" s="466"/>
      <c r="O66" s="464"/>
      <c r="P66" s="464"/>
      <c r="Q66" s="464"/>
      <c r="R66" s="464"/>
      <c r="S66" s="463">
        <v>1</v>
      </c>
      <c r="T66" s="470">
        <v>15.81</v>
      </c>
      <c r="U66" s="467">
        <v>45</v>
      </c>
      <c r="V66" s="464"/>
      <c r="W66" s="464"/>
      <c r="X66" s="704">
        <v>42884</v>
      </c>
      <c r="Y66" s="705"/>
      <c r="Z66" s="706"/>
      <c r="AA66" s="706"/>
      <c r="AB66" s="705"/>
      <c r="AC66" s="470"/>
      <c r="AD66" s="707"/>
      <c r="AE66" s="708"/>
    </row>
    <row r="67" spans="1:31" s="463" customFormat="1" x14ac:dyDescent="0.3">
      <c r="A67" s="463" t="s">
        <v>1364</v>
      </c>
      <c r="B67" s="463" t="s">
        <v>1288</v>
      </c>
      <c r="C67" s="463">
        <v>8026</v>
      </c>
      <c r="D67" s="463" t="s">
        <v>89</v>
      </c>
      <c r="E67" s="463" t="s">
        <v>1365</v>
      </c>
      <c r="F67" s="463" t="s">
        <v>1366</v>
      </c>
      <c r="J67" s="465"/>
      <c r="L67" s="463">
        <f t="shared" si="0"/>
        <v>0</v>
      </c>
      <c r="M67" s="465"/>
      <c r="N67" s="466"/>
      <c r="O67" s="464"/>
      <c r="P67" s="464"/>
      <c r="Q67" s="464"/>
      <c r="R67" s="464"/>
      <c r="S67" s="463">
        <v>1</v>
      </c>
      <c r="T67" s="470">
        <v>20.6</v>
      </c>
      <c r="U67" s="467">
        <v>55</v>
      </c>
      <c r="V67" s="464"/>
      <c r="W67" s="464"/>
      <c r="X67" s="704">
        <v>42884</v>
      </c>
      <c r="Y67" s="705"/>
      <c r="Z67" s="706"/>
      <c r="AA67" s="706"/>
      <c r="AB67" s="705"/>
      <c r="AC67" s="470"/>
      <c r="AD67" s="707"/>
      <c r="AE67" s="708"/>
    </row>
    <row r="68" spans="1:31" s="463" customFormat="1" x14ac:dyDescent="0.3">
      <c r="A68" s="463" t="s">
        <v>1358</v>
      </c>
      <c r="B68" s="463" t="s">
        <v>1288</v>
      </c>
      <c r="C68" s="463">
        <v>8039</v>
      </c>
      <c r="D68" s="463" t="s">
        <v>89</v>
      </c>
      <c r="E68" s="463" t="s">
        <v>1359</v>
      </c>
      <c r="F68" s="463" t="s">
        <v>1355</v>
      </c>
      <c r="J68" s="465"/>
      <c r="L68" s="463">
        <f t="shared" si="0"/>
        <v>0</v>
      </c>
      <c r="M68" s="465"/>
      <c r="N68" s="466"/>
      <c r="O68" s="464"/>
      <c r="P68" s="464"/>
      <c r="Q68" s="464"/>
      <c r="R68" s="464"/>
      <c r="S68" s="463">
        <v>1</v>
      </c>
      <c r="T68" s="470">
        <v>15.81</v>
      </c>
      <c r="U68" s="467">
        <v>45</v>
      </c>
      <c r="V68" s="464"/>
      <c r="W68" s="464"/>
      <c r="X68" s="704">
        <v>42884</v>
      </c>
      <c r="Y68" s="705"/>
      <c r="Z68" s="706"/>
      <c r="AA68" s="706"/>
      <c r="AB68" s="705"/>
      <c r="AC68" s="470"/>
      <c r="AD68" s="707"/>
      <c r="AE68" s="708"/>
    </row>
    <row r="69" spans="1:31" s="463" customFormat="1" x14ac:dyDescent="0.3">
      <c r="A69" s="463" t="s">
        <v>1353</v>
      </c>
      <c r="B69" s="463" t="s">
        <v>1288</v>
      </c>
      <c r="C69" s="463">
        <v>8049</v>
      </c>
      <c r="D69" s="463" t="s">
        <v>89</v>
      </c>
      <c r="E69" s="463" t="s">
        <v>1354</v>
      </c>
      <c r="F69" s="463" t="s">
        <v>1355</v>
      </c>
      <c r="J69" s="465"/>
      <c r="L69" s="463">
        <f t="shared" si="0"/>
        <v>0</v>
      </c>
      <c r="M69" s="465"/>
      <c r="N69" s="466"/>
      <c r="O69" s="464"/>
      <c r="P69" s="464"/>
      <c r="Q69" s="464"/>
      <c r="R69" s="464"/>
      <c r="S69" s="463">
        <v>1</v>
      </c>
      <c r="T69" s="470">
        <v>14.72</v>
      </c>
      <c r="U69" s="467">
        <v>45</v>
      </c>
      <c r="V69" s="464"/>
      <c r="W69" s="464"/>
      <c r="X69" s="704">
        <v>42884</v>
      </c>
      <c r="Y69" s="705"/>
      <c r="Z69" s="706"/>
      <c r="AA69" s="706"/>
      <c r="AB69" s="705"/>
      <c r="AC69" s="470"/>
      <c r="AD69" s="707"/>
      <c r="AE69" s="708"/>
    </row>
    <row r="70" spans="1:31" s="463" customFormat="1" x14ac:dyDescent="0.3">
      <c r="A70" s="463" t="s">
        <v>432</v>
      </c>
      <c r="B70" s="463" t="s">
        <v>416</v>
      </c>
      <c r="C70" s="463">
        <v>11070</v>
      </c>
      <c r="D70" s="463" t="s">
        <v>89</v>
      </c>
      <c r="E70" s="463" t="s">
        <v>3109</v>
      </c>
      <c r="J70" s="465"/>
      <c r="L70" s="463">
        <f t="shared" si="0"/>
        <v>0</v>
      </c>
      <c r="M70" s="465"/>
      <c r="N70" s="466"/>
      <c r="O70" s="464"/>
      <c r="P70" s="464"/>
      <c r="Q70" s="464"/>
      <c r="R70" s="464"/>
      <c r="S70" s="463">
        <v>5</v>
      </c>
      <c r="T70" s="470">
        <v>4.91</v>
      </c>
      <c r="U70" s="467">
        <v>17</v>
      </c>
      <c r="V70" s="464"/>
      <c r="W70" s="464"/>
      <c r="X70" s="704">
        <v>42884</v>
      </c>
      <c r="Y70" s="705"/>
      <c r="Z70" s="706"/>
      <c r="AA70" s="706"/>
      <c r="AB70" s="705"/>
      <c r="AC70" s="470"/>
      <c r="AD70" s="707"/>
      <c r="AE70" s="708"/>
    </row>
    <row r="71" spans="1:31" s="463" customFormat="1" x14ac:dyDescent="0.3">
      <c r="A71" s="463" t="s">
        <v>432</v>
      </c>
      <c r="B71" s="463" t="s">
        <v>416</v>
      </c>
      <c r="C71" s="463">
        <v>11073</v>
      </c>
      <c r="D71" s="463" t="s">
        <v>89</v>
      </c>
      <c r="E71" s="463" t="s">
        <v>3110</v>
      </c>
      <c r="J71" s="465"/>
      <c r="L71" s="463">
        <f t="shared" si="0"/>
        <v>0</v>
      </c>
      <c r="M71" s="465"/>
      <c r="N71" s="466"/>
      <c r="O71" s="464"/>
      <c r="P71" s="464"/>
      <c r="Q71" s="464"/>
      <c r="R71" s="464"/>
      <c r="S71" s="463">
        <v>5</v>
      </c>
      <c r="T71" s="470">
        <v>4.91</v>
      </c>
      <c r="U71" s="467">
        <v>17</v>
      </c>
      <c r="V71" s="464"/>
      <c r="W71" s="464"/>
      <c r="X71" s="704">
        <v>42884</v>
      </c>
      <c r="Y71" s="705"/>
      <c r="Z71" s="706"/>
      <c r="AA71" s="706"/>
      <c r="AB71" s="705"/>
      <c r="AC71" s="470"/>
      <c r="AD71" s="707"/>
      <c r="AE71" s="708"/>
    </row>
    <row r="72" spans="1:31" s="463" customFormat="1" x14ac:dyDescent="0.3">
      <c r="A72" s="463" t="s">
        <v>1813</v>
      </c>
      <c r="B72" s="463" t="s">
        <v>3111</v>
      </c>
      <c r="C72" s="463">
        <v>11132</v>
      </c>
      <c r="D72" s="463" t="s">
        <v>89</v>
      </c>
      <c r="E72" s="463" t="s">
        <v>3112</v>
      </c>
      <c r="F72" s="463" t="s">
        <v>3113</v>
      </c>
      <c r="G72" s="711"/>
      <c r="J72" s="465"/>
      <c r="L72" s="463">
        <f t="shared" si="0"/>
        <v>0</v>
      </c>
      <c r="M72" s="465"/>
      <c r="N72" s="466"/>
      <c r="O72" s="464"/>
      <c r="P72" s="464"/>
      <c r="Q72" s="464"/>
      <c r="R72" s="464"/>
      <c r="S72" s="463">
        <v>2</v>
      </c>
      <c r="T72" s="470">
        <v>11.99</v>
      </c>
      <c r="U72" s="467">
        <v>25</v>
      </c>
      <c r="V72" s="464"/>
      <c r="W72" s="464"/>
      <c r="X72" s="704">
        <v>42884</v>
      </c>
      <c r="Y72" s="705"/>
      <c r="Z72" s="706"/>
      <c r="AA72" s="706"/>
      <c r="AB72" s="705"/>
      <c r="AC72" s="470"/>
      <c r="AD72" s="707"/>
      <c r="AE72" s="708"/>
    </row>
    <row r="73" spans="1:31" s="463" customFormat="1" x14ac:dyDescent="0.3">
      <c r="A73" s="463" t="s">
        <v>830</v>
      </c>
      <c r="B73" s="463" t="s">
        <v>822</v>
      </c>
      <c r="C73" s="463">
        <v>12013</v>
      </c>
      <c r="D73" s="463" t="s">
        <v>89</v>
      </c>
      <c r="E73" s="463" t="s">
        <v>831</v>
      </c>
      <c r="H73" s="463" t="s">
        <v>467</v>
      </c>
      <c r="J73" s="465"/>
      <c r="L73" s="463">
        <f t="shared" si="0"/>
        <v>0</v>
      </c>
      <c r="M73" s="465"/>
      <c r="N73" s="466"/>
      <c r="O73" s="464"/>
      <c r="P73" s="464"/>
      <c r="Q73" s="464"/>
      <c r="R73" s="464"/>
      <c r="S73" s="463">
        <v>2</v>
      </c>
      <c r="T73" s="470">
        <v>3.49</v>
      </c>
      <c r="U73" s="467">
        <v>9</v>
      </c>
      <c r="V73" s="464"/>
      <c r="W73" s="464"/>
      <c r="X73" s="704">
        <v>42884</v>
      </c>
      <c r="Y73" s="705"/>
      <c r="Z73" s="706"/>
      <c r="AA73" s="706"/>
      <c r="AB73" s="705"/>
      <c r="AC73" s="470"/>
      <c r="AD73" s="707"/>
      <c r="AE73" s="708"/>
    </row>
    <row r="74" spans="1:31" s="463" customFormat="1" x14ac:dyDescent="0.3">
      <c r="A74" s="463" t="s">
        <v>857</v>
      </c>
      <c r="B74" s="463" t="s">
        <v>822</v>
      </c>
      <c r="C74" s="463">
        <v>12040</v>
      </c>
      <c r="D74" s="463" t="s">
        <v>89</v>
      </c>
      <c r="E74" s="463" t="s">
        <v>858</v>
      </c>
      <c r="H74" s="463" t="s">
        <v>467</v>
      </c>
      <c r="J74" s="465"/>
      <c r="L74" s="463">
        <f t="shared" si="0"/>
        <v>0</v>
      </c>
      <c r="M74" s="465"/>
      <c r="N74" s="466"/>
      <c r="O74" s="464"/>
      <c r="P74" s="464"/>
      <c r="Q74" s="464"/>
      <c r="R74" s="464"/>
      <c r="S74" s="463">
        <v>2</v>
      </c>
      <c r="T74" s="470">
        <v>6.7</v>
      </c>
      <c r="U74" s="467">
        <v>12</v>
      </c>
      <c r="V74" s="464"/>
      <c r="W74" s="464"/>
      <c r="X74" s="704">
        <v>42884</v>
      </c>
      <c r="Y74" s="705"/>
      <c r="Z74" s="706"/>
      <c r="AA74" s="706"/>
      <c r="AB74" s="705"/>
      <c r="AC74" s="470"/>
      <c r="AD74" s="707"/>
      <c r="AE74" s="708"/>
    </row>
    <row r="75" spans="1:31" s="463" customFormat="1" x14ac:dyDescent="0.3">
      <c r="A75" s="463" t="s">
        <v>832</v>
      </c>
      <c r="B75" s="463" t="s">
        <v>822</v>
      </c>
      <c r="C75" s="463">
        <v>12048</v>
      </c>
      <c r="D75" s="463" t="s">
        <v>89</v>
      </c>
      <c r="E75" s="463" t="s">
        <v>3114</v>
      </c>
      <c r="H75" s="463" t="s">
        <v>467</v>
      </c>
      <c r="J75" s="465"/>
      <c r="L75" s="463">
        <f t="shared" si="0"/>
        <v>0</v>
      </c>
      <c r="M75" s="465"/>
      <c r="N75" s="466"/>
      <c r="O75" s="464"/>
      <c r="P75" s="464"/>
      <c r="Q75" s="464"/>
      <c r="R75" s="464"/>
      <c r="S75" s="463">
        <v>2</v>
      </c>
      <c r="T75" s="470">
        <v>3.6</v>
      </c>
      <c r="U75" s="467">
        <v>9</v>
      </c>
      <c r="V75" s="464"/>
      <c r="W75" s="464"/>
      <c r="X75" s="704">
        <v>42884</v>
      </c>
      <c r="Y75" s="705"/>
      <c r="Z75" s="706"/>
      <c r="AA75" s="706"/>
      <c r="AB75" s="705"/>
      <c r="AC75" s="470"/>
      <c r="AD75" s="707"/>
      <c r="AE75" s="708"/>
    </row>
    <row r="76" spans="1:31" s="463" customFormat="1" x14ac:dyDescent="0.3">
      <c r="A76" s="463" t="s">
        <v>828</v>
      </c>
      <c r="B76" s="463" t="s">
        <v>822</v>
      </c>
      <c r="C76" s="463">
        <v>12052</v>
      </c>
      <c r="D76" s="463" t="s">
        <v>89</v>
      </c>
      <c r="E76" s="463" t="s">
        <v>829</v>
      </c>
      <c r="H76" s="463" t="s">
        <v>467</v>
      </c>
      <c r="J76" s="465"/>
      <c r="L76" s="463">
        <f t="shared" si="0"/>
        <v>0</v>
      </c>
      <c r="M76" s="465"/>
      <c r="N76" s="466"/>
      <c r="O76" s="464"/>
      <c r="P76" s="464"/>
      <c r="Q76" s="464"/>
      <c r="R76" s="464"/>
      <c r="S76" s="463">
        <v>2</v>
      </c>
      <c r="T76" s="470">
        <v>6.7</v>
      </c>
      <c r="U76" s="467">
        <v>12</v>
      </c>
      <c r="V76" s="464"/>
      <c r="W76" s="464"/>
      <c r="X76" s="704">
        <v>42884</v>
      </c>
      <c r="Y76" s="705"/>
      <c r="Z76" s="706"/>
      <c r="AA76" s="706"/>
      <c r="AB76" s="705"/>
      <c r="AC76" s="470"/>
      <c r="AD76" s="707"/>
      <c r="AE76" s="708"/>
    </row>
    <row r="77" spans="1:31" s="463" customFormat="1" x14ac:dyDescent="0.3">
      <c r="A77" s="463" t="s">
        <v>849</v>
      </c>
      <c r="B77" s="463" t="s">
        <v>822</v>
      </c>
      <c r="C77" s="463">
        <v>12070</v>
      </c>
      <c r="D77" s="463" t="s">
        <v>89</v>
      </c>
      <c r="E77" s="463" t="s">
        <v>850</v>
      </c>
      <c r="H77" s="463" t="s">
        <v>467</v>
      </c>
      <c r="J77" s="465"/>
      <c r="L77" s="463">
        <f t="shared" si="0"/>
        <v>0</v>
      </c>
      <c r="M77" s="465"/>
      <c r="N77" s="466"/>
      <c r="O77" s="464"/>
      <c r="P77" s="464"/>
      <c r="Q77" s="464"/>
      <c r="R77" s="464"/>
      <c r="S77" s="463">
        <v>2</v>
      </c>
      <c r="T77" s="470">
        <v>3.82</v>
      </c>
      <c r="U77" s="467">
        <v>9</v>
      </c>
      <c r="V77" s="464"/>
      <c r="W77" s="464"/>
      <c r="X77" s="704">
        <v>42884</v>
      </c>
      <c r="Y77" s="705"/>
      <c r="Z77" s="706"/>
      <c r="AA77" s="706"/>
      <c r="AB77" s="705"/>
      <c r="AC77" s="470"/>
      <c r="AD77" s="707"/>
      <c r="AE77" s="708"/>
    </row>
    <row r="78" spans="1:31" s="463" customFormat="1" x14ac:dyDescent="0.3">
      <c r="A78" s="463" t="s">
        <v>854</v>
      </c>
      <c r="B78" s="463" t="s">
        <v>822</v>
      </c>
      <c r="C78" s="463">
        <v>12075</v>
      </c>
      <c r="D78" s="463" t="s">
        <v>89</v>
      </c>
      <c r="E78" s="463" t="s">
        <v>855</v>
      </c>
      <c r="H78" s="463" t="s">
        <v>467</v>
      </c>
      <c r="J78" s="465"/>
      <c r="L78" s="463">
        <f t="shared" si="0"/>
        <v>0</v>
      </c>
      <c r="M78" s="465"/>
      <c r="N78" s="466"/>
      <c r="O78" s="464"/>
      <c r="P78" s="464"/>
      <c r="Q78" s="464"/>
      <c r="R78" s="464"/>
      <c r="S78" s="463">
        <v>2</v>
      </c>
      <c r="T78" s="470">
        <v>3.49</v>
      </c>
      <c r="U78" s="467">
        <v>9</v>
      </c>
      <c r="V78" s="464"/>
      <c r="W78" s="464"/>
      <c r="X78" s="704">
        <v>42884</v>
      </c>
      <c r="Y78" s="705"/>
      <c r="Z78" s="706"/>
      <c r="AA78" s="706"/>
      <c r="AB78" s="705"/>
      <c r="AC78" s="470"/>
      <c r="AD78" s="707"/>
      <c r="AE78" s="708"/>
    </row>
    <row r="79" spans="1:31" s="463" customFormat="1" x14ac:dyDescent="0.3">
      <c r="A79" s="463" t="s">
        <v>836</v>
      </c>
      <c r="B79" s="463" t="s">
        <v>822</v>
      </c>
      <c r="C79" s="463">
        <v>12078</v>
      </c>
      <c r="D79" s="463" t="s">
        <v>89</v>
      </c>
      <c r="E79" s="463" t="s">
        <v>3115</v>
      </c>
      <c r="H79" s="463" t="s">
        <v>467</v>
      </c>
      <c r="J79" s="465"/>
      <c r="L79" s="463">
        <f t="shared" si="0"/>
        <v>0</v>
      </c>
      <c r="M79" s="465"/>
      <c r="N79" s="466"/>
      <c r="O79" s="464"/>
      <c r="P79" s="464"/>
      <c r="Q79" s="464"/>
      <c r="R79" s="464"/>
      <c r="S79" s="463">
        <v>2</v>
      </c>
      <c r="T79" s="470">
        <v>3.6</v>
      </c>
      <c r="U79" s="467">
        <v>9</v>
      </c>
      <c r="V79" s="464"/>
      <c r="W79" s="464"/>
      <c r="X79" s="704">
        <v>42884</v>
      </c>
      <c r="Y79" s="705"/>
      <c r="Z79" s="706"/>
      <c r="AA79" s="706"/>
      <c r="AB79" s="705"/>
      <c r="AC79" s="470"/>
      <c r="AD79" s="707"/>
      <c r="AE79" s="708"/>
    </row>
    <row r="80" spans="1:31" s="463" customFormat="1" x14ac:dyDescent="0.3">
      <c r="A80" s="463" t="s">
        <v>834</v>
      </c>
      <c r="B80" s="463" t="s">
        <v>822</v>
      </c>
      <c r="C80" s="463">
        <v>12079</v>
      </c>
      <c r="D80" s="463" t="s">
        <v>89</v>
      </c>
      <c r="E80" s="463" t="s">
        <v>3116</v>
      </c>
      <c r="H80" s="463" t="s">
        <v>467</v>
      </c>
      <c r="J80" s="465"/>
      <c r="L80" s="463">
        <f t="shared" si="0"/>
        <v>0</v>
      </c>
      <c r="M80" s="465"/>
      <c r="N80" s="466"/>
      <c r="O80" s="464"/>
      <c r="P80" s="464"/>
      <c r="Q80" s="464"/>
      <c r="R80" s="464"/>
      <c r="S80" s="463">
        <v>2</v>
      </c>
      <c r="T80" s="470">
        <v>3.6</v>
      </c>
      <c r="U80" s="467">
        <v>9</v>
      </c>
      <c r="V80" s="464"/>
      <c r="W80" s="464"/>
      <c r="X80" s="704">
        <v>42884</v>
      </c>
      <c r="Y80" s="705"/>
      <c r="Z80" s="706"/>
      <c r="AA80" s="706"/>
      <c r="AB80" s="705"/>
      <c r="AC80" s="470"/>
      <c r="AD80" s="707"/>
      <c r="AE80" s="708"/>
    </row>
    <row r="81" spans="1:31" s="463" customFormat="1" x14ac:dyDescent="0.3">
      <c r="A81" s="463" t="s">
        <v>846</v>
      </c>
      <c r="B81" s="463" t="s">
        <v>822</v>
      </c>
      <c r="C81" s="463">
        <v>12080</v>
      </c>
      <c r="D81" s="463" t="s">
        <v>89</v>
      </c>
      <c r="E81" s="463" t="s">
        <v>3117</v>
      </c>
      <c r="F81" s="463" t="s">
        <v>848</v>
      </c>
      <c r="H81" s="463" t="s">
        <v>467</v>
      </c>
      <c r="J81" s="465"/>
      <c r="L81" s="463">
        <f t="shared" si="0"/>
        <v>0</v>
      </c>
      <c r="M81" s="465"/>
      <c r="N81" s="466"/>
      <c r="O81" s="464"/>
      <c r="P81" s="464"/>
      <c r="Q81" s="464"/>
      <c r="R81" s="464"/>
      <c r="S81" s="463">
        <v>3</v>
      </c>
      <c r="T81" s="470">
        <v>8.3699999999999992</v>
      </c>
      <c r="U81" s="467">
        <v>15</v>
      </c>
      <c r="V81" s="464"/>
      <c r="W81" s="464"/>
      <c r="X81" s="704">
        <v>42884</v>
      </c>
      <c r="Y81" s="705"/>
      <c r="Z81" s="706"/>
      <c r="AA81" s="706"/>
      <c r="AB81" s="705"/>
      <c r="AC81" s="470"/>
      <c r="AD81" s="707"/>
      <c r="AE81" s="708"/>
    </row>
    <row r="82" spans="1:31" s="463" customFormat="1" x14ac:dyDescent="0.3">
      <c r="B82" s="463" t="s">
        <v>3118</v>
      </c>
      <c r="C82" s="463">
        <v>15889</v>
      </c>
      <c r="D82" s="463" t="s">
        <v>89</v>
      </c>
      <c r="E82" s="463" t="s">
        <v>3119</v>
      </c>
      <c r="F82" s="463" t="s">
        <v>891</v>
      </c>
      <c r="H82" s="463" t="s">
        <v>3120</v>
      </c>
      <c r="J82" s="465"/>
      <c r="L82" s="463">
        <f t="shared" si="0"/>
        <v>0</v>
      </c>
      <c r="M82" s="465"/>
      <c r="N82" s="466"/>
      <c r="O82" s="464"/>
      <c r="P82" s="464"/>
      <c r="Q82" s="464"/>
      <c r="R82" s="464"/>
      <c r="S82" s="463">
        <v>20</v>
      </c>
      <c r="T82" s="470">
        <v>3.05</v>
      </c>
      <c r="U82" s="467">
        <v>13</v>
      </c>
      <c r="V82" s="464"/>
      <c r="W82" s="464"/>
      <c r="X82" s="704">
        <v>42884</v>
      </c>
      <c r="Y82" s="705"/>
      <c r="Z82" s="706"/>
      <c r="AA82" s="706"/>
      <c r="AB82" s="705"/>
      <c r="AC82" s="470"/>
      <c r="AD82" s="707"/>
      <c r="AE82" s="708"/>
    </row>
    <row r="83" spans="1:31" s="463" customFormat="1" x14ac:dyDescent="0.3">
      <c r="B83" s="463" t="s">
        <v>3118</v>
      </c>
      <c r="C83" s="463">
        <v>15890</v>
      </c>
      <c r="D83" s="463" t="s">
        <v>89</v>
      </c>
      <c r="E83" s="463" t="s">
        <v>896</v>
      </c>
      <c r="F83" s="463" t="s">
        <v>891</v>
      </c>
      <c r="J83" s="465"/>
      <c r="L83" s="463">
        <f t="shared" si="0"/>
        <v>0</v>
      </c>
      <c r="M83" s="465"/>
      <c r="N83" s="466"/>
      <c r="O83" s="464"/>
      <c r="P83" s="464"/>
      <c r="Q83" s="464"/>
      <c r="R83" s="464"/>
      <c r="S83" s="463">
        <v>20</v>
      </c>
      <c r="T83" s="470">
        <v>3.05</v>
      </c>
      <c r="U83" s="467">
        <v>10</v>
      </c>
      <c r="V83" s="464"/>
      <c r="W83" s="464"/>
      <c r="X83" s="704">
        <v>42884</v>
      </c>
      <c r="Y83" s="705"/>
      <c r="Z83" s="706"/>
      <c r="AA83" s="706"/>
      <c r="AB83" s="705"/>
      <c r="AC83" s="470"/>
      <c r="AD83" s="707"/>
      <c r="AE83" s="708"/>
    </row>
    <row r="84" spans="1:31" s="463" customFormat="1" x14ac:dyDescent="0.3">
      <c r="C84" s="463">
        <v>15892</v>
      </c>
      <c r="D84" s="463" t="s">
        <v>89</v>
      </c>
      <c r="E84" s="463" t="s">
        <v>2207</v>
      </c>
      <c r="J84" s="465"/>
      <c r="L84" s="463">
        <f t="shared" si="0"/>
        <v>0</v>
      </c>
      <c r="M84" s="465"/>
      <c r="N84" s="466"/>
      <c r="O84" s="464"/>
      <c r="P84" s="464"/>
      <c r="Q84" s="464"/>
      <c r="R84" s="464"/>
      <c r="S84" s="463">
        <v>1</v>
      </c>
      <c r="T84" s="470">
        <v>32.43</v>
      </c>
      <c r="U84" s="467">
        <v>75</v>
      </c>
      <c r="V84" s="464"/>
      <c r="W84" s="464"/>
      <c r="X84" s="704">
        <v>42884</v>
      </c>
      <c r="Y84" s="705"/>
      <c r="Z84" s="706"/>
      <c r="AA84" s="706"/>
      <c r="AB84" s="705"/>
      <c r="AC84" s="470"/>
      <c r="AD84" s="707"/>
      <c r="AE84" s="708"/>
    </row>
    <row r="85" spans="1:31" s="463" customFormat="1" x14ac:dyDescent="0.3">
      <c r="A85" s="463" t="s">
        <v>963</v>
      </c>
      <c r="B85" s="463" t="s">
        <v>964</v>
      </c>
      <c r="C85" s="463">
        <v>16313</v>
      </c>
      <c r="D85" s="463" t="s">
        <v>89</v>
      </c>
      <c r="E85" s="463" t="s">
        <v>965</v>
      </c>
      <c r="F85" s="463" t="s">
        <v>966</v>
      </c>
      <c r="J85" s="465"/>
      <c r="L85" s="463">
        <f t="shared" si="0"/>
        <v>0</v>
      </c>
      <c r="M85" s="465"/>
      <c r="N85" s="466"/>
      <c r="O85" s="464"/>
      <c r="P85" s="464"/>
      <c r="Q85" s="464"/>
      <c r="R85" s="464"/>
      <c r="S85" s="463">
        <v>1</v>
      </c>
      <c r="T85" s="470">
        <v>4.41</v>
      </c>
      <c r="U85" s="467">
        <v>11</v>
      </c>
      <c r="V85" s="464"/>
      <c r="W85" s="464"/>
      <c r="X85" s="704">
        <v>42884</v>
      </c>
      <c r="Y85" s="705"/>
      <c r="Z85" s="706"/>
      <c r="AA85" s="706"/>
      <c r="AB85" s="705"/>
      <c r="AC85" s="470"/>
      <c r="AD85" s="707"/>
      <c r="AE85" s="708"/>
    </row>
    <row r="86" spans="1:31" s="463" customFormat="1" x14ac:dyDescent="0.3">
      <c r="B86" s="463" t="s">
        <v>964</v>
      </c>
      <c r="C86" s="463">
        <v>16316</v>
      </c>
      <c r="D86" s="463" t="s">
        <v>89</v>
      </c>
      <c r="E86" s="463" t="s">
        <v>3121</v>
      </c>
      <c r="F86" s="463" t="s">
        <v>3122</v>
      </c>
      <c r="J86" s="465"/>
      <c r="L86" s="463">
        <f t="shared" si="0"/>
        <v>0</v>
      </c>
      <c r="M86" s="465"/>
      <c r="N86" s="466"/>
      <c r="O86" s="464"/>
      <c r="P86" s="464"/>
      <c r="Q86" s="464"/>
      <c r="R86" s="464"/>
      <c r="S86" s="463">
        <v>1</v>
      </c>
      <c r="T86" s="470">
        <v>2.9</v>
      </c>
      <c r="U86" s="467">
        <v>7</v>
      </c>
      <c r="V86" s="464"/>
      <c r="W86" s="464"/>
      <c r="X86" s="704">
        <v>42884</v>
      </c>
      <c r="Y86" s="705"/>
      <c r="Z86" s="706"/>
      <c r="AA86" s="706"/>
      <c r="AB86" s="705"/>
      <c r="AC86" s="470"/>
      <c r="AD86" s="707"/>
      <c r="AE86" s="708"/>
    </row>
    <row r="87" spans="1:31" s="463" customFormat="1" x14ac:dyDescent="0.3">
      <c r="A87" s="463" t="s">
        <v>946</v>
      </c>
      <c r="B87" s="463" t="s">
        <v>964</v>
      </c>
      <c r="C87" s="463">
        <v>16319</v>
      </c>
      <c r="D87" s="463" t="s">
        <v>89</v>
      </c>
      <c r="E87" s="463" t="s">
        <v>3123</v>
      </c>
      <c r="F87" s="463" t="s">
        <v>971</v>
      </c>
      <c r="J87" s="465"/>
      <c r="L87" s="463">
        <f t="shared" si="0"/>
        <v>0</v>
      </c>
      <c r="M87" s="465"/>
      <c r="N87" s="466"/>
      <c r="O87" s="464"/>
      <c r="P87" s="464"/>
      <c r="Q87" s="464"/>
      <c r="R87" s="464"/>
      <c r="S87" s="463">
        <v>1</v>
      </c>
      <c r="T87" s="470">
        <v>5.39</v>
      </c>
      <c r="U87" s="467">
        <v>12</v>
      </c>
      <c r="V87" s="464"/>
      <c r="W87" s="464"/>
      <c r="X87" s="704">
        <v>42884</v>
      </c>
      <c r="Y87" s="705"/>
      <c r="Z87" s="706"/>
      <c r="AA87" s="706"/>
      <c r="AB87" s="705"/>
      <c r="AC87" s="470"/>
      <c r="AD87" s="707"/>
      <c r="AE87" s="708"/>
    </row>
    <row r="88" spans="1:31" s="463" customFormat="1" x14ac:dyDescent="0.3">
      <c r="A88" s="463" t="s">
        <v>967</v>
      </c>
      <c r="B88" s="463" t="s">
        <v>964</v>
      </c>
      <c r="C88" s="463" t="s">
        <v>968</v>
      </c>
      <c r="D88" s="463" t="s">
        <v>89</v>
      </c>
      <c r="E88" s="463" t="s">
        <v>969</v>
      </c>
      <c r="F88" s="463" t="s">
        <v>970</v>
      </c>
      <c r="J88" s="465"/>
      <c r="L88" s="463">
        <f t="shared" si="0"/>
        <v>0</v>
      </c>
      <c r="M88" s="465"/>
      <c r="N88" s="466"/>
      <c r="O88" s="464"/>
      <c r="P88" s="464"/>
      <c r="Q88" s="464"/>
      <c r="R88" s="464"/>
      <c r="S88" s="463">
        <v>1</v>
      </c>
      <c r="T88" s="470">
        <v>7.8</v>
      </c>
      <c r="U88" s="467">
        <v>13</v>
      </c>
      <c r="V88" s="464"/>
      <c r="W88" s="464"/>
      <c r="X88" s="704">
        <v>42884</v>
      </c>
      <c r="Y88" s="705"/>
      <c r="Z88" s="706"/>
      <c r="AA88" s="706"/>
      <c r="AB88" s="705"/>
      <c r="AC88" s="470"/>
      <c r="AD88" s="707"/>
      <c r="AE88" s="708"/>
    </row>
    <row r="89" spans="1:31" s="463" customFormat="1" x14ac:dyDescent="0.3">
      <c r="A89" s="463" t="s">
        <v>1794</v>
      </c>
      <c r="C89" s="463">
        <v>16332</v>
      </c>
      <c r="D89" s="463" t="s">
        <v>89</v>
      </c>
      <c r="E89" s="463" t="s">
        <v>1795</v>
      </c>
      <c r="F89" s="463" t="s">
        <v>1796</v>
      </c>
      <c r="J89" s="465"/>
      <c r="L89" s="463">
        <f t="shared" si="0"/>
        <v>0</v>
      </c>
      <c r="M89" s="465"/>
      <c r="N89" s="466"/>
      <c r="O89" s="464"/>
      <c r="P89" s="464"/>
      <c r="Q89" s="464"/>
      <c r="R89" s="464"/>
      <c r="S89" s="463">
        <v>1</v>
      </c>
      <c r="T89" s="470">
        <v>6.49</v>
      </c>
      <c r="U89" s="467">
        <v>20</v>
      </c>
      <c r="V89" s="464"/>
      <c r="W89" s="464"/>
      <c r="X89" s="704">
        <v>42884</v>
      </c>
      <c r="Y89" s="705"/>
      <c r="Z89" s="706"/>
      <c r="AA89" s="706"/>
      <c r="AB89" s="705"/>
      <c r="AC89" s="470"/>
      <c r="AD89" s="707"/>
      <c r="AE89" s="708"/>
    </row>
    <row r="90" spans="1:31" s="463" customFormat="1" x14ac:dyDescent="0.3">
      <c r="A90" s="463" t="s">
        <v>1797</v>
      </c>
      <c r="C90" s="463">
        <v>16333</v>
      </c>
      <c r="D90" s="463" t="s">
        <v>89</v>
      </c>
      <c r="E90" s="463" t="s">
        <v>1795</v>
      </c>
      <c r="F90" s="463" t="s">
        <v>1798</v>
      </c>
      <c r="J90" s="465"/>
      <c r="L90" s="463">
        <f t="shared" si="0"/>
        <v>0</v>
      </c>
      <c r="M90" s="465"/>
      <c r="N90" s="466"/>
      <c r="O90" s="464"/>
      <c r="P90" s="464"/>
      <c r="Q90" s="464"/>
      <c r="R90" s="464"/>
      <c r="S90" s="463">
        <v>1</v>
      </c>
      <c r="T90" s="470">
        <v>9.6999999999999993</v>
      </c>
      <c r="U90" s="467">
        <v>25</v>
      </c>
      <c r="V90" s="464"/>
      <c r="W90" s="464"/>
      <c r="X90" s="704">
        <v>42884</v>
      </c>
      <c r="Y90" s="705"/>
      <c r="Z90" s="706"/>
      <c r="AA90" s="706"/>
      <c r="AB90" s="705"/>
      <c r="AC90" s="470"/>
      <c r="AD90" s="707"/>
      <c r="AE90" s="708"/>
    </row>
    <row r="91" spans="1:31" s="463" customFormat="1" x14ac:dyDescent="0.3">
      <c r="B91" s="463" t="s">
        <v>3118</v>
      </c>
      <c r="C91" s="463">
        <v>16341</v>
      </c>
      <c r="D91" s="463" t="s">
        <v>89</v>
      </c>
      <c r="E91" s="463" t="s">
        <v>3124</v>
      </c>
      <c r="F91" s="463" t="s">
        <v>905</v>
      </c>
      <c r="J91" s="465"/>
      <c r="L91" s="463">
        <f t="shared" si="0"/>
        <v>0</v>
      </c>
      <c r="M91" s="465"/>
      <c r="N91" s="466"/>
      <c r="O91" s="464"/>
      <c r="P91" s="464"/>
      <c r="Q91" s="464"/>
      <c r="R91" s="464"/>
      <c r="S91" s="463">
        <v>20</v>
      </c>
      <c r="T91" s="470">
        <v>3.16</v>
      </c>
      <c r="U91" s="467">
        <v>10</v>
      </c>
      <c r="V91" s="464"/>
      <c r="W91" s="464"/>
      <c r="X91" s="704">
        <v>42884</v>
      </c>
      <c r="Y91" s="705"/>
      <c r="Z91" s="706"/>
      <c r="AA91" s="706"/>
      <c r="AB91" s="705"/>
      <c r="AC91" s="470"/>
      <c r="AD91" s="707"/>
      <c r="AE91" s="708"/>
    </row>
    <row r="92" spans="1:31" s="463" customFormat="1" x14ac:dyDescent="0.3">
      <c r="A92" s="463" t="s">
        <v>482</v>
      </c>
      <c r="B92" s="463" t="s">
        <v>449</v>
      </c>
      <c r="C92" s="463">
        <v>16507</v>
      </c>
      <c r="D92" s="463" t="s">
        <v>89</v>
      </c>
      <c r="E92" s="463" t="s">
        <v>3125</v>
      </c>
      <c r="F92" s="463" t="s">
        <v>484</v>
      </c>
      <c r="J92" s="465"/>
      <c r="L92" s="463">
        <f t="shared" si="0"/>
        <v>0</v>
      </c>
      <c r="M92" s="465"/>
      <c r="N92" s="466"/>
      <c r="O92" s="464"/>
      <c r="P92" s="464"/>
      <c r="Q92" s="464"/>
      <c r="R92" s="464"/>
      <c r="S92" s="463">
        <v>15</v>
      </c>
      <c r="T92" s="470">
        <v>2.1800000000000002</v>
      </c>
      <c r="U92" s="467">
        <v>15</v>
      </c>
      <c r="V92" s="464"/>
      <c r="W92" s="464"/>
      <c r="X92" s="704">
        <v>42884</v>
      </c>
      <c r="Y92" s="705"/>
      <c r="Z92" s="706"/>
      <c r="AA92" s="706"/>
      <c r="AB92" s="705"/>
      <c r="AC92" s="470"/>
      <c r="AD92" s="707"/>
      <c r="AE92" s="708"/>
    </row>
    <row r="93" spans="1:31" x14ac:dyDescent="0.3">
      <c r="A93" s="301"/>
      <c r="B93" s="301" t="s">
        <v>449</v>
      </c>
      <c r="C93" s="301">
        <v>16515</v>
      </c>
      <c r="D93" s="301" t="s">
        <v>89</v>
      </c>
      <c r="E93" s="301" t="s">
        <v>3126</v>
      </c>
      <c r="F93" s="301" t="s">
        <v>1131</v>
      </c>
      <c r="G93" s="301"/>
      <c r="H93" s="302" t="s">
        <v>3120</v>
      </c>
      <c r="I93" s="301"/>
      <c r="J93" s="712"/>
      <c r="K93" s="301"/>
      <c r="L93" s="301">
        <v>0</v>
      </c>
      <c r="M93" s="712"/>
      <c r="N93" s="713"/>
      <c r="O93" s="591"/>
      <c r="P93" s="591"/>
      <c r="Q93" s="591"/>
      <c r="R93" s="591"/>
      <c r="S93" s="301">
        <v>15</v>
      </c>
      <c r="T93" s="714">
        <v>0.98</v>
      </c>
      <c r="U93" s="592"/>
      <c r="V93" s="591"/>
      <c r="W93" s="591"/>
      <c r="X93" s="704">
        <v>42884</v>
      </c>
      <c r="Y93" s="705"/>
      <c r="Z93" s="706"/>
      <c r="AA93" s="706"/>
      <c r="AB93" s="705"/>
      <c r="AC93" s="470"/>
      <c r="AD93" s="707"/>
      <c r="AE93" s="245"/>
    </row>
    <row r="94" spans="1:31" s="463" customFormat="1" x14ac:dyDescent="0.3">
      <c r="B94" s="463" t="s">
        <v>449</v>
      </c>
      <c r="C94" s="463">
        <v>16522</v>
      </c>
      <c r="D94" s="463" t="s">
        <v>89</v>
      </c>
      <c r="E94" s="463" t="s">
        <v>475</v>
      </c>
      <c r="F94" s="463" t="s">
        <v>476</v>
      </c>
      <c r="J94" s="465"/>
      <c r="L94" s="463">
        <f>I94*J94</f>
        <v>0</v>
      </c>
      <c r="M94" s="465"/>
      <c r="N94" s="466"/>
      <c r="O94" s="464"/>
      <c r="P94" s="464"/>
      <c r="Q94" s="464"/>
      <c r="R94" s="464"/>
      <c r="S94" s="463">
        <v>6</v>
      </c>
      <c r="T94" s="470">
        <v>2.62</v>
      </c>
      <c r="U94" s="467">
        <v>15</v>
      </c>
      <c r="V94" s="464"/>
      <c r="W94" s="464"/>
      <c r="X94" s="704">
        <v>42884</v>
      </c>
      <c r="Y94" s="705"/>
      <c r="Z94" s="706"/>
      <c r="AA94" s="706"/>
      <c r="AB94" s="705"/>
      <c r="AC94" s="470"/>
      <c r="AD94" s="707"/>
      <c r="AE94" s="708"/>
    </row>
    <row r="95" spans="1:31" s="463" customFormat="1" x14ac:dyDescent="0.3">
      <c r="B95" s="463" t="s">
        <v>449</v>
      </c>
      <c r="C95" s="463">
        <v>16535</v>
      </c>
      <c r="D95" s="463" t="s">
        <v>89</v>
      </c>
      <c r="E95" s="463" t="s">
        <v>498</v>
      </c>
      <c r="F95" s="463" t="s">
        <v>499</v>
      </c>
      <c r="J95" s="465"/>
      <c r="L95" s="463">
        <f>I95*J95</f>
        <v>0</v>
      </c>
      <c r="M95" s="465"/>
      <c r="N95" s="466"/>
      <c r="O95" s="464"/>
      <c r="P95" s="464"/>
      <c r="Q95" s="464"/>
      <c r="R95" s="464"/>
      <c r="S95" s="463">
        <v>15</v>
      </c>
      <c r="T95" s="470">
        <v>1.04</v>
      </c>
      <c r="U95" s="467">
        <v>12</v>
      </c>
      <c r="V95" s="464"/>
      <c r="W95" s="464"/>
      <c r="X95" s="704">
        <v>42884</v>
      </c>
      <c r="Y95" s="705"/>
      <c r="Z95" s="706"/>
      <c r="AA95" s="706"/>
      <c r="AB95" s="705"/>
      <c r="AC95" s="470"/>
      <c r="AD95" s="707"/>
      <c r="AE95" s="708"/>
    </row>
    <row r="96" spans="1:31" s="463" customFormat="1" x14ac:dyDescent="0.3">
      <c r="B96" s="463" t="s">
        <v>449</v>
      </c>
      <c r="C96" s="463">
        <v>16558</v>
      </c>
      <c r="D96" s="463" t="s">
        <v>89</v>
      </c>
      <c r="E96" s="463" t="s">
        <v>554</v>
      </c>
      <c r="H96" s="463" t="s">
        <v>467</v>
      </c>
      <c r="J96" s="465"/>
      <c r="L96" s="463">
        <f>I96*J96</f>
        <v>0</v>
      </c>
      <c r="M96" s="465"/>
      <c r="N96" s="466"/>
      <c r="O96" s="464"/>
      <c r="P96" s="464"/>
      <c r="Q96" s="464"/>
      <c r="R96" s="464"/>
      <c r="S96" s="463">
        <v>3</v>
      </c>
      <c r="T96" s="470">
        <v>8.7200000000000006</v>
      </c>
      <c r="U96" s="467">
        <v>20</v>
      </c>
      <c r="V96" s="464"/>
      <c r="W96" s="464"/>
      <c r="X96" s="704">
        <v>42884</v>
      </c>
      <c r="Y96" s="705"/>
      <c r="Z96" s="706"/>
      <c r="AA96" s="706"/>
      <c r="AB96" s="705"/>
      <c r="AC96" s="470"/>
      <c r="AD96" s="707"/>
      <c r="AE96" s="708"/>
    </row>
    <row r="97" spans="1:31" s="463" customFormat="1" x14ac:dyDescent="0.3">
      <c r="A97" s="463" t="s">
        <v>2138</v>
      </c>
      <c r="B97" s="463" t="s">
        <v>2080</v>
      </c>
      <c r="C97" s="463">
        <v>16572</v>
      </c>
      <c r="D97" s="463" t="s">
        <v>89</v>
      </c>
      <c r="E97" s="463" t="s">
        <v>2139</v>
      </c>
      <c r="F97" s="463" t="s">
        <v>2140</v>
      </c>
      <c r="I97" s="463">
        <v>16</v>
      </c>
      <c r="J97" s="465">
        <v>7.95</v>
      </c>
      <c r="K97" s="463">
        <v>2</v>
      </c>
      <c r="L97" s="463">
        <v>2</v>
      </c>
      <c r="M97" s="465"/>
      <c r="N97" s="466"/>
      <c r="O97" s="464"/>
      <c r="P97" s="464"/>
      <c r="Q97" s="464">
        <v>0</v>
      </c>
      <c r="R97" s="464">
        <f>(P97*Q97)</f>
        <v>0</v>
      </c>
      <c r="S97" s="463">
        <v>3</v>
      </c>
      <c r="T97" s="470">
        <v>8.18</v>
      </c>
      <c r="U97" s="467">
        <v>17</v>
      </c>
      <c r="V97" s="464"/>
      <c r="W97" s="464"/>
      <c r="X97" s="704">
        <v>42884</v>
      </c>
      <c r="Y97" s="705"/>
      <c r="Z97" s="706"/>
      <c r="AA97" s="706"/>
      <c r="AB97" s="705"/>
      <c r="AC97" s="470"/>
      <c r="AD97" s="707"/>
      <c r="AE97" s="708"/>
    </row>
    <row r="98" spans="1:31" s="463" customFormat="1" x14ac:dyDescent="0.3">
      <c r="A98" s="711" t="s">
        <v>2087</v>
      </c>
      <c r="B98" s="463" t="s">
        <v>2080</v>
      </c>
      <c r="C98" s="463">
        <v>16725</v>
      </c>
      <c r="D98" s="463" t="s">
        <v>104</v>
      </c>
      <c r="E98" s="463" t="s">
        <v>2088</v>
      </c>
      <c r="J98" s="465"/>
      <c r="L98" s="463">
        <f t="shared" ref="L98:L116" si="1">I98*J98</f>
        <v>0</v>
      </c>
      <c r="M98" s="465"/>
      <c r="N98" s="466"/>
      <c r="O98" s="464"/>
      <c r="P98" s="464"/>
      <c r="Q98" s="464"/>
      <c r="R98" s="464"/>
      <c r="S98" s="463">
        <v>5</v>
      </c>
      <c r="T98" s="470">
        <v>1.0900000000000001</v>
      </c>
      <c r="U98" s="467" t="s">
        <v>3127</v>
      </c>
      <c r="V98" s="464"/>
      <c r="W98" s="464"/>
      <c r="X98" s="704">
        <v>42884</v>
      </c>
      <c r="Y98" s="705"/>
      <c r="Z98" s="706"/>
      <c r="AA98" s="706"/>
      <c r="AB98" s="705"/>
      <c r="AC98" s="470"/>
      <c r="AD98" s="707"/>
      <c r="AE98" s="708"/>
    </row>
    <row r="99" spans="1:31" s="463" customFormat="1" x14ac:dyDescent="0.3">
      <c r="A99" s="463" t="s">
        <v>532</v>
      </c>
      <c r="B99" s="463" t="s">
        <v>449</v>
      </c>
      <c r="C99" s="463">
        <v>16813</v>
      </c>
      <c r="D99" s="463" t="s">
        <v>89</v>
      </c>
      <c r="E99" s="463" t="s">
        <v>533</v>
      </c>
      <c r="F99" s="463" t="s">
        <v>534</v>
      </c>
      <c r="J99" s="465"/>
      <c r="L99" s="463">
        <f t="shared" si="1"/>
        <v>0</v>
      </c>
      <c r="M99" s="465"/>
      <c r="N99" s="466"/>
      <c r="O99" s="464"/>
      <c r="P99" s="464"/>
      <c r="Q99" s="464"/>
      <c r="R99" s="464"/>
      <c r="S99" s="463">
        <v>2</v>
      </c>
      <c r="T99" s="470">
        <v>8.67</v>
      </c>
      <c r="U99" s="467">
        <v>18</v>
      </c>
      <c r="V99" s="464"/>
      <c r="W99" s="464"/>
      <c r="X99" s="704">
        <v>42884</v>
      </c>
      <c r="Y99" s="705"/>
      <c r="Z99" s="706"/>
      <c r="AA99" s="706"/>
      <c r="AB99" s="705"/>
      <c r="AC99" s="470"/>
      <c r="AD99" s="707"/>
      <c r="AE99" s="708"/>
    </row>
    <row r="100" spans="1:31" s="463" customFormat="1" x14ac:dyDescent="0.3">
      <c r="A100" s="463" t="s">
        <v>620</v>
      </c>
      <c r="B100" s="463" t="s">
        <v>449</v>
      </c>
      <c r="C100" s="463">
        <v>16838</v>
      </c>
      <c r="D100" s="463" t="s">
        <v>89</v>
      </c>
      <c r="E100" s="463" t="s">
        <v>621</v>
      </c>
      <c r="J100" s="465"/>
      <c r="L100" s="463">
        <f t="shared" si="1"/>
        <v>0</v>
      </c>
      <c r="M100" s="465"/>
      <c r="N100" s="466"/>
      <c r="O100" s="464"/>
      <c r="P100" s="464"/>
      <c r="Q100" s="464"/>
      <c r="R100" s="464"/>
      <c r="S100" s="463">
        <v>3</v>
      </c>
      <c r="T100" s="470">
        <v>11.45</v>
      </c>
      <c r="U100" s="467">
        <v>24</v>
      </c>
      <c r="V100" s="464"/>
      <c r="W100" s="464"/>
      <c r="X100" s="704">
        <v>42884</v>
      </c>
      <c r="Y100" s="705"/>
      <c r="Z100" s="706"/>
      <c r="AA100" s="706"/>
      <c r="AB100" s="705"/>
      <c r="AC100" s="470"/>
      <c r="AD100" s="707"/>
      <c r="AE100" s="708"/>
    </row>
    <row r="101" spans="1:31" s="463" customFormat="1" x14ac:dyDescent="0.3">
      <c r="A101" s="463" t="s">
        <v>1752</v>
      </c>
      <c r="C101" s="463">
        <v>16841</v>
      </c>
      <c r="D101" s="463" t="s">
        <v>89</v>
      </c>
      <c r="E101" s="463" t="s">
        <v>3128</v>
      </c>
      <c r="F101" s="463" t="s">
        <v>1754</v>
      </c>
      <c r="J101" s="465"/>
      <c r="L101" s="463">
        <f t="shared" si="1"/>
        <v>0</v>
      </c>
      <c r="M101" s="465"/>
      <c r="N101" s="466"/>
      <c r="O101" s="464"/>
      <c r="P101" s="464"/>
      <c r="Q101" s="464"/>
      <c r="R101" s="464"/>
      <c r="S101" s="463">
        <v>3</v>
      </c>
      <c r="T101" s="470">
        <v>17.989999999999998</v>
      </c>
      <c r="U101" s="467">
        <v>40</v>
      </c>
      <c r="V101" s="464"/>
      <c r="W101" s="464"/>
      <c r="X101" s="704">
        <v>42884</v>
      </c>
      <c r="Y101" s="705"/>
      <c r="Z101" s="706"/>
      <c r="AA101" s="706"/>
      <c r="AB101" s="705"/>
      <c r="AC101" s="470"/>
      <c r="AD101" s="707"/>
      <c r="AE101" s="708"/>
    </row>
    <row r="102" spans="1:31" s="463" customFormat="1" x14ac:dyDescent="0.3">
      <c r="A102" s="463" t="s">
        <v>516</v>
      </c>
      <c r="B102" s="463" t="s">
        <v>449</v>
      </c>
      <c r="C102" s="463">
        <v>16893</v>
      </c>
      <c r="D102" s="463" t="s">
        <v>89</v>
      </c>
      <c r="E102" s="463" t="s">
        <v>3129</v>
      </c>
      <c r="F102" s="463" t="s">
        <v>3130</v>
      </c>
      <c r="J102" s="465"/>
      <c r="L102" s="463">
        <f t="shared" si="1"/>
        <v>0</v>
      </c>
      <c r="M102" s="465"/>
      <c r="N102" s="466"/>
      <c r="O102" s="464"/>
      <c r="P102" s="464"/>
      <c r="Q102" s="464"/>
      <c r="R102" s="464"/>
      <c r="S102" s="463">
        <v>2</v>
      </c>
      <c r="T102" s="470">
        <v>3.82</v>
      </c>
      <c r="U102" s="467">
        <v>15</v>
      </c>
      <c r="V102" s="464"/>
      <c r="W102" s="464"/>
      <c r="X102" s="704">
        <v>42884</v>
      </c>
      <c r="Y102" s="705"/>
      <c r="Z102" s="706"/>
      <c r="AA102" s="706"/>
      <c r="AB102" s="705"/>
      <c r="AC102" s="470"/>
      <c r="AD102" s="707"/>
      <c r="AE102" s="708"/>
    </row>
    <row r="103" spans="1:31" s="463" customFormat="1" x14ac:dyDescent="0.3">
      <c r="A103" s="463" t="s">
        <v>574</v>
      </c>
      <c r="B103" s="463" t="s">
        <v>449</v>
      </c>
      <c r="C103" s="463">
        <v>16926</v>
      </c>
      <c r="D103" s="463" t="s">
        <v>89</v>
      </c>
      <c r="E103" s="463" t="s">
        <v>3131</v>
      </c>
      <c r="F103" s="463" t="s">
        <v>576</v>
      </c>
      <c r="G103" s="463" t="s">
        <v>577</v>
      </c>
      <c r="J103" s="465"/>
      <c r="L103" s="463">
        <f t="shared" si="1"/>
        <v>0</v>
      </c>
      <c r="M103" s="465"/>
      <c r="N103" s="466"/>
      <c r="O103" s="464"/>
      <c r="P103" s="464"/>
      <c r="Q103" s="464"/>
      <c r="R103" s="464"/>
      <c r="S103" s="463">
        <v>2</v>
      </c>
      <c r="T103" s="470">
        <v>14.06</v>
      </c>
      <c r="U103" s="467">
        <v>30</v>
      </c>
      <c r="V103" s="464"/>
      <c r="W103" s="464"/>
      <c r="X103" s="704">
        <v>42884</v>
      </c>
      <c r="Y103" s="705"/>
      <c r="Z103" s="706"/>
      <c r="AA103" s="706"/>
      <c r="AB103" s="705"/>
      <c r="AC103" s="470"/>
      <c r="AD103" s="707"/>
      <c r="AE103" s="708"/>
    </row>
    <row r="104" spans="1:31" s="463" customFormat="1" x14ac:dyDescent="0.3">
      <c r="C104" s="463">
        <v>16996</v>
      </c>
      <c r="D104" s="463" t="s">
        <v>89</v>
      </c>
      <c r="E104" s="463" t="s">
        <v>1760</v>
      </c>
      <c r="F104" s="463" t="s">
        <v>1761</v>
      </c>
      <c r="J104" s="465"/>
      <c r="L104" s="463">
        <f t="shared" si="1"/>
        <v>0</v>
      </c>
      <c r="M104" s="465"/>
      <c r="N104" s="466"/>
      <c r="O104" s="464"/>
      <c r="P104" s="464"/>
      <c r="Q104" s="464"/>
      <c r="R104" s="464"/>
      <c r="S104" s="463">
        <v>10</v>
      </c>
      <c r="T104" s="470">
        <v>3.71</v>
      </c>
      <c r="U104" s="467">
        <v>12</v>
      </c>
      <c r="V104" s="464"/>
      <c r="W104" s="464"/>
      <c r="X104" s="704">
        <v>42884</v>
      </c>
      <c r="Y104" s="705"/>
      <c r="Z104" s="706"/>
      <c r="AA104" s="706"/>
      <c r="AB104" s="705"/>
      <c r="AC104" s="470"/>
      <c r="AD104" s="707"/>
      <c r="AE104" s="708"/>
    </row>
    <row r="105" spans="1:31" x14ac:dyDescent="0.3">
      <c r="A105" s="301"/>
      <c r="B105" s="301" t="s">
        <v>3118</v>
      </c>
      <c r="C105" s="301">
        <v>17222</v>
      </c>
      <c r="D105" s="301" t="s">
        <v>89</v>
      </c>
      <c r="E105" s="301" t="s">
        <v>3132</v>
      </c>
      <c r="F105" s="301" t="s">
        <v>3133</v>
      </c>
      <c r="G105" s="301"/>
      <c r="H105" s="302" t="s">
        <v>3120</v>
      </c>
      <c r="I105" s="301"/>
      <c r="J105" s="712"/>
      <c r="K105" s="301"/>
      <c r="L105" s="301">
        <f t="shared" si="1"/>
        <v>0</v>
      </c>
      <c r="M105" s="712"/>
      <c r="N105" s="713"/>
      <c r="O105" s="591"/>
      <c r="P105" s="591"/>
      <c r="Q105" s="591"/>
      <c r="R105" s="591"/>
      <c r="S105" s="301">
        <v>20</v>
      </c>
      <c r="T105" s="714">
        <v>1.91</v>
      </c>
      <c r="U105" s="592"/>
      <c r="V105" s="591"/>
      <c r="W105" s="591"/>
      <c r="X105" s="704">
        <v>42884</v>
      </c>
      <c r="Y105" s="705"/>
      <c r="Z105" s="706"/>
      <c r="AA105" s="706"/>
      <c r="AB105" s="705"/>
      <c r="AC105" s="470"/>
      <c r="AD105" s="707"/>
      <c r="AE105" s="245"/>
    </row>
    <row r="106" spans="1:31" s="463" customFormat="1" x14ac:dyDescent="0.3">
      <c r="A106" s="463" t="s">
        <v>2075</v>
      </c>
      <c r="B106" s="463" t="s">
        <v>2045</v>
      </c>
      <c r="C106" s="463">
        <v>17290</v>
      </c>
      <c r="D106" s="463" t="s">
        <v>89</v>
      </c>
      <c r="E106" s="463" t="s">
        <v>2076</v>
      </c>
      <c r="J106" s="465"/>
      <c r="L106" s="463">
        <f t="shared" si="1"/>
        <v>0</v>
      </c>
      <c r="M106" s="465"/>
      <c r="N106" s="466"/>
      <c r="O106" s="464"/>
      <c r="P106" s="464"/>
      <c r="Q106" s="464"/>
      <c r="R106" s="464"/>
      <c r="S106" s="463">
        <v>2</v>
      </c>
      <c r="T106" s="470">
        <v>9.6999999999999993</v>
      </c>
      <c r="U106" s="467">
        <v>20</v>
      </c>
      <c r="V106" s="464"/>
      <c r="W106" s="464"/>
      <c r="X106" s="704">
        <v>42884</v>
      </c>
      <c r="Y106" s="705"/>
      <c r="Z106" s="706"/>
      <c r="AA106" s="706"/>
      <c r="AB106" s="705"/>
      <c r="AC106" s="470"/>
      <c r="AD106" s="707"/>
      <c r="AE106" s="708"/>
    </row>
    <row r="107" spans="1:31" s="463" customFormat="1" x14ac:dyDescent="0.3">
      <c r="A107" s="463" t="s">
        <v>2044</v>
      </c>
      <c r="B107" s="463" t="s">
        <v>2045</v>
      </c>
      <c r="C107" s="463">
        <v>17293</v>
      </c>
      <c r="D107" s="463" t="s">
        <v>89</v>
      </c>
      <c r="E107" s="463" t="s">
        <v>2046</v>
      </c>
      <c r="J107" s="465"/>
      <c r="L107" s="463">
        <f t="shared" si="1"/>
        <v>0</v>
      </c>
      <c r="M107" s="465"/>
      <c r="N107" s="466"/>
      <c r="O107" s="464"/>
      <c r="P107" s="464"/>
      <c r="Q107" s="464"/>
      <c r="R107" s="464"/>
      <c r="S107" s="463">
        <v>2</v>
      </c>
      <c r="T107" s="470">
        <v>8.56</v>
      </c>
      <c r="U107" s="467">
        <v>20</v>
      </c>
      <c r="V107" s="464"/>
      <c r="W107" s="464"/>
      <c r="X107" s="704">
        <v>42884</v>
      </c>
      <c r="Y107" s="705"/>
      <c r="Z107" s="706"/>
      <c r="AA107" s="706"/>
      <c r="AB107" s="705"/>
      <c r="AC107" s="470"/>
      <c r="AD107" s="707"/>
      <c r="AE107" s="708"/>
    </row>
    <row r="108" spans="1:31" s="463" customFormat="1" x14ac:dyDescent="0.3">
      <c r="A108" s="463" t="s">
        <v>2062</v>
      </c>
      <c r="B108" s="463" t="s">
        <v>2045</v>
      </c>
      <c r="C108" s="463">
        <v>17294</v>
      </c>
      <c r="D108" s="463" t="s">
        <v>104</v>
      </c>
      <c r="E108" s="463" t="s">
        <v>2063</v>
      </c>
      <c r="J108" s="465"/>
      <c r="L108" s="463">
        <f t="shared" si="1"/>
        <v>0</v>
      </c>
      <c r="M108" s="465"/>
      <c r="N108" s="466"/>
      <c r="O108" s="464"/>
      <c r="P108" s="464"/>
      <c r="Q108" s="464"/>
      <c r="R108" s="464"/>
      <c r="S108" s="463">
        <v>2</v>
      </c>
      <c r="T108" s="470">
        <v>8.56</v>
      </c>
      <c r="U108" s="467">
        <v>20</v>
      </c>
      <c r="V108" s="464"/>
      <c r="W108" s="464"/>
      <c r="X108" s="704">
        <v>42884</v>
      </c>
      <c r="Y108" s="705"/>
      <c r="Z108" s="706"/>
      <c r="AA108" s="706"/>
      <c r="AB108" s="705"/>
      <c r="AC108" s="470"/>
      <c r="AD108" s="707"/>
      <c r="AE108" s="708"/>
    </row>
    <row r="109" spans="1:31" s="463" customFormat="1" x14ac:dyDescent="0.3">
      <c r="A109" s="463" t="s">
        <v>2065</v>
      </c>
      <c r="B109" s="463" t="s">
        <v>2045</v>
      </c>
      <c r="C109" s="463">
        <v>17295</v>
      </c>
      <c r="D109" s="463" t="s">
        <v>104</v>
      </c>
      <c r="E109" s="463" t="s">
        <v>2066</v>
      </c>
      <c r="J109" s="465"/>
      <c r="L109" s="463">
        <f t="shared" si="1"/>
        <v>0</v>
      </c>
      <c r="M109" s="465"/>
      <c r="N109" s="466"/>
      <c r="O109" s="464"/>
      <c r="P109" s="464"/>
      <c r="Q109" s="464"/>
      <c r="R109" s="464"/>
      <c r="S109" s="463">
        <v>2</v>
      </c>
      <c r="T109" s="470">
        <v>8.56</v>
      </c>
      <c r="U109" s="467">
        <v>20</v>
      </c>
      <c r="V109" s="464"/>
      <c r="W109" s="464"/>
      <c r="X109" s="704">
        <v>42884</v>
      </c>
      <c r="Y109" s="705"/>
      <c r="Z109" s="706"/>
      <c r="AA109" s="706"/>
      <c r="AB109" s="705"/>
      <c r="AC109" s="470"/>
      <c r="AD109" s="707"/>
      <c r="AE109" s="708"/>
    </row>
    <row r="110" spans="1:31" s="463" customFormat="1" x14ac:dyDescent="0.3">
      <c r="A110" s="463" t="s">
        <v>3134</v>
      </c>
      <c r="B110" s="463" t="s">
        <v>1875</v>
      </c>
      <c r="C110" s="463">
        <v>17579</v>
      </c>
      <c r="D110" s="463" t="s">
        <v>89</v>
      </c>
      <c r="E110" s="463" t="s">
        <v>1968</v>
      </c>
      <c r="F110" s="463" t="s">
        <v>1131</v>
      </c>
      <c r="J110" s="465"/>
      <c r="L110" s="463">
        <f t="shared" si="1"/>
        <v>0</v>
      </c>
      <c r="M110" s="465"/>
      <c r="N110" s="466"/>
      <c r="O110" s="464"/>
      <c r="P110" s="464"/>
      <c r="Q110" s="464"/>
      <c r="R110" s="464"/>
      <c r="S110" s="463">
        <v>3</v>
      </c>
      <c r="T110" s="470">
        <v>3.45</v>
      </c>
      <c r="U110" s="467">
        <v>8</v>
      </c>
      <c r="V110" s="464"/>
      <c r="W110" s="464"/>
      <c r="X110" s="704">
        <v>42884</v>
      </c>
      <c r="Y110" s="705"/>
      <c r="Z110" s="706"/>
      <c r="AA110" s="706"/>
      <c r="AB110" s="705"/>
      <c r="AC110" s="470"/>
      <c r="AD110" s="707"/>
      <c r="AE110" s="708"/>
    </row>
    <row r="111" spans="1:31" s="463" customFormat="1" x14ac:dyDescent="0.3">
      <c r="A111" s="463" t="s">
        <v>1906</v>
      </c>
      <c r="B111" s="463" t="s">
        <v>1875</v>
      </c>
      <c r="C111" s="463">
        <v>17580</v>
      </c>
      <c r="D111" s="463" t="s">
        <v>89</v>
      </c>
      <c r="E111" s="463" t="s">
        <v>1967</v>
      </c>
      <c r="F111" s="463" t="s">
        <v>1131</v>
      </c>
      <c r="J111" s="465"/>
      <c r="L111" s="463">
        <f t="shared" si="1"/>
        <v>0</v>
      </c>
      <c r="M111" s="465"/>
      <c r="N111" s="466"/>
      <c r="O111" s="464"/>
      <c r="P111" s="464"/>
      <c r="Q111" s="464"/>
      <c r="R111" s="464"/>
      <c r="S111" s="463">
        <v>3</v>
      </c>
      <c r="T111" s="470">
        <v>2.4500000000000002</v>
      </c>
      <c r="U111" s="467">
        <v>8</v>
      </c>
      <c r="V111" s="464"/>
      <c r="W111" s="464"/>
      <c r="X111" s="704">
        <v>42884</v>
      </c>
      <c r="Y111" s="705"/>
      <c r="Z111" s="706"/>
      <c r="AA111" s="706"/>
      <c r="AB111" s="705"/>
      <c r="AC111" s="470"/>
      <c r="AD111" s="707"/>
      <c r="AE111" s="708"/>
    </row>
    <row r="112" spans="1:31" s="463" customFormat="1" x14ac:dyDescent="0.3">
      <c r="A112" s="463" t="s">
        <v>1908</v>
      </c>
      <c r="B112" s="463" t="s">
        <v>1875</v>
      </c>
      <c r="C112" s="463">
        <v>17582</v>
      </c>
      <c r="D112" s="463" t="s">
        <v>89</v>
      </c>
      <c r="E112" s="463" t="s">
        <v>1909</v>
      </c>
      <c r="F112" s="463" t="s">
        <v>1905</v>
      </c>
      <c r="J112" s="465"/>
      <c r="L112" s="463">
        <f t="shared" si="1"/>
        <v>0</v>
      </c>
      <c r="M112" s="465"/>
      <c r="N112" s="466"/>
      <c r="O112" s="464"/>
      <c r="P112" s="464"/>
      <c r="Q112" s="464"/>
      <c r="R112" s="464"/>
      <c r="S112" s="463">
        <v>3</v>
      </c>
      <c r="T112" s="470">
        <v>2.1800000000000002</v>
      </c>
      <c r="U112" s="467">
        <v>10</v>
      </c>
      <c r="V112" s="464"/>
      <c r="W112" s="464"/>
      <c r="X112" s="704">
        <v>42884</v>
      </c>
      <c r="Y112" s="705"/>
      <c r="Z112" s="706"/>
      <c r="AA112" s="706"/>
      <c r="AB112" s="705"/>
      <c r="AC112" s="470"/>
      <c r="AD112" s="707"/>
      <c r="AE112" s="708"/>
    </row>
    <row r="113" spans="1:31" s="463" customFormat="1" x14ac:dyDescent="0.3">
      <c r="A113" s="463" t="s">
        <v>1906</v>
      </c>
      <c r="B113" s="463" t="s">
        <v>1875</v>
      </c>
      <c r="C113" s="463">
        <v>17583</v>
      </c>
      <c r="D113" s="463" t="s">
        <v>89</v>
      </c>
      <c r="E113" s="463" t="s">
        <v>1907</v>
      </c>
      <c r="F113" s="463" t="s">
        <v>1905</v>
      </c>
      <c r="J113" s="465"/>
      <c r="L113" s="463">
        <f t="shared" si="1"/>
        <v>0</v>
      </c>
      <c r="M113" s="465"/>
      <c r="N113" s="466"/>
      <c r="O113" s="464"/>
      <c r="P113" s="464"/>
      <c r="Q113" s="464"/>
      <c r="R113" s="464"/>
      <c r="S113" s="463">
        <v>3</v>
      </c>
      <c r="T113" s="470">
        <v>2.73</v>
      </c>
      <c r="U113" s="467">
        <v>10</v>
      </c>
      <c r="V113" s="464"/>
      <c r="W113" s="464"/>
      <c r="X113" s="704">
        <v>42884</v>
      </c>
      <c r="Y113" s="705"/>
      <c r="Z113" s="706"/>
      <c r="AA113" s="706"/>
      <c r="AB113" s="705"/>
      <c r="AC113" s="470"/>
      <c r="AD113" s="707"/>
      <c r="AE113" s="708"/>
    </row>
    <row r="114" spans="1:31" s="463" customFormat="1" x14ac:dyDescent="0.3">
      <c r="A114" s="463" t="s">
        <v>599</v>
      </c>
      <c r="B114" s="463" t="s">
        <v>449</v>
      </c>
      <c r="C114" s="463">
        <v>17598</v>
      </c>
      <c r="D114" s="463" t="s">
        <v>89</v>
      </c>
      <c r="E114" s="463" t="s">
        <v>600</v>
      </c>
      <c r="F114" s="463" t="s">
        <v>601</v>
      </c>
      <c r="H114" s="463" t="s">
        <v>467</v>
      </c>
      <c r="J114" s="465"/>
      <c r="L114" s="463">
        <f t="shared" si="1"/>
        <v>0</v>
      </c>
      <c r="M114" s="465"/>
      <c r="N114" s="466"/>
      <c r="O114" s="464"/>
      <c r="P114" s="464"/>
      <c r="Q114" s="464"/>
      <c r="R114" s="464"/>
      <c r="S114" s="463">
        <v>3</v>
      </c>
      <c r="T114" s="470">
        <v>3.16</v>
      </c>
      <c r="U114" s="467">
        <v>9</v>
      </c>
      <c r="V114" s="464"/>
      <c r="W114" s="464"/>
      <c r="X114" s="704">
        <v>42884</v>
      </c>
      <c r="Y114" s="705"/>
      <c r="Z114" s="706"/>
      <c r="AA114" s="706"/>
      <c r="AB114" s="705"/>
      <c r="AC114" s="470"/>
      <c r="AD114" s="707"/>
      <c r="AE114" s="708"/>
    </row>
    <row r="115" spans="1:31" x14ac:dyDescent="0.3">
      <c r="A115" s="301"/>
      <c r="B115" s="301" t="s">
        <v>449</v>
      </c>
      <c r="C115" s="301">
        <v>17603</v>
      </c>
      <c r="D115" s="301" t="s">
        <v>89</v>
      </c>
      <c r="E115" s="301" t="s">
        <v>3135</v>
      </c>
      <c r="F115" s="301" t="s">
        <v>3136</v>
      </c>
      <c r="G115" s="301"/>
      <c r="H115" s="302" t="s">
        <v>3120</v>
      </c>
      <c r="J115" s="365"/>
      <c r="L115" s="39">
        <f t="shared" si="1"/>
        <v>0</v>
      </c>
      <c r="M115" s="365"/>
      <c r="N115" s="366"/>
      <c r="O115" s="166"/>
      <c r="P115" s="166"/>
      <c r="Q115" s="166"/>
      <c r="R115" s="166"/>
      <c r="S115" s="301">
        <v>6</v>
      </c>
      <c r="T115" s="714"/>
      <c r="U115" s="592"/>
      <c r="V115" s="591"/>
      <c r="W115" s="591"/>
      <c r="X115" s="704">
        <v>42884</v>
      </c>
      <c r="Y115" s="705"/>
      <c r="Z115" s="706"/>
      <c r="AA115" s="706"/>
      <c r="AB115" s="705"/>
      <c r="AC115" s="470"/>
      <c r="AD115" s="707"/>
      <c r="AE115" s="245"/>
    </row>
    <row r="116" spans="1:31" s="463" customFormat="1" x14ac:dyDescent="0.3">
      <c r="A116" s="463" t="s">
        <v>1958</v>
      </c>
      <c r="B116" s="463" t="s">
        <v>1875</v>
      </c>
      <c r="C116" s="463">
        <v>17652</v>
      </c>
      <c r="D116" s="463" t="s">
        <v>89</v>
      </c>
      <c r="E116" s="463" t="s">
        <v>3137</v>
      </c>
      <c r="J116" s="465"/>
      <c r="L116" s="463">
        <f t="shared" si="1"/>
        <v>0</v>
      </c>
      <c r="M116" s="465"/>
      <c r="N116" s="466"/>
      <c r="O116" s="464"/>
      <c r="P116" s="464"/>
      <c r="Q116" s="464"/>
      <c r="R116" s="464"/>
      <c r="S116" s="463">
        <v>2</v>
      </c>
      <c r="T116" s="470">
        <v>4.3099999999999996</v>
      </c>
      <c r="U116" s="467">
        <v>16</v>
      </c>
      <c r="V116" s="464"/>
      <c r="W116" s="464"/>
      <c r="X116" s="704">
        <v>42884</v>
      </c>
      <c r="Y116" s="705"/>
      <c r="Z116" s="706"/>
      <c r="AA116" s="706"/>
      <c r="AB116" s="705"/>
      <c r="AC116" s="470"/>
      <c r="AD116" s="707"/>
      <c r="AE116" s="708"/>
    </row>
    <row r="117" spans="1:31" x14ac:dyDescent="0.3">
      <c r="A117" s="301"/>
      <c r="B117" s="301" t="s">
        <v>1875</v>
      </c>
      <c r="C117" s="301">
        <v>17678</v>
      </c>
      <c r="D117" s="301" t="s">
        <v>89</v>
      </c>
      <c r="E117" s="301" t="s">
        <v>3138</v>
      </c>
      <c r="F117" s="301"/>
      <c r="G117" s="301"/>
      <c r="H117" s="302" t="s">
        <v>3120</v>
      </c>
      <c r="I117" s="301"/>
      <c r="J117" s="712"/>
      <c r="K117" s="301"/>
      <c r="L117" s="301">
        <v>0</v>
      </c>
      <c r="M117" s="712"/>
      <c r="N117" s="713"/>
      <c r="O117" s="591"/>
      <c r="P117" s="591"/>
      <c r="Q117" s="591"/>
      <c r="R117" s="591"/>
      <c r="S117" s="301">
        <v>1</v>
      </c>
      <c r="T117" s="714">
        <v>5.18</v>
      </c>
      <c r="U117" s="592"/>
      <c r="V117" s="591"/>
      <c r="W117" s="591"/>
      <c r="X117" s="704">
        <v>42884</v>
      </c>
      <c r="Y117" s="705"/>
      <c r="Z117" s="706"/>
      <c r="AA117" s="706"/>
      <c r="AB117" s="705"/>
      <c r="AC117" s="470"/>
      <c r="AD117" s="707"/>
      <c r="AE117" s="245"/>
    </row>
    <row r="118" spans="1:31" x14ac:dyDescent="0.3">
      <c r="A118" s="301"/>
      <c r="B118" s="301" t="s">
        <v>1875</v>
      </c>
      <c r="C118" s="301">
        <v>17679</v>
      </c>
      <c r="D118" s="301" t="s">
        <v>89</v>
      </c>
      <c r="E118" s="301" t="s">
        <v>3139</v>
      </c>
      <c r="F118" s="301"/>
      <c r="G118" s="301"/>
      <c r="H118" s="302" t="s">
        <v>3140</v>
      </c>
      <c r="I118" s="301"/>
      <c r="J118" s="712"/>
      <c r="K118" s="301"/>
      <c r="L118" s="301">
        <v>0</v>
      </c>
      <c r="M118" s="712"/>
      <c r="N118" s="713"/>
      <c r="O118" s="591"/>
      <c r="P118" s="591"/>
      <c r="Q118" s="591"/>
      <c r="R118" s="591"/>
      <c r="S118" s="301">
        <v>3</v>
      </c>
      <c r="T118" s="714">
        <v>5.18</v>
      </c>
      <c r="U118" s="592"/>
      <c r="V118" s="591"/>
      <c r="W118" s="591"/>
      <c r="X118" s="704">
        <v>42884</v>
      </c>
      <c r="Y118" s="705"/>
      <c r="Z118" s="706"/>
      <c r="AA118" s="706"/>
      <c r="AB118" s="705"/>
      <c r="AC118" s="470"/>
      <c r="AD118" s="707"/>
      <c r="AE118" s="245"/>
    </row>
    <row r="119" spans="1:31" s="463" customFormat="1" x14ac:dyDescent="0.3">
      <c r="A119" s="463" t="s">
        <v>2227</v>
      </c>
      <c r="C119" s="463">
        <v>17687</v>
      </c>
      <c r="D119" s="463" t="s">
        <v>89</v>
      </c>
      <c r="E119" s="463" t="s">
        <v>3141</v>
      </c>
      <c r="J119" s="465"/>
      <c r="L119" s="463">
        <f>I119*J119</f>
        <v>0</v>
      </c>
      <c r="M119" s="465"/>
      <c r="N119" s="466"/>
      <c r="O119" s="464"/>
      <c r="P119" s="464"/>
      <c r="Q119" s="464"/>
      <c r="R119" s="464"/>
      <c r="S119" s="463">
        <v>1</v>
      </c>
      <c r="T119" s="470">
        <v>6.81</v>
      </c>
      <c r="U119" s="467">
        <v>22</v>
      </c>
      <c r="V119" s="464"/>
      <c r="W119" s="464"/>
      <c r="X119" s="704">
        <v>42884</v>
      </c>
      <c r="Y119" s="705"/>
      <c r="Z119" s="706"/>
      <c r="AA119" s="706"/>
      <c r="AB119" s="705"/>
      <c r="AC119" s="470"/>
      <c r="AD119" s="707"/>
      <c r="AE119" s="708"/>
    </row>
    <row r="120" spans="1:31" s="463" customFormat="1" x14ac:dyDescent="0.3">
      <c r="A120" s="463" t="s">
        <v>1903</v>
      </c>
      <c r="B120" s="463" t="s">
        <v>1875</v>
      </c>
      <c r="C120" s="463">
        <v>17802</v>
      </c>
      <c r="D120" s="463" t="s">
        <v>89</v>
      </c>
      <c r="E120" s="463" t="s">
        <v>1969</v>
      </c>
      <c r="F120" s="463" t="s">
        <v>1970</v>
      </c>
      <c r="J120" s="465"/>
      <c r="L120" s="463">
        <f>I120*J120</f>
        <v>0</v>
      </c>
      <c r="M120" s="465"/>
      <c r="N120" s="466"/>
      <c r="O120" s="464"/>
      <c r="P120" s="464"/>
      <c r="Q120" s="464"/>
      <c r="R120" s="464"/>
      <c r="S120" s="463">
        <v>1</v>
      </c>
      <c r="T120" s="470">
        <v>11.45</v>
      </c>
      <c r="U120" s="467">
        <v>30</v>
      </c>
      <c r="V120" s="464"/>
      <c r="W120" s="464"/>
      <c r="X120" s="704">
        <v>42884</v>
      </c>
      <c r="Y120" s="705"/>
      <c r="Z120" s="706"/>
      <c r="AA120" s="706"/>
      <c r="AB120" s="705"/>
      <c r="AC120" s="470"/>
      <c r="AD120" s="707"/>
      <c r="AE120" s="708"/>
    </row>
    <row r="121" spans="1:31" x14ac:dyDescent="0.3">
      <c r="A121" s="301"/>
      <c r="B121" s="301" t="s">
        <v>449</v>
      </c>
      <c r="C121" s="301">
        <v>17803</v>
      </c>
      <c r="D121" s="301" t="s">
        <v>89</v>
      </c>
      <c r="E121" s="301" t="s">
        <v>3142</v>
      </c>
      <c r="F121" s="301"/>
      <c r="G121" s="301"/>
      <c r="H121" s="302" t="s">
        <v>3120</v>
      </c>
      <c r="I121" s="301"/>
      <c r="J121" s="712"/>
      <c r="K121" s="301"/>
      <c r="L121" s="301">
        <v>0</v>
      </c>
      <c r="M121" s="712"/>
      <c r="N121" s="713"/>
      <c r="O121" s="591"/>
      <c r="P121" s="591"/>
      <c r="Q121" s="591"/>
      <c r="R121" s="591"/>
      <c r="S121" s="301">
        <v>2</v>
      </c>
      <c r="T121" s="714">
        <v>11.94</v>
      </c>
      <c r="U121" s="592"/>
      <c r="V121" s="591"/>
      <c r="W121" s="591"/>
      <c r="X121" s="704">
        <v>42884</v>
      </c>
      <c r="Y121" s="705"/>
      <c r="Z121" s="706"/>
      <c r="AA121" s="706"/>
      <c r="AB121" s="705"/>
      <c r="AC121" s="470"/>
      <c r="AD121" s="707"/>
      <c r="AE121" s="245"/>
    </row>
    <row r="122" spans="1:31" s="463" customFormat="1" x14ac:dyDescent="0.3">
      <c r="A122" s="463" t="s">
        <v>1903</v>
      </c>
      <c r="B122" s="463" t="s">
        <v>1875</v>
      </c>
      <c r="C122" s="463">
        <v>17804</v>
      </c>
      <c r="D122" s="463" t="s">
        <v>89</v>
      </c>
      <c r="E122" s="463" t="s">
        <v>1904</v>
      </c>
      <c r="F122" s="463" t="s">
        <v>1905</v>
      </c>
      <c r="J122" s="465"/>
      <c r="L122" s="463">
        <f t="shared" ref="L122:L145" si="2">I122*J122</f>
        <v>0</v>
      </c>
      <c r="M122" s="465"/>
      <c r="N122" s="466"/>
      <c r="O122" s="464"/>
      <c r="P122" s="464"/>
      <c r="Q122" s="464"/>
      <c r="R122" s="464"/>
      <c r="S122" s="463">
        <v>1</v>
      </c>
      <c r="T122" s="470">
        <v>14.72</v>
      </c>
      <c r="U122" s="467">
        <v>30</v>
      </c>
      <c r="V122" s="464"/>
      <c r="W122" s="464"/>
      <c r="X122" s="704">
        <v>42884</v>
      </c>
      <c r="Y122" s="705"/>
      <c r="Z122" s="706"/>
      <c r="AA122" s="706"/>
      <c r="AB122" s="705"/>
      <c r="AC122" s="470"/>
      <c r="AD122" s="707"/>
      <c r="AE122" s="708"/>
    </row>
    <row r="123" spans="1:31" s="463" customFormat="1" x14ac:dyDescent="0.3">
      <c r="B123" s="463" t="s">
        <v>88</v>
      </c>
      <c r="C123" s="463">
        <v>18033</v>
      </c>
      <c r="D123" s="463" t="s">
        <v>89</v>
      </c>
      <c r="E123" s="463" t="s">
        <v>90</v>
      </c>
      <c r="F123" s="463" t="s">
        <v>91</v>
      </c>
      <c r="J123" s="465"/>
      <c r="L123" s="463">
        <f t="shared" si="2"/>
        <v>0</v>
      </c>
      <c r="M123" s="465"/>
      <c r="N123" s="466"/>
      <c r="O123" s="464"/>
      <c r="P123" s="464"/>
      <c r="Q123" s="464"/>
      <c r="R123" s="464"/>
      <c r="S123" s="463">
        <v>10</v>
      </c>
      <c r="T123" s="470">
        <v>0.65</v>
      </c>
      <c r="U123" s="467">
        <v>4</v>
      </c>
      <c r="V123" s="464"/>
      <c r="W123" s="464"/>
      <c r="X123" s="704">
        <v>42884</v>
      </c>
      <c r="Y123" s="705"/>
      <c r="Z123" s="706"/>
      <c r="AA123" s="706"/>
      <c r="AB123" s="705"/>
      <c r="AC123" s="470"/>
      <c r="AD123" s="707"/>
      <c r="AE123" s="708"/>
    </row>
    <row r="124" spans="1:31" s="463" customFormat="1" x14ac:dyDescent="0.3">
      <c r="A124" s="463" t="s">
        <v>92</v>
      </c>
      <c r="B124" s="463" t="s">
        <v>88</v>
      </c>
      <c r="C124" s="463">
        <v>18060</v>
      </c>
      <c r="D124" s="463" t="s">
        <v>89</v>
      </c>
      <c r="E124" s="463" t="s">
        <v>93</v>
      </c>
      <c r="F124" s="463" t="s">
        <v>94</v>
      </c>
      <c r="J124" s="465"/>
      <c r="L124" s="463">
        <f t="shared" si="2"/>
        <v>0</v>
      </c>
      <c r="M124" s="465"/>
      <c r="N124" s="466"/>
      <c r="O124" s="464"/>
      <c r="P124" s="464"/>
      <c r="Q124" s="464"/>
      <c r="R124" s="464"/>
      <c r="S124" s="463">
        <v>2</v>
      </c>
      <c r="T124" s="470">
        <v>3.82</v>
      </c>
      <c r="U124" s="467">
        <v>9</v>
      </c>
      <c r="V124" s="464"/>
      <c r="W124" s="464"/>
      <c r="X124" s="704">
        <v>42884</v>
      </c>
      <c r="Y124" s="705"/>
      <c r="Z124" s="706"/>
      <c r="AA124" s="706"/>
      <c r="AB124" s="705"/>
      <c r="AC124" s="470"/>
      <c r="AD124" s="707"/>
      <c r="AE124" s="708"/>
    </row>
    <row r="125" spans="1:31" s="463" customFormat="1" x14ac:dyDescent="0.3">
      <c r="A125" s="463" t="s">
        <v>95</v>
      </c>
      <c r="B125" s="463" t="s">
        <v>88</v>
      </c>
      <c r="C125" s="463">
        <v>18061</v>
      </c>
      <c r="D125" s="463" t="s">
        <v>89</v>
      </c>
      <c r="E125" s="463" t="s">
        <v>93</v>
      </c>
      <c r="F125" s="463" t="s">
        <v>96</v>
      </c>
      <c r="J125" s="465"/>
      <c r="L125" s="463">
        <f t="shared" si="2"/>
        <v>0</v>
      </c>
      <c r="M125" s="465"/>
      <c r="N125" s="466"/>
      <c r="O125" s="464"/>
      <c r="P125" s="464"/>
      <c r="Q125" s="464"/>
      <c r="R125" s="464"/>
      <c r="S125" s="463">
        <v>2</v>
      </c>
      <c r="T125" s="470">
        <v>3.82</v>
      </c>
      <c r="U125" s="467">
        <v>9</v>
      </c>
      <c r="V125" s="464"/>
      <c r="W125" s="464"/>
      <c r="X125" s="704">
        <v>42884</v>
      </c>
      <c r="Y125" s="705"/>
      <c r="Z125" s="706"/>
      <c r="AA125" s="706"/>
      <c r="AB125" s="705"/>
      <c r="AC125" s="470"/>
      <c r="AD125" s="707"/>
      <c r="AE125" s="708"/>
    </row>
    <row r="126" spans="1:31" s="463" customFormat="1" x14ac:dyDescent="0.3">
      <c r="A126" s="463" t="s">
        <v>97</v>
      </c>
      <c r="B126" s="463" t="s">
        <v>88</v>
      </c>
      <c r="C126" s="463">
        <v>18062</v>
      </c>
      <c r="D126" s="463" t="s">
        <v>89</v>
      </c>
      <c r="E126" s="463" t="s">
        <v>93</v>
      </c>
      <c r="F126" s="463" t="s">
        <v>94</v>
      </c>
      <c r="J126" s="465"/>
      <c r="L126" s="463">
        <f t="shared" si="2"/>
        <v>0</v>
      </c>
      <c r="M126" s="465"/>
      <c r="N126" s="466"/>
      <c r="O126" s="464"/>
      <c r="P126" s="464"/>
      <c r="Q126" s="464"/>
      <c r="R126" s="464"/>
      <c r="S126" s="463">
        <v>2</v>
      </c>
      <c r="T126" s="470">
        <v>3.82</v>
      </c>
      <c r="U126" s="467">
        <v>9</v>
      </c>
      <c r="V126" s="464"/>
      <c r="W126" s="464"/>
      <c r="X126" s="704">
        <v>42884</v>
      </c>
      <c r="Y126" s="705"/>
      <c r="Z126" s="706"/>
      <c r="AA126" s="706"/>
      <c r="AB126" s="705"/>
      <c r="AC126" s="470"/>
      <c r="AD126" s="707"/>
      <c r="AE126" s="708"/>
    </row>
    <row r="127" spans="1:31" s="463" customFormat="1" x14ac:dyDescent="0.3">
      <c r="B127" s="463" t="s">
        <v>3111</v>
      </c>
      <c r="C127" s="463">
        <v>19119</v>
      </c>
      <c r="D127" s="463" t="s">
        <v>89</v>
      </c>
      <c r="E127" s="463" t="s">
        <v>3143</v>
      </c>
      <c r="F127" s="463" t="s">
        <v>3144</v>
      </c>
      <c r="G127" s="463" t="s">
        <v>3145</v>
      </c>
      <c r="J127" s="465"/>
      <c r="L127" s="463">
        <f t="shared" si="2"/>
        <v>0</v>
      </c>
      <c r="M127" s="465"/>
      <c r="N127" s="466"/>
      <c r="O127" s="464"/>
      <c r="P127" s="464"/>
      <c r="Q127" s="464"/>
      <c r="R127" s="464"/>
      <c r="S127" s="463">
        <v>1</v>
      </c>
      <c r="T127" s="470">
        <v>15.53</v>
      </c>
      <c r="U127" s="467">
        <v>30</v>
      </c>
      <c r="V127" s="464"/>
      <c r="W127" s="464"/>
      <c r="X127" s="704">
        <v>42884</v>
      </c>
      <c r="Y127" s="705"/>
      <c r="Z127" s="706"/>
      <c r="AA127" s="706"/>
      <c r="AB127" s="705"/>
      <c r="AC127" s="470"/>
      <c r="AD127" s="707"/>
      <c r="AE127" s="708"/>
    </row>
    <row r="128" spans="1:31" s="463" customFormat="1" x14ac:dyDescent="0.3">
      <c r="A128" s="463" t="s">
        <v>1480</v>
      </c>
      <c r="B128" s="463" t="s">
        <v>1451</v>
      </c>
      <c r="C128" s="463">
        <v>22226</v>
      </c>
      <c r="D128" s="463" t="s">
        <v>89</v>
      </c>
      <c r="E128" s="463" t="s">
        <v>3146</v>
      </c>
      <c r="F128" s="463" t="s">
        <v>3147</v>
      </c>
      <c r="J128" s="465"/>
      <c r="L128" s="463">
        <f t="shared" si="2"/>
        <v>0</v>
      </c>
      <c r="M128" s="465"/>
      <c r="N128" s="466"/>
      <c r="O128" s="464"/>
      <c r="P128" s="464"/>
      <c r="Q128" s="464"/>
      <c r="R128" s="464"/>
      <c r="S128" s="463">
        <v>2</v>
      </c>
      <c r="T128" s="470">
        <v>4.3600000000000003</v>
      </c>
      <c r="U128" s="467">
        <v>12</v>
      </c>
      <c r="V128" s="464"/>
      <c r="W128" s="464"/>
      <c r="X128" s="704">
        <v>42884</v>
      </c>
      <c r="Y128" s="705"/>
      <c r="Z128" s="706"/>
      <c r="AA128" s="706"/>
      <c r="AB128" s="705"/>
      <c r="AC128" s="470"/>
      <c r="AD128" s="707"/>
      <c r="AE128" s="708"/>
    </row>
    <row r="129" spans="1:31" s="463" customFormat="1" x14ac:dyDescent="0.3">
      <c r="A129" s="463" t="s">
        <v>590</v>
      </c>
      <c r="B129" s="463" t="s">
        <v>449</v>
      </c>
      <c r="C129" s="463">
        <v>75110</v>
      </c>
      <c r="D129" s="463" t="s">
        <v>89</v>
      </c>
      <c r="E129" s="463" t="s">
        <v>3148</v>
      </c>
      <c r="F129" s="463" t="s">
        <v>1761</v>
      </c>
      <c r="J129" s="465"/>
      <c r="L129" s="463">
        <f t="shared" si="2"/>
        <v>0</v>
      </c>
      <c r="M129" s="465"/>
      <c r="N129" s="466"/>
      <c r="O129" s="464"/>
      <c r="P129" s="464"/>
      <c r="Q129" s="464"/>
      <c r="R129" s="464"/>
      <c r="S129" s="463">
        <v>4</v>
      </c>
      <c r="T129" s="470">
        <v>8.67</v>
      </c>
      <c r="U129" s="467">
        <v>20</v>
      </c>
      <c r="V129" s="464"/>
      <c r="W129" s="464"/>
      <c r="X129" s="704">
        <v>42884</v>
      </c>
      <c r="Y129" s="705"/>
      <c r="Z129" s="706"/>
      <c r="AA129" s="706"/>
      <c r="AB129" s="705"/>
      <c r="AC129" s="470"/>
      <c r="AD129" s="707"/>
      <c r="AE129" s="708"/>
    </row>
    <row r="130" spans="1:31" s="463" customFormat="1" x14ac:dyDescent="0.3">
      <c r="B130" s="463" t="s">
        <v>449</v>
      </c>
      <c r="C130" s="463">
        <v>75210</v>
      </c>
      <c r="D130" s="463" t="s">
        <v>89</v>
      </c>
      <c r="E130" s="463" t="s">
        <v>3149</v>
      </c>
      <c r="F130" s="463" t="s">
        <v>466</v>
      </c>
      <c r="H130" s="463" t="s">
        <v>467</v>
      </c>
      <c r="J130" s="465"/>
      <c r="L130" s="463">
        <f t="shared" si="2"/>
        <v>0</v>
      </c>
      <c r="M130" s="465"/>
      <c r="N130" s="466"/>
      <c r="O130" s="464"/>
      <c r="P130" s="464"/>
      <c r="Q130" s="464"/>
      <c r="R130" s="464"/>
      <c r="S130" s="463">
        <v>2</v>
      </c>
      <c r="T130" s="470">
        <v>19.57</v>
      </c>
      <c r="U130" s="467">
        <v>40</v>
      </c>
      <c r="V130" s="464"/>
      <c r="W130" s="464"/>
      <c r="X130" s="704">
        <v>42884</v>
      </c>
      <c r="Y130" s="705"/>
      <c r="Z130" s="706"/>
      <c r="AA130" s="706"/>
      <c r="AB130" s="705"/>
      <c r="AC130" s="470"/>
      <c r="AD130" s="707"/>
      <c r="AE130" s="708"/>
    </row>
    <row r="131" spans="1:31" s="463" customFormat="1" x14ac:dyDescent="0.3">
      <c r="A131" s="463" t="s">
        <v>793</v>
      </c>
      <c r="B131" s="463" t="s">
        <v>778</v>
      </c>
      <c r="C131" s="463">
        <v>77116</v>
      </c>
      <c r="D131" s="463" t="s">
        <v>89</v>
      </c>
      <c r="E131" s="463" t="s">
        <v>794</v>
      </c>
      <c r="H131" s="463" t="s">
        <v>467</v>
      </c>
      <c r="J131" s="465"/>
      <c r="L131" s="463">
        <f t="shared" si="2"/>
        <v>0</v>
      </c>
      <c r="M131" s="465"/>
      <c r="N131" s="466"/>
      <c r="O131" s="464"/>
      <c r="P131" s="464"/>
      <c r="Q131" s="464"/>
      <c r="R131" s="464"/>
      <c r="S131" s="463">
        <v>3</v>
      </c>
      <c r="T131" s="470">
        <v>37.61</v>
      </c>
      <c r="U131" s="467">
        <v>70</v>
      </c>
      <c r="V131" s="464"/>
      <c r="W131" s="464"/>
      <c r="X131" s="704">
        <v>42884</v>
      </c>
      <c r="Y131" s="705"/>
      <c r="Z131" s="706"/>
      <c r="AA131" s="706"/>
      <c r="AB131" s="705"/>
      <c r="AC131" s="470"/>
      <c r="AD131" s="707"/>
      <c r="AE131" s="708"/>
    </row>
    <row r="132" spans="1:31" s="463" customFormat="1" x14ac:dyDescent="0.3">
      <c r="A132" s="463" t="s">
        <v>1482</v>
      </c>
      <c r="B132" s="463" t="s">
        <v>1451</v>
      </c>
      <c r="C132" s="463">
        <v>222243</v>
      </c>
      <c r="D132" s="463" t="s">
        <v>89</v>
      </c>
      <c r="E132" s="463" t="s">
        <v>3150</v>
      </c>
      <c r="J132" s="465"/>
      <c r="L132" s="463">
        <f t="shared" si="2"/>
        <v>0</v>
      </c>
      <c r="M132" s="465"/>
      <c r="N132" s="466"/>
      <c r="O132" s="464"/>
      <c r="P132" s="464"/>
      <c r="Q132" s="464"/>
      <c r="R132" s="464"/>
      <c r="S132" s="463">
        <v>2</v>
      </c>
      <c r="T132" s="470">
        <v>4.3600000000000003</v>
      </c>
      <c r="U132" s="467">
        <v>12</v>
      </c>
      <c r="V132" s="464"/>
      <c r="W132" s="464"/>
      <c r="X132" s="704">
        <v>42884</v>
      </c>
      <c r="Y132" s="705"/>
      <c r="Z132" s="706"/>
      <c r="AA132" s="706"/>
      <c r="AB132" s="705"/>
      <c r="AC132" s="470"/>
      <c r="AD132" s="707"/>
      <c r="AE132" s="708"/>
    </row>
    <row r="133" spans="1:31" s="463" customFormat="1" x14ac:dyDescent="0.3">
      <c r="A133" s="463" t="s">
        <v>777</v>
      </c>
      <c r="C133" s="463" t="s">
        <v>779</v>
      </c>
      <c r="D133" s="463" t="s">
        <v>89</v>
      </c>
      <c r="E133" s="463" t="s">
        <v>3151</v>
      </c>
      <c r="F133" s="463" t="s">
        <v>781</v>
      </c>
      <c r="J133" s="465"/>
      <c r="L133" s="463">
        <f t="shared" si="2"/>
        <v>0</v>
      </c>
      <c r="M133" s="465"/>
      <c r="N133" s="466"/>
      <c r="O133" s="464"/>
      <c r="P133" s="464"/>
      <c r="Q133" s="464"/>
      <c r="R133" s="464"/>
      <c r="S133" s="463">
        <v>3</v>
      </c>
      <c r="T133" s="470">
        <v>4.03</v>
      </c>
      <c r="U133" s="467">
        <v>10</v>
      </c>
      <c r="V133" s="464"/>
      <c r="W133" s="464"/>
      <c r="X133" s="704">
        <v>42884</v>
      </c>
      <c r="Y133" s="705"/>
      <c r="Z133" s="706"/>
      <c r="AA133" s="706"/>
      <c r="AB133" s="705"/>
      <c r="AC133" s="470"/>
      <c r="AD133" s="707"/>
      <c r="AE133" s="708"/>
    </row>
    <row r="134" spans="1:31" s="463" customFormat="1" x14ac:dyDescent="0.3">
      <c r="A134" s="463" t="s">
        <v>526</v>
      </c>
      <c r="B134" s="463" t="s">
        <v>449</v>
      </c>
      <c r="C134" s="463" t="s">
        <v>527</v>
      </c>
      <c r="D134" s="463" t="s">
        <v>89</v>
      </c>
      <c r="E134" s="463" t="s">
        <v>528</v>
      </c>
      <c r="F134" s="463" t="s">
        <v>529</v>
      </c>
      <c r="J134" s="465"/>
      <c r="L134" s="463">
        <f t="shared" si="2"/>
        <v>0</v>
      </c>
      <c r="M134" s="465"/>
      <c r="N134" s="466"/>
      <c r="O134" s="464"/>
      <c r="P134" s="464"/>
      <c r="Q134" s="464"/>
      <c r="R134" s="464"/>
      <c r="S134" s="463">
        <v>2</v>
      </c>
      <c r="T134" s="470">
        <v>3.82</v>
      </c>
      <c r="U134" s="467">
        <v>15</v>
      </c>
      <c r="V134" s="464"/>
      <c r="W134" s="464"/>
      <c r="X134" s="704">
        <v>42884</v>
      </c>
      <c r="Y134" s="705"/>
      <c r="Z134" s="706"/>
      <c r="AA134" s="706"/>
      <c r="AB134" s="705"/>
      <c r="AC134" s="470"/>
      <c r="AD134" s="707"/>
      <c r="AE134" s="708"/>
    </row>
    <row r="135" spans="1:31" s="463" customFormat="1" x14ac:dyDescent="0.3">
      <c r="A135" s="463" t="s">
        <v>518</v>
      </c>
      <c r="B135" s="463" t="s">
        <v>449</v>
      </c>
      <c r="C135" s="463" t="s">
        <v>519</v>
      </c>
      <c r="D135" s="463" t="s">
        <v>89</v>
      </c>
      <c r="E135" s="463" t="s">
        <v>520</v>
      </c>
      <c r="F135" s="463" t="s">
        <v>521</v>
      </c>
      <c r="J135" s="465"/>
      <c r="L135" s="463">
        <f t="shared" si="2"/>
        <v>0</v>
      </c>
      <c r="M135" s="465"/>
      <c r="N135" s="466"/>
      <c r="O135" s="464"/>
      <c r="P135" s="464"/>
      <c r="Q135" s="464"/>
      <c r="R135" s="464"/>
      <c r="S135" s="463">
        <v>2</v>
      </c>
      <c r="T135" s="470">
        <v>4.63</v>
      </c>
      <c r="U135" s="467">
        <v>15</v>
      </c>
      <c r="V135" s="464"/>
      <c r="W135" s="464"/>
      <c r="X135" s="704">
        <v>42884</v>
      </c>
      <c r="Y135" s="705"/>
      <c r="Z135" s="706"/>
      <c r="AA135" s="706"/>
      <c r="AB135" s="705"/>
      <c r="AC135" s="470"/>
      <c r="AD135" s="707"/>
      <c r="AE135" s="708"/>
    </row>
    <row r="136" spans="1:31" s="463" customFormat="1" x14ac:dyDescent="0.3">
      <c r="A136" s="463" t="s">
        <v>524</v>
      </c>
      <c r="B136" s="463" t="s">
        <v>449</v>
      </c>
      <c r="C136" s="463" t="s">
        <v>530</v>
      </c>
      <c r="D136" s="463" t="s">
        <v>89</v>
      </c>
      <c r="E136" s="463" t="s">
        <v>531</v>
      </c>
      <c r="J136" s="465"/>
      <c r="L136" s="463">
        <f t="shared" si="2"/>
        <v>0</v>
      </c>
      <c r="M136" s="465"/>
      <c r="N136" s="466"/>
      <c r="O136" s="464"/>
      <c r="P136" s="464"/>
      <c r="Q136" s="464"/>
      <c r="R136" s="464"/>
      <c r="S136" s="463">
        <v>2</v>
      </c>
      <c r="T136" s="470">
        <v>2.4500000000000002</v>
      </c>
      <c r="U136" s="467">
        <v>15</v>
      </c>
      <c r="V136" s="464"/>
      <c r="W136" s="464"/>
      <c r="X136" s="704">
        <v>42884</v>
      </c>
      <c r="Y136" s="705"/>
      <c r="Z136" s="706"/>
      <c r="AA136" s="706"/>
      <c r="AB136" s="705"/>
      <c r="AC136" s="470"/>
      <c r="AD136" s="707"/>
      <c r="AE136" s="708"/>
    </row>
    <row r="137" spans="1:31" s="463" customFormat="1" x14ac:dyDescent="0.3">
      <c r="A137" s="463" t="s">
        <v>513</v>
      </c>
      <c r="B137" s="463" t="s">
        <v>449</v>
      </c>
      <c r="C137" s="463" t="s">
        <v>514</v>
      </c>
      <c r="D137" s="463" t="s">
        <v>89</v>
      </c>
      <c r="E137" s="463" t="s">
        <v>3152</v>
      </c>
      <c r="J137" s="465"/>
      <c r="L137" s="463">
        <f t="shared" si="2"/>
        <v>0</v>
      </c>
      <c r="M137" s="465"/>
      <c r="N137" s="466"/>
      <c r="O137" s="464"/>
      <c r="P137" s="464"/>
      <c r="Q137" s="464"/>
      <c r="R137" s="464"/>
      <c r="S137" s="463">
        <v>10</v>
      </c>
      <c r="T137" s="470">
        <v>4.3099999999999996</v>
      </c>
      <c r="U137" s="467">
        <v>12</v>
      </c>
      <c r="V137" s="464"/>
      <c r="W137" s="464"/>
      <c r="X137" s="704">
        <v>42884</v>
      </c>
      <c r="Y137" s="705"/>
      <c r="Z137" s="706"/>
      <c r="AA137" s="706"/>
      <c r="AB137" s="705"/>
      <c r="AC137" s="470"/>
      <c r="AD137" s="707"/>
      <c r="AE137" s="708"/>
    </row>
    <row r="138" spans="1:31" x14ac:dyDescent="0.3">
      <c r="A138" s="301"/>
      <c r="B138" s="301" t="s">
        <v>914</v>
      </c>
      <c r="C138" s="301" t="s">
        <v>3153</v>
      </c>
      <c r="D138" s="301" t="s">
        <v>89</v>
      </c>
      <c r="E138" s="301" t="s">
        <v>3154</v>
      </c>
      <c r="F138" s="301" t="s">
        <v>3155</v>
      </c>
      <c r="G138" s="301">
        <v>13</v>
      </c>
      <c r="H138" s="302" t="s">
        <v>3120</v>
      </c>
      <c r="I138" s="301"/>
      <c r="J138" s="712"/>
      <c r="K138" s="301"/>
      <c r="L138" s="301">
        <f t="shared" si="2"/>
        <v>0</v>
      </c>
      <c r="M138" s="712"/>
      <c r="N138" s="713"/>
      <c r="O138" s="591"/>
      <c r="P138" s="591"/>
      <c r="Q138" s="591"/>
      <c r="R138" s="591"/>
      <c r="S138" s="301">
        <v>1</v>
      </c>
      <c r="T138" s="714">
        <v>23.05</v>
      </c>
      <c r="U138" s="592"/>
      <c r="V138" s="591"/>
      <c r="W138" s="591"/>
      <c r="X138" s="704">
        <v>42884</v>
      </c>
      <c r="Y138" s="705"/>
      <c r="Z138" s="706"/>
      <c r="AA138" s="706"/>
      <c r="AB138" s="705"/>
      <c r="AC138" s="470"/>
      <c r="AD138" s="707"/>
      <c r="AE138" s="245"/>
    </row>
    <row r="139" spans="1:31" s="463" customFormat="1" x14ac:dyDescent="0.3">
      <c r="B139" s="463" t="s">
        <v>914</v>
      </c>
      <c r="C139" s="463" t="s">
        <v>923</v>
      </c>
      <c r="D139" s="463" t="s">
        <v>89</v>
      </c>
      <c r="E139" s="463" t="s">
        <v>924</v>
      </c>
      <c r="F139" s="463" t="s">
        <v>925</v>
      </c>
      <c r="G139" s="463">
        <v>12</v>
      </c>
      <c r="J139" s="465"/>
      <c r="L139" s="463">
        <f t="shared" si="2"/>
        <v>0</v>
      </c>
      <c r="M139" s="465"/>
      <c r="N139" s="466"/>
      <c r="O139" s="464"/>
      <c r="P139" s="464"/>
      <c r="Q139" s="464"/>
      <c r="R139" s="464"/>
      <c r="S139" s="463">
        <v>1</v>
      </c>
      <c r="T139" s="470">
        <v>12.59</v>
      </c>
      <c r="U139" s="467">
        <v>75</v>
      </c>
      <c r="V139" s="464"/>
      <c r="W139" s="464"/>
      <c r="X139" s="704">
        <v>42884</v>
      </c>
      <c r="Y139" s="705"/>
      <c r="Z139" s="706"/>
      <c r="AA139" s="706"/>
      <c r="AB139" s="705"/>
      <c r="AC139" s="470"/>
      <c r="AD139" s="707"/>
      <c r="AE139" s="708"/>
    </row>
    <row r="140" spans="1:31" s="463" customFormat="1" x14ac:dyDescent="0.3">
      <c r="A140" s="463" t="s">
        <v>913</v>
      </c>
      <c r="B140" s="463" t="s">
        <v>914</v>
      </c>
      <c r="C140" s="463" t="s">
        <v>915</v>
      </c>
      <c r="D140" s="463" t="s">
        <v>89</v>
      </c>
      <c r="E140" s="463" t="s">
        <v>916</v>
      </c>
      <c r="F140" s="463" t="s">
        <v>917</v>
      </c>
      <c r="G140" s="463" t="s">
        <v>918</v>
      </c>
      <c r="J140" s="465"/>
      <c r="L140" s="463">
        <f t="shared" si="2"/>
        <v>0</v>
      </c>
      <c r="M140" s="465"/>
      <c r="N140" s="466"/>
      <c r="O140" s="464"/>
      <c r="P140" s="464"/>
      <c r="Q140" s="464"/>
      <c r="R140" s="464"/>
      <c r="S140" s="463">
        <v>1</v>
      </c>
      <c r="T140" s="470">
        <v>38.119999999999997</v>
      </c>
      <c r="U140" s="467">
        <v>90</v>
      </c>
      <c r="V140" s="464"/>
      <c r="W140" s="464"/>
      <c r="X140" s="704">
        <v>42884</v>
      </c>
      <c r="Y140" s="705"/>
      <c r="Z140" s="706"/>
      <c r="AA140" s="706"/>
      <c r="AB140" s="705"/>
      <c r="AC140" s="470"/>
      <c r="AD140" s="707"/>
      <c r="AE140" s="708"/>
    </row>
    <row r="141" spans="1:31" s="463" customFormat="1" x14ac:dyDescent="0.3">
      <c r="B141" s="463" t="s">
        <v>914</v>
      </c>
      <c r="C141" s="463" t="s">
        <v>919</v>
      </c>
      <c r="D141" s="463" t="s">
        <v>89</v>
      </c>
      <c r="E141" s="463" t="s">
        <v>920</v>
      </c>
      <c r="F141" s="463" t="s">
        <v>921</v>
      </c>
      <c r="G141" s="463" t="s">
        <v>922</v>
      </c>
      <c r="J141" s="465"/>
      <c r="L141" s="463">
        <f t="shared" si="2"/>
        <v>0</v>
      </c>
      <c r="M141" s="465"/>
      <c r="N141" s="466"/>
      <c r="O141" s="464"/>
      <c r="P141" s="464"/>
      <c r="Q141" s="464"/>
      <c r="R141" s="464"/>
      <c r="S141" s="463">
        <v>1</v>
      </c>
      <c r="T141" s="470">
        <v>64.900000000000006</v>
      </c>
      <c r="U141" s="467">
        <v>120</v>
      </c>
      <c r="V141" s="464"/>
      <c r="W141" s="464"/>
      <c r="X141" s="704">
        <v>42884</v>
      </c>
      <c r="Y141" s="705"/>
      <c r="Z141" s="706"/>
      <c r="AA141" s="706"/>
      <c r="AB141" s="705"/>
      <c r="AC141" s="470"/>
      <c r="AD141" s="707"/>
      <c r="AE141" s="708"/>
    </row>
    <row r="142" spans="1:31" s="463" customFormat="1" x14ac:dyDescent="0.3">
      <c r="A142" s="463" t="s">
        <v>98</v>
      </c>
      <c r="B142" s="463" t="s">
        <v>88</v>
      </c>
      <c r="C142" s="463" t="s">
        <v>99</v>
      </c>
      <c r="D142" s="463" t="s">
        <v>89</v>
      </c>
      <c r="E142" s="463" t="s">
        <v>100</v>
      </c>
      <c r="F142" s="463" t="s">
        <v>101</v>
      </c>
      <c r="J142" s="465"/>
      <c r="L142" s="463">
        <f t="shared" si="2"/>
        <v>0</v>
      </c>
      <c r="M142" s="465"/>
      <c r="N142" s="466"/>
      <c r="O142" s="464"/>
      <c r="P142" s="464"/>
      <c r="Q142" s="464"/>
      <c r="R142" s="464"/>
      <c r="S142" s="463">
        <v>18</v>
      </c>
      <c r="T142" s="470">
        <v>1.04</v>
      </c>
      <c r="U142" s="467">
        <v>4</v>
      </c>
      <c r="V142" s="464"/>
      <c r="W142" s="464"/>
      <c r="X142" s="704">
        <v>42884</v>
      </c>
      <c r="Y142" s="705"/>
      <c r="Z142" s="706"/>
      <c r="AA142" s="706"/>
      <c r="AB142" s="705"/>
      <c r="AC142" s="470"/>
      <c r="AD142" s="707"/>
      <c r="AE142" s="708"/>
    </row>
    <row r="143" spans="1:31" s="463" customFormat="1" x14ac:dyDescent="0.3">
      <c r="A143" s="463" t="s">
        <v>544</v>
      </c>
      <c r="B143" s="463" t="s">
        <v>449</v>
      </c>
      <c r="C143" s="463" t="s">
        <v>545</v>
      </c>
      <c r="D143" s="463" t="s">
        <v>89</v>
      </c>
      <c r="E143" s="463" t="s">
        <v>546</v>
      </c>
      <c r="F143" s="463" t="s">
        <v>540</v>
      </c>
      <c r="J143" s="465"/>
      <c r="L143" s="463">
        <f t="shared" si="2"/>
        <v>0</v>
      </c>
      <c r="M143" s="465"/>
      <c r="N143" s="466"/>
      <c r="O143" s="464"/>
      <c r="P143" s="464"/>
      <c r="Q143" s="464"/>
      <c r="R143" s="464"/>
      <c r="S143" s="463">
        <v>6</v>
      </c>
      <c r="T143" s="470">
        <v>1.74</v>
      </c>
      <c r="U143" s="467">
        <v>4</v>
      </c>
      <c r="V143" s="464"/>
      <c r="W143" s="464"/>
      <c r="X143" s="704">
        <v>42884</v>
      </c>
      <c r="Y143" s="705"/>
      <c r="Z143" s="706"/>
      <c r="AA143" s="706"/>
      <c r="AB143" s="705"/>
      <c r="AC143" s="470"/>
      <c r="AD143" s="707"/>
      <c r="AE143" s="708"/>
    </row>
    <row r="144" spans="1:31" s="463" customFormat="1" x14ac:dyDescent="0.3">
      <c r="A144" s="463" t="s">
        <v>541</v>
      </c>
      <c r="B144" s="463" t="s">
        <v>449</v>
      </c>
      <c r="C144" s="463" t="s">
        <v>542</v>
      </c>
      <c r="D144" s="463" t="s">
        <v>89</v>
      </c>
      <c r="E144" s="463" t="s">
        <v>543</v>
      </c>
      <c r="F144" s="463" t="s">
        <v>540</v>
      </c>
      <c r="J144" s="465"/>
      <c r="L144" s="463">
        <f t="shared" si="2"/>
        <v>0</v>
      </c>
      <c r="M144" s="465"/>
      <c r="N144" s="466"/>
      <c r="O144" s="464"/>
      <c r="P144" s="464"/>
      <c r="Q144" s="464"/>
      <c r="R144" s="464"/>
      <c r="S144" s="463">
        <v>6</v>
      </c>
      <c r="T144" s="470">
        <v>1.74</v>
      </c>
      <c r="U144" s="467">
        <v>4</v>
      </c>
      <c r="V144" s="464"/>
      <c r="W144" s="464"/>
      <c r="X144" s="704">
        <v>42884</v>
      </c>
      <c r="Y144" s="705"/>
      <c r="Z144" s="706"/>
      <c r="AA144" s="706"/>
      <c r="AB144" s="705"/>
      <c r="AC144" s="470"/>
      <c r="AD144" s="707"/>
      <c r="AE144" s="708"/>
    </row>
    <row r="145" spans="1:38" s="463" customFormat="1" x14ac:dyDescent="0.3">
      <c r="A145" s="463" t="s">
        <v>537</v>
      </c>
      <c r="B145" s="463" t="s">
        <v>449</v>
      </c>
      <c r="C145" s="463" t="s">
        <v>538</v>
      </c>
      <c r="D145" s="463" t="s">
        <v>89</v>
      </c>
      <c r="E145" s="463" t="s">
        <v>539</v>
      </c>
      <c r="F145" s="463" t="s">
        <v>540</v>
      </c>
      <c r="J145" s="465"/>
      <c r="L145" s="463">
        <f t="shared" si="2"/>
        <v>0</v>
      </c>
      <c r="M145" s="465"/>
      <c r="N145" s="466"/>
      <c r="O145" s="464"/>
      <c r="P145" s="464"/>
      <c r="Q145" s="464"/>
      <c r="R145" s="464"/>
      <c r="S145" s="463">
        <v>6</v>
      </c>
      <c r="T145" s="470">
        <v>1.74</v>
      </c>
      <c r="U145" s="467">
        <v>4</v>
      </c>
      <c r="V145" s="464"/>
      <c r="W145" s="464"/>
      <c r="X145" s="704">
        <v>42884</v>
      </c>
      <c r="Y145" s="705"/>
      <c r="Z145" s="706"/>
      <c r="AA145" s="706"/>
      <c r="AB145" s="705"/>
      <c r="AC145" s="470"/>
      <c r="AD145" s="707"/>
      <c r="AE145" s="708"/>
    </row>
    <row r="146" spans="1:38" s="301" customFormat="1" x14ac:dyDescent="0.3">
      <c r="B146" s="301" t="s">
        <v>131</v>
      </c>
      <c r="D146" s="301" t="s">
        <v>214</v>
      </c>
      <c r="E146" s="301" t="s">
        <v>3156</v>
      </c>
      <c r="F146" s="301" t="s">
        <v>3157</v>
      </c>
      <c r="S146" s="715">
        <v>3</v>
      </c>
      <c r="T146" s="714">
        <v>38.99</v>
      </c>
      <c r="U146" s="714"/>
      <c r="X146" s="716" t="s">
        <v>3158</v>
      </c>
      <c r="Z146" s="717"/>
      <c r="AA146" s="717"/>
      <c r="AC146" s="714"/>
      <c r="AD146" s="718"/>
      <c r="AE146" s="719"/>
    </row>
    <row r="147" spans="1:38" x14ac:dyDescent="0.3">
      <c r="A147" s="28" t="s">
        <v>180</v>
      </c>
      <c r="B147" s="28" t="s">
        <v>131</v>
      </c>
      <c r="C147" s="28"/>
      <c r="D147" s="28" t="s">
        <v>214</v>
      </c>
      <c r="E147" s="28" t="s">
        <v>3159</v>
      </c>
      <c r="F147" s="28" t="s">
        <v>3160</v>
      </c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30">
        <v>3</v>
      </c>
      <c r="T147" s="124">
        <v>26.52</v>
      </c>
      <c r="U147" s="126" t="s">
        <v>3161</v>
      </c>
      <c r="V147" s="28"/>
      <c r="W147" s="28"/>
      <c r="X147" s="34"/>
      <c r="Y147" s="28"/>
      <c r="Z147" s="720"/>
      <c r="AA147" s="720"/>
      <c r="AB147" s="28"/>
      <c r="AC147" s="124"/>
      <c r="AD147" s="721"/>
      <c r="AE147" s="239"/>
      <c r="AF147" s="28"/>
      <c r="AG147" s="28"/>
      <c r="AH147" s="28"/>
      <c r="AI147" s="28"/>
      <c r="AJ147" s="28"/>
      <c r="AK147" s="28"/>
      <c r="AL147" s="28"/>
    </row>
    <row r="148" spans="1:38" s="68" customFormat="1" x14ac:dyDescent="0.3">
      <c r="B148" s="68" t="s">
        <v>131</v>
      </c>
      <c r="D148" s="68" t="s">
        <v>3162</v>
      </c>
      <c r="E148" s="68" t="s">
        <v>3163</v>
      </c>
      <c r="F148" s="68" t="s">
        <v>3164</v>
      </c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105">
        <v>2</v>
      </c>
      <c r="T148" s="75">
        <v>8.5399999999999991</v>
      </c>
      <c r="U148" s="75">
        <v>18</v>
      </c>
      <c r="X148" s="109"/>
      <c r="Z148" s="405"/>
      <c r="AA148" s="405"/>
      <c r="AC148" s="75"/>
      <c r="AD148" s="722"/>
      <c r="AE148" s="461"/>
    </row>
    <row r="149" spans="1:38" x14ac:dyDescent="0.3">
      <c r="A149" s="28"/>
      <c r="B149" s="28" t="s">
        <v>131</v>
      </c>
      <c r="C149" s="28"/>
      <c r="D149" s="28" t="s">
        <v>214</v>
      </c>
      <c r="E149" s="28" t="s">
        <v>3165</v>
      </c>
      <c r="F149" s="28" t="s">
        <v>220</v>
      </c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30">
        <v>3</v>
      </c>
      <c r="T149" s="124">
        <v>13.6</v>
      </c>
      <c r="U149" s="126" t="s">
        <v>3166</v>
      </c>
      <c r="V149" s="28"/>
      <c r="W149" s="28"/>
      <c r="X149" s="34"/>
      <c r="Y149" s="28"/>
      <c r="Z149" s="720"/>
      <c r="AA149" s="720"/>
      <c r="AB149" s="28"/>
      <c r="AC149" s="124"/>
      <c r="AD149" s="721"/>
      <c r="AE149" s="239"/>
      <c r="AF149" s="28"/>
      <c r="AG149" s="28"/>
      <c r="AH149" s="28"/>
    </row>
    <row r="150" spans="1:38" x14ac:dyDescent="0.3">
      <c r="B150" s="39" t="s">
        <v>131</v>
      </c>
      <c r="D150" s="39" t="s">
        <v>214</v>
      </c>
      <c r="E150" s="39" t="s">
        <v>3167</v>
      </c>
      <c r="F150" s="39" t="s">
        <v>3168</v>
      </c>
      <c r="S150" s="420">
        <v>2</v>
      </c>
      <c r="T150" s="196">
        <v>14.19</v>
      </c>
      <c r="X150" s="41" t="s">
        <v>3169</v>
      </c>
      <c r="AD150" s="697"/>
      <c r="AE150" s="245"/>
    </row>
    <row r="151" spans="1:38" x14ac:dyDescent="0.3">
      <c r="A151" s="28"/>
      <c r="B151" s="28" t="s">
        <v>131</v>
      </c>
      <c r="C151" s="28"/>
      <c r="D151" s="28" t="s">
        <v>214</v>
      </c>
      <c r="E151" s="28" t="s">
        <v>3170</v>
      </c>
      <c r="F151" s="28" t="s">
        <v>2911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30">
        <v>2</v>
      </c>
      <c r="T151" s="124">
        <v>20.94</v>
      </c>
      <c r="U151" s="124">
        <v>30</v>
      </c>
      <c r="V151" s="28"/>
      <c r="W151" s="28"/>
      <c r="X151" s="34"/>
      <c r="Y151" s="28"/>
      <c r="Z151" s="720"/>
      <c r="AA151" s="720"/>
      <c r="AB151" s="28"/>
      <c r="AC151" s="124"/>
      <c r="AD151" s="721"/>
      <c r="AE151" s="245"/>
    </row>
    <row r="152" spans="1:38" s="28" customFormat="1" x14ac:dyDescent="0.3">
      <c r="A152" s="28" t="s">
        <v>151</v>
      </c>
      <c r="B152" s="28" t="s">
        <v>131</v>
      </c>
      <c r="D152" s="28" t="s">
        <v>174</v>
      </c>
      <c r="E152" s="28" t="s">
        <v>3171</v>
      </c>
      <c r="F152" s="28" t="s">
        <v>2911</v>
      </c>
      <c r="S152" s="30">
        <v>3</v>
      </c>
      <c r="T152" s="124">
        <v>19.46</v>
      </c>
      <c r="U152" s="124">
        <v>30</v>
      </c>
      <c r="X152" s="34"/>
      <c r="Z152" s="720"/>
      <c r="AA152" s="720"/>
      <c r="AC152" s="124"/>
      <c r="AD152" s="721"/>
      <c r="AE152" s="239"/>
    </row>
    <row r="153" spans="1:38" s="301" customFormat="1" x14ac:dyDescent="0.3">
      <c r="B153" s="301" t="s">
        <v>131</v>
      </c>
      <c r="D153" s="301" t="s">
        <v>3162</v>
      </c>
      <c r="E153" s="301" t="s">
        <v>3172</v>
      </c>
      <c r="F153" s="301" t="s">
        <v>3173</v>
      </c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715">
        <v>2</v>
      </c>
      <c r="T153" s="714">
        <v>26.73</v>
      </c>
      <c r="U153" s="714"/>
      <c r="X153" s="716" t="s">
        <v>3174</v>
      </c>
      <c r="Z153" s="717"/>
      <c r="AA153" s="717"/>
      <c r="AC153" s="714"/>
      <c r="AD153" s="718"/>
      <c r="AE153" s="719"/>
    </row>
    <row r="154" spans="1:38" s="301" customFormat="1" x14ac:dyDescent="0.3">
      <c r="A154" s="215" t="s">
        <v>131</v>
      </c>
      <c r="B154" s="215" t="s">
        <v>131</v>
      </c>
      <c r="D154" s="215" t="s">
        <v>3162</v>
      </c>
      <c r="E154" s="215" t="s">
        <v>3175</v>
      </c>
      <c r="F154" s="723">
        <v>2</v>
      </c>
      <c r="G154" s="215" t="s">
        <v>3176</v>
      </c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715">
        <v>2</v>
      </c>
      <c r="T154" s="724"/>
      <c r="U154" s="724"/>
      <c r="X154" s="716" t="s">
        <v>3177</v>
      </c>
      <c r="Z154" s="717"/>
      <c r="AA154" s="717"/>
      <c r="AC154" s="714"/>
      <c r="AD154" s="718"/>
      <c r="AE154" s="719"/>
    </row>
    <row r="155" spans="1:38" s="28" customFormat="1" x14ac:dyDescent="0.3">
      <c r="A155" s="28" t="s">
        <v>151</v>
      </c>
      <c r="B155" s="28" t="s">
        <v>131</v>
      </c>
      <c r="D155" s="28" t="s">
        <v>174</v>
      </c>
      <c r="E155" s="28" t="s">
        <v>3178</v>
      </c>
      <c r="F155" s="28" t="s">
        <v>3173</v>
      </c>
      <c r="G155" s="28" t="s">
        <v>154</v>
      </c>
      <c r="S155" s="30">
        <v>1</v>
      </c>
      <c r="T155" s="124">
        <v>35.979999999999997</v>
      </c>
      <c r="U155" s="124">
        <v>42</v>
      </c>
      <c r="X155" s="34"/>
      <c r="Z155" s="720"/>
      <c r="AA155" s="720"/>
      <c r="AC155" s="124"/>
      <c r="AD155" s="721"/>
      <c r="AE155" s="239"/>
    </row>
    <row r="156" spans="1:38" s="28" customFormat="1" x14ac:dyDescent="0.3">
      <c r="A156" s="28" t="s">
        <v>151</v>
      </c>
      <c r="B156" s="28" t="s">
        <v>131</v>
      </c>
      <c r="D156" s="28" t="s">
        <v>174</v>
      </c>
      <c r="E156" s="28" t="s">
        <v>3179</v>
      </c>
      <c r="F156" s="28" t="s">
        <v>3180</v>
      </c>
      <c r="S156" s="30">
        <v>2</v>
      </c>
      <c r="T156" s="124">
        <v>29.55</v>
      </c>
      <c r="U156" s="124">
        <v>35</v>
      </c>
      <c r="X156" s="34"/>
      <c r="Z156" s="720"/>
      <c r="AA156" s="720"/>
      <c r="AC156" s="124"/>
      <c r="AD156" s="721"/>
      <c r="AE156" s="239"/>
    </row>
    <row r="157" spans="1:38" s="68" customFormat="1" x14ac:dyDescent="0.3">
      <c r="B157" s="68" t="s">
        <v>131</v>
      </c>
      <c r="D157" s="68" t="s">
        <v>214</v>
      </c>
      <c r="E157" s="68" t="s">
        <v>3181</v>
      </c>
      <c r="F157" s="68" t="s">
        <v>3182</v>
      </c>
      <c r="G157" s="68" t="s">
        <v>154</v>
      </c>
      <c r="S157" s="105">
        <v>1</v>
      </c>
      <c r="T157" s="75">
        <v>17.170000000000002</v>
      </c>
      <c r="U157" s="75">
        <v>25</v>
      </c>
      <c r="X157" s="109"/>
      <c r="Z157" s="405"/>
      <c r="AA157" s="405"/>
      <c r="AC157" s="75"/>
      <c r="AD157" s="722"/>
      <c r="AE157" s="461"/>
    </row>
    <row r="158" spans="1:38" s="28" customFormat="1" x14ac:dyDescent="0.3">
      <c r="A158" s="28" t="s">
        <v>151</v>
      </c>
      <c r="B158" s="28" t="s">
        <v>131</v>
      </c>
      <c r="D158" s="28" t="s">
        <v>214</v>
      </c>
      <c r="E158" s="28" t="s">
        <v>3183</v>
      </c>
      <c r="F158" s="28" t="s">
        <v>3182</v>
      </c>
      <c r="G158" s="28" t="s">
        <v>161</v>
      </c>
      <c r="S158" s="30">
        <v>2</v>
      </c>
      <c r="T158" s="124">
        <v>26.12</v>
      </c>
      <c r="U158" s="124">
        <v>38</v>
      </c>
      <c r="X158" s="34"/>
      <c r="Z158" s="720"/>
      <c r="AA158" s="720"/>
      <c r="AC158" s="124"/>
      <c r="AD158" s="721"/>
      <c r="AE158" s="239"/>
    </row>
    <row r="159" spans="1:38" s="28" customFormat="1" x14ac:dyDescent="0.3">
      <c r="A159" s="28" t="s">
        <v>151</v>
      </c>
      <c r="B159" s="28" t="s">
        <v>131</v>
      </c>
      <c r="D159" s="28" t="s">
        <v>214</v>
      </c>
      <c r="E159" s="28" t="s">
        <v>3184</v>
      </c>
      <c r="F159" s="28" t="s">
        <v>3182</v>
      </c>
      <c r="G159" s="28" t="s">
        <v>161</v>
      </c>
      <c r="S159" s="30">
        <v>2</v>
      </c>
      <c r="T159" s="124">
        <v>16.36</v>
      </c>
      <c r="U159" s="124">
        <v>25</v>
      </c>
      <c r="X159" s="34"/>
      <c r="Z159" s="720"/>
      <c r="AA159" s="720"/>
      <c r="AC159" s="124"/>
      <c r="AD159" s="721"/>
      <c r="AE159" s="239"/>
    </row>
    <row r="160" spans="1:38" x14ac:dyDescent="0.3">
      <c r="A160" s="68"/>
      <c r="B160" s="68" t="s">
        <v>131</v>
      </c>
      <c r="C160" s="28"/>
      <c r="D160" s="28" t="s">
        <v>214</v>
      </c>
      <c r="E160" s="28" t="s">
        <v>3185</v>
      </c>
      <c r="F160" s="28" t="s">
        <v>3186</v>
      </c>
      <c r="G160" s="28" t="s">
        <v>154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30">
        <v>2</v>
      </c>
      <c r="T160" s="124">
        <v>12.2</v>
      </c>
      <c r="U160" s="124">
        <v>18</v>
      </c>
      <c r="V160" s="28"/>
      <c r="W160" s="28"/>
      <c r="X160" s="725" t="s">
        <v>3187</v>
      </c>
      <c r="Y160" s="500"/>
      <c r="Z160" s="726"/>
      <c r="AA160" s="726"/>
      <c r="AB160" s="500"/>
      <c r="AC160" s="727"/>
      <c r="AD160" s="728"/>
      <c r="AE160" s="239"/>
    </row>
    <row r="161" spans="1:31" s="68" customFormat="1" x14ac:dyDescent="0.3">
      <c r="A161" s="68" t="s">
        <v>155</v>
      </c>
      <c r="B161" s="68" t="s">
        <v>131</v>
      </c>
      <c r="D161" s="68" t="s">
        <v>3162</v>
      </c>
      <c r="E161" s="68" t="s">
        <v>3188</v>
      </c>
      <c r="F161" s="68" t="s">
        <v>3073</v>
      </c>
      <c r="G161" s="68" t="s">
        <v>154</v>
      </c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105">
        <v>3</v>
      </c>
      <c r="T161" s="75">
        <v>9.49</v>
      </c>
      <c r="U161" s="75">
        <v>25</v>
      </c>
      <c r="X161" s="729" t="s">
        <v>3189</v>
      </c>
      <c r="Y161" s="215"/>
      <c r="Z161" s="730"/>
      <c r="AA161" s="730"/>
      <c r="AB161" s="215"/>
      <c r="AC161" s="731"/>
      <c r="AD161" s="732"/>
      <c r="AE161" s="461"/>
    </row>
    <row r="162" spans="1:31" s="68" customFormat="1" x14ac:dyDescent="0.3">
      <c r="A162" s="68" t="s">
        <v>155</v>
      </c>
      <c r="B162" s="68" t="s">
        <v>131</v>
      </c>
      <c r="D162" s="68" t="s">
        <v>3162</v>
      </c>
      <c r="E162" s="68" t="s">
        <v>3190</v>
      </c>
      <c r="F162" s="68" t="s">
        <v>3073</v>
      </c>
      <c r="G162" s="68" t="s">
        <v>154</v>
      </c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105">
        <v>2</v>
      </c>
      <c r="T162" s="75">
        <v>17.2</v>
      </c>
      <c r="U162" s="75">
        <v>20</v>
      </c>
      <c r="X162" s="729" t="s">
        <v>3191</v>
      </c>
      <c r="Y162" s="215"/>
      <c r="Z162" s="730"/>
      <c r="AA162" s="730"/>
      <c r="AB162" s="215"/>
      <c r="AC162" s="731"/>
      <c r="AD162" s="732"/>
      <c r="AE162" s="461"/>
    </row>
    <row r="163" spans="1:31" s="68" customFormat="1" x14ac:dyDescent="0.3">
      <c r="A163" s="68" t="s">
        <v>155</v>
      </c>
      <c r="B163" s="68" t="s">
        <v>131</v>
      </c>
      <c r="D163" s="68" t="s">
        <v>3162</v>
      </c>
      <c r="E163" s="68" t="s">
        <v>2319</v>
      </c>
      <c r="F163" s="68" t="s">
        <v>3186</v>
      </c>
      <c r="G163" s="68" t="s">
        <v>154</v>
      </c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105">
        <v>3</v>
      </c>
      <c r="T163" s="75">
        <v>14.6</v>
      </c>
      <c r="U163" s="75">
        <v>28</v>
      </c>
      <c r="X163" s="109"/>
      <c r="Z163" s="405"/>
      <c r="AA163" s="405"/>
      <c r="AC163" s="75"/>
      <c r="AD163" s="722"/>
      <c r="AE163" s="461"/>
    </row>
    <row r="164" spans="1:31" s="68" customFormat="1" x14ac:dyDescent="0.3">
      <c r="A164" s="68" t="s">
        <v>155</v>
      </c>
      <c r="B164" s="68" t="s">
        <v>131</v>
      </c>
      <c r="D164" s="68" t="s">
        <v>3162</v>
      </c>
      <c r="E164" s="68" t="s">
        <v>3192</v>
      </c>
      <c r="F164" s="68" t="s">
        <v>3193</v>
      </c>
      <c r="G164" s="68" t="s">
        <v>154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105">
        <v>3</v>
      </c>
      <c r="T164" s="75">
        <v>10.53</v>
      </c>
      <c r="U164" s="75">
        <v>19.8</v>
      </c>
      <c r="X164" s="109"/>
      <c r="Z164" s="405"/>
      <c r="AA164" s="405"/>
      <c r="AC164" s="75"/>
      <c r="AD164" s="722"/>
      <c r="AE164" s="461"/>
    </row>
    <row r="165" spans="1:31" s="28" customFormat="1" x14ac:dyDescent="0.3">
      <c r="A165" s="28" t="s">
        <v>151</v>
      </c>
      <c r="B165" s="28" t="s">
        <v>131</v>
      </c>
      <c r="D165" s="28" t="s">
        <v>268</v>
      </c>
      <c r="E165" s="28" t="s">
        <v>3194</v>
      </c>
      <c r="F165" s="28" t="s">
        <v>3193</v>
      </c>
      <c r="G165" s="28" t="s">
        <v>154</v>
      </c>
      <c r="S165" s="30">
        <v>2</v>
      </c>
      <c r="T165" s="124">
        <v>19.14</v>
      </c>
      <c r="U165" s="124">
        <v>28</v>
      </c>
      <c r="X165" s="34"/>
      <c r="Z165" s="720"/>
      <c r="AA165" s="720"/>
      <c r="AC165" s="124"/>
      <c r="AD165" s="721"/>
      <c r="AE165" s="239"/>
    </row>
    <row r="166" spans="1:31" s="28" customFormat="1" x14ac:dyDescent="0.3">
      <c r="A166" s="28" t="s">
        <v>151</v>
      </c>
      <c r="B166" s="28" t="s">
        <v>131</v>
      </c>
      <c r="D166" s="28" t="s">
        <v>174</v>
      </c>
      <c r="E166" s="28" t="s">
        <v>3195</v>
      </c>
      <c r="F166" s="28" t="s">
        <v>3193</v>
      </c>
      <c r="G166" s="28" t="s">
        <v>161</v>
      </c>
      <c r="S166" s="30">
        <v>1</v>
      </c>
      <c r="T166" s="124">
        <v>24.13</v>
      </c>
      <c r="U166" s="124">
        <v>30</v>
      </c>
      <c r="X166" s="34"/>
      <c r="Z166" s="720"/>
      <c r="AA166" s="720"/>
      <c r="AC166" s="124"/>
      <c r="AD166" s="721"/>
      <c r="AE166" s="239"/>
    </row>
    <row r="167" spans="1:31" s="68" customFormat="1" x14ac:dyDescent="0.3">
      <c r="A167" s="68" t="s">
        <v>155</v>
      </c>
      <c r="B167" s="68" t="s">
        <v>131</v>
      </c>
      <c r="D167" s="68" t="s">
        <v>3162</v>
      </c>
      <c r="E167" s="68" t="s">
        <v>3196</v>
      </c>
      <c r="F167" s="68" t="s">
        <v>3193</v>
      </c>
      <c r="G167" s="68" t="s">
        <v>154</v>
      </c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105">
        <v>2</v>
      </c>
      <c r="T167" s="75">
        <v>6.67</v>
      </c>
      <c r="U167" s="75">
        <v>18.5</v>
      </c>
      <c r="X167" s="109"/>
      <c r="Z167" s="405"/>
      <c r="AA167" s="405"/>
      <c r="AC167" s="75"/>
      <c r="AD167" s="722"/>
      <c r="AE167" s="461"/>
    </row>
    <row r="168" spans="1:31" s="68" customFormat="1" x14ac:dyDescent="0.3">
      <c r="A168" s="68" t="s">
        <v>155</v>
      </c>
      <c r="B168" s="68" t="s">
        <v>131</v>
      </c>
      <c r="D168" s="68" t="s">
        <v>3162</v>
      </c>
      <c r="E168" s="68" t="s">
        <v>3197</v>
      </c>
      <c r="F168" s="68" t="s">
        <v>3198</v>
      </c>
      <c r="G168" s="68" t="s">
        <v>154</v>
      </c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105">
        <v>3</v>
      </c>
      <c r="T168" s="75">
        <v>35.450000000000003</v>
      </c>
      <c r="U168" s="75">
        <v>38</v>
      </c>
      <c r="X168" s="109"/>
      <c r="Z168" s="405"/>
      <c r="AA168" s="405"/>
      <c r="AC168" s="75"/>
      <c r="AD168" s="722"/>
      <c r="AE168" s="461"/>
    </row>
    <row r="169" spans="1:31" s="28" customFormat="1" x14ac:dyDescent="0.3">
      <c r="A169" s="28" t="s">
        <v>151</v>
      </c>
      <c r="B169" s="28" t="s">
        <v>131</v>
      </c>
      <c r="D169" s="28" t="s">
        <v>268</v>
      </c>
      <c r="E169" s="28" t="s">
        <v>3199</v>
      </c>
      <c r="F169" s="28" t="s">
        <v>3200</v>
      </c>
      <c r="G169" s="28" t="s">
        <v>161</v>
      </c>
      <c r="S169" s="30">
        <v>2</v>
      </c>
      <c r="T169" s="124">
        <v>21.25</v>
      </c>
      <c r="U169" s="124">
        <v>30</v>
      </c>
      <c r="X169" s="34"/>
      <c r="Z169" s="720"/>
      <c r="AA169" s="720"/>
      <c r="AC169" s="124"/>
      <c r="AD169" s="721"/>
      <c r="AE169" s="239"/>
    </row>
    <row r="170" spans="1:31" x14ac:dyDescent="0.3">
      <c r="A170" s="68" t="s">
        <v>190</v>
      </c>
      <c r="B170" s="68" t="s">
        <v>131</v>
      </c>
      <c r="C170" s="28"/>
      <c r="D170" s="28" t="s">
        <v>268</v>
      </c>
      <c r="E170" s="28" t="s">
        <v>3201</v>
      </c>
      <c r="F170" s="28" t="s">
        <v>3202</v>
      </c>
      <c r="G170" s="28" t="s">
        <v>154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30">
        <v>2</v>
      </c>
      <c r="T170" s="124">
        <v>16.14</v>
      </c>
      <c r="U170" s="124">
        <v>23</v>
      </c>
      <c r="V170" s="28"/>
      <c r="W170" s="28"/>
      <c r="X170" s="725" t="s">
        <v>3187</v>
      </c>
      <c r="Y170" s="500"/>
      <c r="Z170" s="726"/>
      <c r="AA170" s="726"/>
      <c r="AB170" s="500"/>
      <c r="AC170" s="727"/>
      <c r="AD170" s="728"/>
      <c r="AE170" s="245"/>
    </row>
    <row r="171" spans="1:31" x14ac:dyDescent="0.3">
      <c r="A171" s="28" t="s">
        <v>190</v>
      </c>
      <c r="B171" s="28" t="s">
        <v>131</v>
      </c>
      <c r="C171" s="28"/>
      <c r="D171" s="28" t="s">
        <v>164</v>
      </c>
      <c r="E171" s="28" t="s">
        <v>3203</v>
      </c>
      <c r="F171" s="28" t="s">
        <v>3204</v>
      </c>
      <c r="G171" s="28" t="s">
        <v>154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30">
        <v>2</v>
      </c>
      <c r="T171" s="124">
        <v>30.05</v>
      </c>
      <c r="U171" s="126">
        <v>42</v>
      </c>
      <c r="V171" s="28"/>
      <c r="W171" s="28"/>
      <c r="X171" s="34"/>
      <c r="Y171" s="28"/>
      <c r="Z171" s="720"/>
      <c r="AA171" s="720"/>
      <c r="AB171" s="28"/>
      <c r="AC171" s="124"/>
      <c r="AD171" s="721"/>
      <c r="AE171" s="245"/>
    </row>
    <row r="172" spans="1:31" s="28" customFormat="1" x14ac:dyDescent="0.3">
      <c r="A172" s="28" t="s">
        <v>151</v>
      </c>
      <c r="B172" s="28" t="s">
        <v>131</v>
      </c>
      <c r="D172" s="28" t="s">
        <v>174</v>
      </c>
      <c r="E172" s="28" t="s">
        <v>3205</v>
      </c>
      <c r="F172" s="28" t="s">
        <v>3206</v>
      </c>
      <c r="G172" s="28" t="s">
        <v>154</v>
      </c>
      <c r="S172" s="30">
        <v>2</v>
      </c>
      <c r="T172" s="124">
        <v>21</v>
      </c>
      <c r="U172" s="124">
        <v>28</v>
      </c>
      <c r="X172" s="34"/>
      <c r="Z172" s="720"/>
      <c r="AA172" s="720"/>
      <c r="AC172" s="124"/>
      <c r="AD172" s="721"/>
      <c r="AE172" s="239"/>
    </row>
    <row r="173" spans="1:31" s="28" customFormat="1" x14ac:dyDescent="0.3">
      <c r="A173" s="28" t="s">
        <v>151</v>
      </c>
      <c r="B173" s="28" t="s">
        <v>131</v>
      </c>
      <c r="D173" s="28" t="s">
        <v>174</v>
      </c>
      <c r="E173" s="28" t="s">
        <v>3207</v>
      </c>
      <c r="F173" s="28" t="s">
        <v>3206</v>
      </c>
      <c r="G173" s="28" t="s">
        <v>161</v>
      </c>
      <c r="S173" s="30">
        <v>1</v>
      </c>
      <c r="T173" s="124">
        <v>20.92</v>
      </c>
      <c r="U173" s="124">
        <v>28</v>
      </c>
      <c r="X173" s="34"/>
      <c r="Z173" s="720"/>
      <c r="AA173" s="720"/>
      <c r="AC173" s="124"/>
      <c r="AD173" s="721"/>
      <c r="AE173" s="239"/>
    </row>
    <row r="174" spans="1:31" x14ac:dyDescent="0.3">
      <c r="A174" s="68" t="s">
        <v>3208</v>
      </c>
      <c r="B174" s="68" t="s">
        <v>131</v>
      </c>
      <c r="C174" s="28"/>
      <c r="D174" s="28" t="s">
        <v>268</v>
      </c>
      <c r="E174" s="28" t="s">
        <v>3209</v>
      </c>
      <c r="F174" s="28" t="s">
        <v>3210</v>
      </c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30">
        <v>2</v>
      </c>
      <c r="T174" s="124">
        <v>35.81</v>
      </c>
      <c r="U174" s="124">
        <v>40</v>
      </c>
      <c r="V174" s="28"/>
      <c r="W174" s="28"/>
      <c r="X174" s="725" t="s">
        <v>3187</v>
      </c>
      <c r="Y174" s="500"/>
      <c r="Z174" s="726"/>
      <c r="AA174" s="726"/>
      <c r="AB174" s="500"/>
      <c r="AC174" s="727"/>
      <c r="AD174" s="728"/>
      <c r="AE174" s="245"/>
    </row>
    <row r="175" spans="1:31" s="28" customFormat="1" x14ac:dyDescent="0.3">
      <c r="A175" s="28" t="s">
        <v>151</v>
      </c>
      <c r="B175" s="28" t="s">
        <v>131</v>
      </c>
      <c r="D175" s="28" t="s">
        <v>174</v>
      </c>
      <c r="E175" s="28" t="s">
        <v>3211</v>
      </c>
      <c r="F175" s="28" t="s">
        <v>3186</v>
      </c>
      <c r="G175" s="28" t="s">
        <v>154</v>
      </c>
      <c r="S175" s="30">
        <v>3</v>
      </c>
      <c r="T175" s="124">
        <v>10.84</v>
      </c>
      <c r="U175" s="124">
        <v>18</v>
      </c>
      <c r="X175" s="34"/>
      <c r="Z175" s="720"/>
      <c r="AA175" s="720"/>
      <c r="AC175" s="124"/>
      <c r="AD175" s="721"/>
      <c r="AE175" s="239"/>
    </row>
    <row r="176" spans="1:31" s="28" customFormat="1" x14ac:dyDescent="0.3">
      <c r="A176" s="28" t="s">
        <v>151</v>
      </c>
      <c r="B176" s="28" t="s">
        <v>131</v>
      </c>
      <c r="D176" s="28" t="s">
        <v>174</v>
      </c>
      <c r="E176" s="28" t="s">
        <v>2338</v>
      </c>
      <c r="F176" s="28" t="s">
        <v>3186</v>
      </c>
      <c r="G176" s="28" t="s">
        <v>154</v>
      </c>
      <c r="S176" s="30">
        <v>3</v>
      </c>
      <c r="T176" s="124">
        <v>21.69</v>
      </c>
      <c r="U176" s="124">
        <v>28</v>
      </c>
      <c r="X176" s="34"/>
      <c r="Z176" s="720"/>
      <c r="AA176" s="720"/>
      <c r="AC176" s="124"/>
      <c r="AD176" s="721"/>
      <c r="AE176" s="239"/>
    </row>
    <row r="177" spans="1:31" s="68" customFormat="1" x14ac:dyDescent="0.3">
      <c r="A177" s="68" t="s">
        <v>155</v>
      </c>
      <c r="B177" s="68" t="s">
        <v>131</v>
      </c>
      <c r="D177" s="68" t="s">
        <v>3162</v>
      </c>
      <c r="E177" s="68" t="s">
        <v>2419</v>
      </c>
      <c r="F177" s="68" t="s">
        <v>3212</v>
      </c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105">
        <v>3</v>
      </c>
      <c r="T177" s="75">
        <v>6.24</v>
      </c>
      <c r="U177" s="75">
        <v>18.899999999999999</v>
      </c>
      <c r="X177" s="109"/>
      <c r="Z177" s="405"/>
      <c r="AA177" s="405"/>
      <c r="AC177" s="75"/>
      <c r="AD177" s="722"/>
      <c r="AE177" s="461"/>
    </row>
    <row r="178" spans="1:31" s="68" customFormat="1" x14ac:dyDescent="0.3">
      <c r="A178" s="68" t="s">
        <v>155</v>
      </c>
      <c r="B178" s="68" t="s">
        <v>131</v>
      </c>
      <c r="D178" s="68" t="s">
        <v>3162</v>
      </c>
      <c r="E178" s="68" t="s">
        <v>3213</v>
      </c>
      <c r="F178" s="68" t="s">
        <v>3214</v>
      </c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105">
        <v>1</v>
      </c>
      <c r="T178" s="75">
        <v>20.64</v>
      </c>
      <c r="U178" s="75">
        <v>28</v>
      </c>
      <c r="X178" s="109"/>
      <c r="Z178" s="405"/>
      <c r="AA178" s="405"/>
      <c r="AC178" s="75"/>
      <c r="AD178" s="722"/>
      <c r="AE178" s="461"/>
    </row>
    <row r="179" spans="1:31" s="28" customFormat="1" x14ac:dyDescent="0.3">
      <c r="A179" s="28" t="s">
        <v>151</v>
      </c>
      <c r="B179" s="28" t="s">
        <v>131</v>
      </c>
      <c r="D179" s="28" t="s">
        <v>3215</v>
      </c>
      <c r="E179" s="28" t="s">
        <v>3021</v>
      </c>
      <c r="F179" s="28" t="s">
        <v>3202</v>
      </c>
      <c r="G179" s="28" t="s">
        <v>154</v>
      </c>
      <c r="S179" s="30">
        <v>3</v>
      </c>
      <c r="T179" s="124">
        <v>23.56</v>
      </c>
      <c r="U179" s="124">
        <v>29</v>
      </c>
      <c r="X179" s="34"/>
      <c r="Z179" s="720"/>
      <c r="AA179" s="720"/>
      <c r="AC179" s="124"/>
      <c r="AD179" s="721"/>
      <c r="AE179" s="239"/>
    </row>
    <row r="180" spans="1:31" s="28" customFormat="1" x14ac:dyDescent="0.3">
      <c r="A180" s="28" t="s">
        <v>151</v>
      </c>
      <c r="B180" s="28" t="s">
        <v>131</v>
      </c>
      <c r="D180" s="28" t="s">
        <v>164</v>
      </c>
      <c r="E180" s="28" t="s">
        <v>3216</v>
      </c>
      <c r="F180" s="28" t="s">
        <v>3214</v>
      </c>
      <c r="G180" s="28" t="s">
        <v>161</v>
      </c>
      <c r="S180" s="30">
        <v>3</v>
      </c>
      <c r="T180" s="124">
        <v>19.53</v>
      </c>
      <c r="U180" s="124">
        <v>30</v>
      </c>
      <c r="X180" s="34"/>
      <c r="Z180" s="720"/>
      <c r="AA180" s="720"/>
      <c r="AC180" s="124"/>
      <c r="AD180" s="721"/>
      <c r="AE180" s="239"/>
    </row>
    <row r="181" spans="1:31" x14ac:dyDescent="0.3">
      <c r="A181" s="17" t="s">
        <v>155</v>
      </c>
      <c r="B181" s="17" t="s">
        <v>131</v>
      </c>
      <c r="C181" s="17"/>
      <c r="D181" s="17" t="s">
        <v>318</v>
      </c>
      <c r="E181" s="17" t="s">
        <v>3217</v>
      </c>
      <c r="F181" s="17"/>
      <c r="G181" s="17"/>
      <c r="H181" s="17"/>
      <c r="S181" s="20">
        <v>1</v>
      </c>
      <c r="T181" s="354">
        <v>8.1300000000000008</v>
      </c>
      <c r="U181" s="354"/>
      <c r="V181" s="17"/>
      <c r="W181" s="17"/>
      <c r="X181" s="41"/>
      <c r="AD181" s="697"/>
      <c r="AE181" s="245"/>
    </row>
    <row r="182" spans="1:31" s="68" customFormat="1" x14ac:dyDescent="0.3">
      <c r="A182" s="68" t="s">
        <v>190</v>
      </c>
      <c r="B182" s="68" t="s">
        <v>131</v>
      </c>
      <c r="C182" s="733"/>
      <c r="D182" s="68" t="s">
        <v>164</v>
      </c>
      <c r="E182" s="68" t="s">
        <v>3218</v>
      </c>
      <c r="F182" s="68" t="s">
        <v>3219</v>
      </c>
      <c r="G182" s="68" t="s">
        <v>161</v>
      </c>
      <c r="S182" s="67">
        <v>8</v>
      </c>
      <c r="T182" s="75">
        <v>18.91</v>
      </c>
      <c r="U182" s="75">
        <v>30</v>
      </c>
      <c r="X182" s="729" t="s">
        <v>3220</v>
      </c>
      <c r="Y182" s="215"/>
      <c r="Z182" s="730"/>
      <c r="AA182" s="730"/>
      <c r="AB182" s="215"/>
      <c r="AC182" s="731"/>
      <c r="AD182" s="732"/>
      <c r="AE182" s="461"/>
    </row>
    <row r="183" spans="1:31" x14ac:dyDescent="0.3">
      <c r="B183" s="40" t="s">
        <v>131</v>
      </c>
      <c r="C183" s="40"/>
      <c r="D183" s="40" t="s">
        <v>3162</v>
      </c>
      <c r="E183" s="40" t="s">
        <v>2319</v>
      </c>
      <c r="F183" s="40" t="s">
        <v>3186</v>
      </c>
      <c r="G183" s="40"/>
      <c r="H183" s="734"/>
      <c r="I183" s="735"/>
      <c r="J183" s="736">
        <v>42</v>
      </c>
      <c r="K183" s="40"/>
      <c r="L183" s="40"/>
      <c r="M183" s="40"/>
      <c r="N183" s="40"/>
      <c r="O183" s="40"/>
      <c r="P183" s="40"/>
      <c r="Q183" s="40"/>
      <c r="R183" s="40"/>
      <c r="S183" s="40">
        <v>3</v>
      </c>
      <c r="T183" s="734"/>
      <c r="U183" s="737">
        <v>28</v>
      </c>
      <c r="V183" s="40"/>
      <c r="W183" s="40"/>
      <c r="X183" s="40"/>
      <c r="Y183" s="40"/>
      <c r="Z183" s="734">
        <v>14</v>
      </c>
      <c r="AA183" s="738">
        <f t="shared" ref="AA183:AA188" si="3">S183*Z183</f>
        <v>42</v>
      </c>
      <c r="AB183" s="40">
        <v>1.1399999999999999</v>
      </c>
      <c r="AC183" s="739">
        <f t="shared" ref="AC183:AC188" si="4">Z183*AB183</f>
        <v>15.959999999999999</v>
      </c>
      <c r="AD183" s="714"/>
    </row>
    <row r="184" spans="1:31" x14ac:dyDescent="0.3">
      <c r="B184" s="40" t="s">
        <v>131</v>
      </c>
      <c r="C184" s="40"/>
      <c r="D184" s="40" t="s">
        <v>3162</v>
      </c>
      <c r="E184" s="40" t="s">
        <v>3221</v>
      </c>
      <c r="F184" s="40" t="s">
        <v>3222</v>
      </c>
      <c r="G184" s="40"/>
      <c r="H184" s="740"/>
      <c r="I184" s="40"/>
      <c r="J184" s="736">
        <v>33</v>
      </c>
      <c r="K184" s="40"/>
      <c r="L184" s="40"/>
      <c r="M184" s="40"/>
      <c r="N184" s="40"/>
      <c r="O184" s="40"/>
      <c r="P184" s="40"/>
      <c r="Q184" s="40"/>
      <c r="R184" s="40"/>
      <c r="S184" s="40">
        <v>3</v>
      </c>
      <c r="T184" s="740"/>
      <c r="U184" s="737">
        <v>20</v>
      </c>
      <c r="V184" s="40"/>
      <c r="W184" s="40"/>
      <c r="X184" s="40"/>
      <c r="Y184" s="40"/>
      <c r="Z184" s="740">
        <v>11</v>
      </c>
      <c r="AA184" s="738">
        <f t="shared" si="3"/>
        <v>33</v>
      </c>
      <c r="AB184" s="40">
        <v>1.1399999999999999</v>
      </c>
      <c r="AC184" s="739">
        <f t="shared" si="4"/>
        <v>12.54</v>
      </c>
      <c r="AD184" s="714"/>
    </row>
    <row r="185" spans="1:31" x14ac:dyDescent="0.3">
      <c r="B185" s="40" t="s">
        <v>131</v>
      </c>
      <c r="C185" s="40"/>
      <c r="D185" s="40" t="s">
        <v>3162</v>
      </c>
      <c r="E185" s="40" t="s">
        <v>3223</v>
      </c>
      <c r="F185" s="40" t="s">
        <v>3222</v>
      </c>
      <c r="G185" s="40"/>
      <c r="H185" s="740"/>
      <c r="I185" s="40"/>
      <c r="J185" s="736">
        <v>20.100000000000001</v>
      </c>
      <c r="K185" s="40"/>
      <c r="L185" s="40"/>
      <c r="M185" s="40"/>
      <c r="N185" s="40"/>
      <c r="O185" s="40"/>
      <c r="P185" s="40"/>
      <c r="Q185" s="40"/>
      <c r="R185" s="40"/>
      <c r="S185" s="40">
        <v>3</v>
      </c>
      <c r="T185" s="740"/>
      <c r="U185" s="737">
        <v>12</v>
      </c>
      <c r="V185" s="40"/>
      <c r="W185" s="40"/>
      <c r="X185" s="40"/>
      <c r="Y185" s="40"/>
      <c r="Z185" s="740">
        <v>6.7</v>
      </c>
      <c r="AA185" s="738">
        <f t="shared" si="3"/>
        <v>20.100000000000001</v>
      </c>
      <c r="AB185" s="40">
        <v>1.1399999999999999</v>
      </c>
      <c r="AC185" s="739">
        <f t="shared" si="4"/>
        <v>7.6379999999999999</v>
      </c>
      <c r="AD185" s="714"/>
    </row>
    <row r="186" spans="1:31" x14ac:dyDescent="0.3">
      <c r="B186" s="40" t="s">
        <v>131</v>
      </c>
      <c r="C186" s="40"/>
      <c r="D186" s="40" t="s">
        <v>3162</v>
      </c>
      <c r="E186" s="40" t="s">
        <v>3224</v>
      </c>
      <c r="F186" s="40" t="s">
        <v>3074</v>
      </c>
      <c r="G186" s="40"/>
      <c r="H186" s="740"/>
      <c r="I186" s="40"/>
      <c r="J186" s="736">
        <v>15</v>
      </c>
      <c r="K186" s="40"/>
      <c r="L186" s="40"/>
      <c r="M186" s="40"/>
      <c r="N186" s="40"/>
      <c r="O186" s="40"/>
      <c r="P186" s="40"/>
      <c r="Q186" s="40"/>
      <c r="R186" s="40"/>
      <c r="S186" s="40">
        <v>2</v>
      </c>
      <c r="T186" s="740"/>
      <c r="U186" s="737">
        <v>12</v>
      </c>
      <c r="V186" s="40"/>
      <c r="W186" s="40"/>
      <c r="X186" s="40"/>
      <c r="Y186" s="40"/>
      <c r="Z186" s="740">
        <v>7.5</v>
      </c>
      <c r="AA186" s="738">
        <f t="shared" si="3"/>
        <v>15</v>
      </c>
      <c r="AB186" s="40">
        <v>1.1399999999999999</v>
      </c>
      <c r="AC186" s="739">
        <f t="shared" si="4"/>
        <v>8.5499999999999989</v>
      </c>
      <c r="AD186" s="714"/>
    </row>
    <row r="187" spans="1:31" x14ac:dyDescent="0.3">
      <c r="B187" s="40" t="s">
        <v>131</v>
      </c>
      <c r="C187" s="40"/>
      <c r="D187" s="40" t="s">
        <v>3162</v>
      </c>
      <c r="E187" s="40" t="s">
        <v>3225</v>
      </c>
      <c r="F187" s="40" t="s">
        <v>3226</v>
      </c>
      <c r="G187" s="40"/>
      <c r="H187" s="740"/>
      <c r="I187" s="40"/>
      <c r="J187" s="736">
        <v>43.8</v>
      </c>
      <c r="K187" s="40"/>
      <c r="L187" s="40"/>
      <c r="M187" s="40"/>
      <c r="N187" s="40"/>
      <c r="O187" s="40"/>
      <c r="P187" s="40"/>
      <c r="Q187" s="40"/>
      <c r="R187" s="40"/>
      <c r="S187" s="40">
        <v>2</v>
      </c>
      <c r="T187" s="740"/>
      <c r="U187" s="737">
        <v>32</v>
      </c>
      <c r="V187" s="40"/>
      <c r="W187" s="40"/>
      <c r="X187" s="40"/>
      <c r="Y187" s="40"/>
      <c r="Z187" s="740">
        <v>21.9</v>
      </c>
      <c r="AA187" s="738">
        <f t="shared" si="3"/>
        <v>43.8</v>
      </c>
      <c r="AB187" s="40">
        <v>1.1399999999999999</v>
      </c>
      <c r="AC187" s="739">
        <f t="shared" si="4"/>
        <v>24.965999999999998</v>
      </c>
      <c r="AD187" s="714"/>
    </row>
    <row r="188" spans="1:31" x14ac:dyDescent="0.3">
      <c r="B188" s="40" t="s">
        <v>131</v>
      </c>
      <c r="C188" s="40"/>
      <c r="D188" s="40" t="s">
        <v>3162</v>
      </c>
      <c r="E188" s="40" t="s">
        <v>3227</v>
      </c>
      <c r="F188" s="40" t="s">
        <v>3228</v>
      </c>
      <c r="G188" s="40"/>
      <c r="H188" s="734"/>
      <c r="I188" s="40"/>
      <c r="J188" s="736">
        <v>21.2</v>
      </c>
      <c r="K188" s="40"/>
      <c r="L188" s="40"/>
      <c r="M188" s="40"/>
      <c r="N188" s="40"/>
      <c r="O188" s="40"/>
      <c r="P188" s="40"/>
      <c r="Q188" s="40"/>
      <c r="R188" s="40"/>
      <c r="S188" s="40">
        <v>2</v>
      </c>
      <c r="T188" s="734"/>
      <c r="U188" s="737">
        <v>18</v>
      </c>
      <c r="V188" s="40"/>
      <c r="W188" s="40"/>
      <c r="X188" s="40"/>
      <c r="Y188" s="40"/>
      <c r="Z188" s="734">
        <v>10.6</v>
      </c>
      <c r="AA188" s="738">
        <f t="shared" si="3"/>
        <v>21.2</v>
      </c>
      <c r="AB188" s="40">
        <v>1.1399999999999999</v>
      </c>
      <c r="AC188" s="739">
        <f t="shared" si="4"/>
        <v>12.083999999999998</v>
      </c>
      <c r="AD188" s="714"/>
    </row>
    <row r="189" spans="1:31" s="40" customFormat="1" x14ac:dyDescent="0.3">
      <c r="A189" s="29"/>
      <c r="B189" s="29" t="s">
        <v>131</v>
      </c>
      <c r="C189" s="29"/>
      <c r="D189" s="29" t="s">
        <v>3229</v>
      </c>
      <c r="E189" s="29" t="s">
        <v>3230</v>
      </c>
      <c r="F189" s="29" t="s">
        <v>3186</v>
      </c>
      <c r="G189" s="29"/>
      <c r="H189" s="741"/>
      <c r="I189" s="742">
        <v>43.32</v>
      </c>
      <c r="J189" s="29"/>
      <c r="K189" s="29"/>
      <c r="L189" s="29"/>
      <c r="M189" s="29"/>
      <c r="N189" s="29"/>
      <c r="O189" s="29"/>
      <c r="P189" s="29"/>
      <c r="Q189" s="29"/>
      <c r="R189" s="29"/>
      <c r="S189" s="29">
        <v>3</v>
      </c>
      <c r="T189" s="741">
        <v>14.44</v>
      </c>
      <c r="U189" s="743">
        <v>28</v>
      </c>
      <c r="Z189" s="738"/>
      <c r="AA189" s="738"/>
      <c r="AC189" s="739"/>
      <c r="AD189" s="739"/>
    </row>
    <row r="190" spans="1:31" s="40" customFormat="1" x14ac:dyDescent="0.3">
      <c r="B190" s="40" t="s">
        <v>131</v>
      </c>
      <c r="D190" s="40" t="s">
        <v>3229</v>
      </c>
      <c r="E190" s="40" t="s">
        <v>3231</v>
      </c>
      <c r="F190" s="40" t="s">
        <v>3186</v>
      </c>
      <c r="H190" s="744"/>
      <c r="I190" s="745">
        <v>40.200000000000003</v>
      </c>
      <c r="S190" s="40">
        <v>3</v>
      </c>
      <c r="T190" s="744" t="s">
        <v>3232</v>
      </c>
      <c r="U190" s="737">
        <v>28</v>
      </c>
      <c r="Z190" s="738"/>
      <c r="AA190" s="738"/>
      <c r="AC190" s="739"/>
      <c r="AD190" s="739"/>
    </row>
    <row r="191" spans="1:31" s="40" customFormat="1" x14ac:dyDescent="0.3">
      <c r="B191" s="40" t="s">
        <v>131</v>
      </c>
      <c r="D191" s="40" t="s">
        <v>3229</v>
      </c>
      <c r="E191" s="40" t="s">
        <v>3233</v>
      </c>
      <c r="F191" s="40" t="s">
        <v>3212</v>
      </c>
      <c r="H191" s="746"/>
      <c r="I191" s="745">
        <v>64.680000000000007</v>
      </c>
      <c r="S191" s="40">
        <v>3</v>
      </c>
      <c r="T191" s="746">
        <v>21.56</v>
      </c>
      <c r="U191" s="737">
        <v>30</v>
      </c>
      <c r="Z191" s="738"/>
      <c r="AA191" s="738"/>
      <c r="AC191" s="739"/>
      <c r="AD191" s="739"/>
    </row>
    <row r="192" spans="1:31" s="40" customFormat="1" x14ac:dyDescent="0.3">
      <c r="B192" s="40" t="s">
        <v>131</v>
      </c>
      <c r="D192" s="40" t="s">
        <v>3162</v>
      </c>
      <c r="E192" s="40" t="s">
        <v>3234</v>
      </c>
      <c r="F192" s="40" t="s">
        <v>3226</v>
      </c>
      <c r="H192" s="740"/>
      <c r="J192" s="736">
        <v>59.7</v>
      </c>
      <c r="S192" s="40">
        <v>3</v>
      </c>
      <c r="T192" s="740"/>
      <c r="U192" s="737">
        <v>30</v>
      </c>
      <c r="Z192" s="740">
        <v>19.899999999999999</v>
      </c>
      <c r="AA192" s="738">
        <f>S192*Z192</f>
        <v>59.699999999999996</v>
      </c>
      <c r="AB192" s="40">
        <v>1.1399999999999999</v>
      </c>
      <c r="AC192" s="739">
        <f>Z192*AB192</f>
        <v>22.685999999999996</v>
      </c>
      <c r="AD192" s="739"/>
    </row>
    <row r="193" spans="1:83" s="40" customFormat="1" x14ac:dyDescent="0.3">
      <c r="B193" s="40" t="s">
        <v>131</v>
      </c>
      <c r="D193" s="40" t="s">
        <v>3229</v>
      </c>
      <c r="E193" s="40" t="s">
        <v>3235</v>
      </c>
      <c r="F193" s="40" t="s">
        <v>3226</v>
      </c>
      <c r="H193" s="745"/>
      <c r="I193" s="745">
        <v>52.52</v>
      </c>
      <c r="S193" s="40">
        <v>2</v>
      </c>
      <c r="T193" s="745">
        <v>26.26</v>
      </c>
      <c r="U193" s="737">
        <v>33</v>
      </c>
      <c r="Z193" s="738"/>
      <c r="AA193" s="738"/>
      <c r="AC193" s="739"/>
      <c r="AD193" s="739"/>
    </row>
    <row r="194" spans="1:83" x14ac:dyDescent="0.3">
      <c r="A194" s="42"/>
      <c r="B194" s="42" t="s">
        <v>131</v>
      </c>
      <c r="C194" s="42"/>
      <c r="D194" s="42" t="s">
        <v>3229</v>
      </c>
      <c r="E194" s="42" t="s">
        <v>3236</v>
      </c>
      <c r="F194" s="42" t="s">
        <v>3237</v>
      </c>
      <c r="G194" s="42"/>
      <c r="H194" s="747"/>
      <c r="I194" s="748">
        <v>40.08</v>
      </c>
      <c r="J194" s="42"/>
      <c r="K194" s="42"/>
      <c r="L194" s="42"/>
      <c r="M194" s="42"/>
      <c r="N194" s="42"/>
      <c r="O194" s="42"/>
      <c r="P194" s="42"/>
      <c r="Q194" s="42"/>
      <c r="R194" s="42"/>
      <c r="S194" s="42">
        <v>3</v>
      </c>
      <c r="T194" s="747" t="s">
        <v>3238</v>
      </c>
      <c r="U194" s="743">
        <v>20</v>
      </c>
      <c r="X194" s="301"/>
      <c r="Y194" s="301"/>
      <c r="Z194" s="717"/>
      <c r="AA194" s="717"/>
      <c r="AB194" s="301"/>
      <c r="AC194" s="714"/>
      <c r="AD194" s="714"/>
    </row>
    <row r="195" spans="1:83" x14ac:dyDescent="0.3">
      <c r="A195" s="42"/>
      <c r="B195" s="42" t="s">
        <v>131</v>
      </c>
      <c r="C195" s="42"/>
      <c r="D195" s="42" t="s">
        <v>3229</v>
      </c>
      <c r="E195" s="42" t="s">
        <v>3239</v>
      </c>
      <c r="F195" s="42" t="s">
        <v>3186</v>
      </c>
      <c r="G195" s="42"/>
      <c r="H195" s="747"/>
      <c r="I195" s="748">
        <v>42.93</v>
      </c>
      <c r="J195" s="42"/>
      <c r="K195" s="42"/>
      <c r="L195" s="42"/>
      <c r="M195" s="42"/>
      <c r="N195" s="42"/>
      <c r="O195" s="42"/>
      <c r="P195" s="42"/>
      <c r="Q195" s="42"/>
      <c r="R195" s="42"/>
      <c r="S195" s="42">
        <v>3</v>
      </c>
      <c r="T195" s="747" t="s">
        <v>3240</v>
      </c>
      <c r="U195" s="743">
        <v>28</v>
      </c>
      <c r="X195" s="301"/>
      <c r="Y195" s="301"/>
      <c r="Z195" s="717"/>
      <c r="AA195" s="717"/>
      <c r="AB195" s="301"/>
      <c r="AC195" s="714"/>
      <c r="AD195" s="714"/>
    </row>
    <row r="196" spans="1:83" x14ac:dyDescent="0.3">
      <c r="A196" s="42"/>
      <c r="B196" s="42" t="s">
        <v>131</v>
      </c>
      <c r="C196" s="42"/>
      <c r="D196" s="42" t="s">
        <v>3229</v>
      </c>
      <c r="E196" s="42" t="s">
        <v>3241</v>
      </c>
      <c r="F196" s="42" t="s">
        <v>3242</v>
      </c>
      <c r="G196" s="42"/>
      <c r="H196" s="749"/>
      <c r="I196" s="748">
        <v>64.260000000000005</v>
      </c>
      <c r="J196" s="42"/>
      <c r="K196" s="42"/>
      <c r="L196" s="42"/>
      <c r="M196" s="42"/>
      <c r="N196" s="42"/>
      <c r="O196" s="42"/>
      <c r="P196" s="42"/>
      <c r="Q196" s="42"/>
      <c r="R196" s="42"/>
      <c r="S196" s="42">
        <v>3</v>
      </c>
      <c r="T196" s="749">
        <v>21.42</v>
      </c>
      <c r="U196" s="743">
        <v>30</v>
      </c>
      <c r="X196" s="301"/>
      <c r="Y196" s="301"/>
      <c r="Z196" s="717"/>
      <c r="AA196" s="717"/>
      <c r="AB196" s="301"/>
      <c r="AC196" s="714"/>
      <c r="AD196" s="714"/>
    </row>
    <row r="197" spans="1:83" x14ac:dyDescent="0.3">
      <c r="A197" s="42"/>
      <c r="B197" s="42" t="s">
        <v>131</v>
      </c>
      <c r="C197" s="42"/>
      <c r="D197" s="42" t="s">
        <v>3229</v>
      </c>
      <c r="E197" s="42" t="s">
        <v>3243</v>
      </c>
      <c r="F197" s="42" t="s">
        <v>3242</v>
      </c>
      <c r="G197" s="42"/>
      <c r="H197" s="749"/>
      <c r="I197" s="748">
        <v>48.63</v>
      </c>
      <c r="J197" s="42"/>
      <c r="K197" s="42"/>
      <c r="L197" s="42"/>
      <c r="M197" s="42"/>
      <c r="N197" s="42"/>
      <c r="O197" s="42"/>
      <c r="P197" s="42"/>
      <c r="Q197" s="42"/>
      <c r="R197" s="42"/>
      <c r="S197" s="42">
        <v>3</v>
      </c>
      <c r="T197" s="749">
        <v>16.21</v>
      </c>
      <c r="U197" s="743">
        <v>23</v>
      </c>
      <c r="X197" s="301"/>
      <c r="Y197" s="301"/>
      <c r="Z197" s="717"/>
      <c r="AA197" s="717"/>
      <c r="AB197" s="301"/>
      <c r="AC197" s="714"/>
      <c r="AD197" s="714"/>
    </row>
    <row r="198" spans="1:83" x14ac:dyDescent="0.3">
      <c r="B198" s="39" t="s">
        <v>131</v>
      </c>
      <c r="D198" s="39" t="s">
        <v>3229</v>
      </c>
      <c r="E198" s="39" t="s">
        <v>3244</v>
      </c>
      <c r="F198" s="39" t="s">
        <v>3204</v>
      </c>
      <c r="H198" s="750"/>
      <c r="I198" s="751">
        <v>29.48</v>
      </c>
      <c r="S198" s="39">
        <v>1</v>
      </c>
      <c r="T198" s="750" t="s">
        <v>3245</v>
      </c>
      <c r="U198" s="737">
        <v>42</v>
      </c>
      <c r="X198" s="301"/>
      <c r="Y198" s="301"/>
      <c r="Z198" s="717"/>
      <c r="AA198" s="717"/>
      <c r="AB198" s="301"/>
      <c r="AC198" s="714"/>
      <c r="AD198" s="714"/>
    </row>
    <row r="199" spans="1:83" x14ac:dyDescent="0.3">
      <c r="A199" s="42"/>
      <c r="B199" s="42" t="s">
        <v>131</v>
      </c>
      <c r="C199" s="42"/>
      <c r="D199" s="42" t="s">
        <v>3229</v>
      </c>
      <c r="E199" s="42" t="s">
        <v>3246</v>
      </c>
      <c r="F199" s="42" t="s">
        <v>3247</v>
      </c>
      <c r="G199" s="42"/>
      <c r="H199" s="749"/>
      <c r="I199" s="748">
        <v>64.83</v>
      </c>
      <c r="J199" s="42"/>
      <c r="K199" s="42"/>
      <c r="L199" s="42"/>
      <c r="M199" s="42"/>
      <c r="N199" s="42"/>
      <c r="O199" s="42"/>
      <c r="P199" s="42"/>
      <c r="Q199" s="42"/>
      <c r="R199" s="42"/>
      <c r="S199" s="42">
        <v>3</v>
      </c>
      <c r="T199" s="749">
        <v>21.61</v>
      </c>
      <c r="U199" s="743">
        <v>30</v>
      </c>
      <c r="X199" s="301"/>
      <c r="Y199" s="301"/>
      <c r="Z199" s="717"/>
      <c r="AA199" s="717"/>
      <c r="AB199" s="301"/>
      <c r="AC199" s="714"/>
      <c r="AD199" s="714"/>
    </row>
    <row r="200" spans="1:83" x14ac:dyDescent="0.3">
      <c r="C200" s="752"/>
      <c r="S200" s="40"/>
      <c r="X200" s="716"/>
      <c r="Y200" s="301"/>
      <c r="Z200" s="717"/>
      <c r="AA200" s="717"/>
      <c r="AB200" s="301"/>
      <c r="AC200" s="714"/>
      <c r="AD200" s="718"/>
      <c r="AE200" s="245"/>
    </row>
    <row r="201" spans="1:83" x14ac:dyDescent="0.3">
      <c r="A201" s="39" t="s">
        <v>3248</v>
      </c>
      <c r="C201" s="752"/>
      <c r="D201" s="39" t="s">
        <v>22</v>
      </c>
      <c r="X201" s="41"/>
      <c r="AD201" s="697"/>
      <c r="AE201" s="245"/>
    </row>
    <row r="202" spans="1:83" s="27" customFormat="1" x14ac:dyDescent="0.3">
      <c r="A202" s="28" t="s">
        <v>1334</v>
      </c>
      <c r="B202" s="28" t="s">
        <v>1329</v>
      </c>
      <c r="C202" s="28"/>
      <c r="D202" s="28" t="s">
        <v>22</v>
      </c>
      <c r="E202" s="28" t="s">
        <v>1331</v>
      </c>
      <c r="F202" s="28" t="s">
        <v>1335</v>
      </c>
      <c r="G202" s="28" t="s">
        <v>1336</v>
      </c>
      <c r="H202" s="28" t="s">
        <v>1337</v>
      </c>
      <c r="I202" s="28"/>
      <c r="J202" s="28"/>
      <c r="K202" s="34"/>
      <c r="L202" s="28"/>
      <c r="M202" s="753"/>
      <c r="N202" s="30"/>
      <c r="O202" s="30"/>
      <c r="P202" s="31"/>
      <c r="Q202" s="32"/>
      <c r="R202" s="32"/>
      <c r="S202" s="30">
        <v>20</v>
      </c>
      <c r="T202" s="31">
        <v>5.3</v>
      </c>
      <c r="U202" s="31">
        <v>22</v>
      </c>
      <c r="V202" s="30"/>
      <c r="W202" s="34">
        <f>S202-V202</f>
        <v>20</v>
      </c>
      <c r="X202" s="26"/>
      <c r="Y202" s="28"/>
      <c r="Z202" s="720"/>
      <c r="AA202" s="720"/>
      <c r="AB202" s="28"/>
      <c r="AC202" s="124"/>
      <c r="AD202" s="754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</row>
    <row r="203" spans="1:83" s="27" customFormat="1" x14ac:dyDescent="0.3">
      <c r="A203" s="28" t="s">
        <v>754</v>
      </c>
      <c r="B203" s="91" t="s">
        <v>717</v>
      </c>
      <c r="C203" s="28"/>
      <c r="D203" s="28" t="s">
        <v>22</v>
      </c>
      <c r="E203" s="28" t="s">
        <v>755</v>
      </c>
      <c r="F203" s="28"/>
      <c r="G203" s="28"/>
      <c r="H203" s="28"/>
      <c r="I203" s="28"/>
      <c r="J203" s="28"/>
      <c r="K203" s="34"/>
      <c r="L203" s="28"/>
      <c r="M203" s="753">
        <f>SUM(J203*L203)</f>
        <v>0</v>
      </c>
      <c r="N203" s="30">
        <v>30</v>
      </c>
      <c r="O203" s="30">
        <v>21</v>
      </c>
      <c r="P203" s="31">
        <v>6</v>
      </c>
      <c r="Q203" s="32">
        <v>24</v>
      </c>
      <c r="R203" s="32">
        <f>(P203*Q203)</f>
        <v>144</v>
      </c>
      <c r="S203" s="30">
        <v>14</v>
      </c>
      <c r="T203" s="31">
        <v>3.53</v>
      </c>
      <c r="U203" s="31">
        <v>21</v>
      </c>
      <c r="V203" s="30"/>
      <c r="W203" s="34">
        <f>S203+Q203-V203</f>
        <v>38</v>
      </c>
      <c r="X203" s="26"/>
      <c r="Y203" s="28"/>
      <c r="Z203" s="720"/>
      <c r="AA203" s="720"/>
      <c r="AB203" s="28"/>
      <c r="AC203" s="124"/>
      <c r="AD203" s="754"/>
      <c r="AE203" s="307"/>
      <c r="AF203" s="307"/>
      <c r="AG203" s="307"/>
      <c r="AH203" s="307"/>
      <c r="AI203" s="307"/>
      <c r="AJ203" s="307"/>
      <c r="AK203" s="307"/>
      <c r="AL203" s="307"/>
      <c r="AM203" s="307"/>
      <c r="AN203" s="307"/>
      <c r="AO203" s="307"/>
      <c r="AP203" s="307"/>
      <c r="AQ203" s="307"/>
      <c r="AR203" s="307"/>
      <c r="AS203" s="307"/>
      <c r="AT203" s="307"/>
      <c r="AU203" s="307"/>
      <c r="AV203" s="307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</row>
    <row r="204" spans="1:83" s="27" customFormat="1" x14ac:dyDescent="0.3">
      <c r="A204" s="28" t="s">
        <v>732</v>
      </c>
      <c r="B204" s="91" t="s">
        <v>717</v>
      </c>
      <c r="C204" s="28"/>
      <c r="D204" s="91" t="s">
        <v>22</v>
      </c>
      <c r="E204" s="28" t="s">
        <v>733</v>
      </c>
      <c r="F204" s="28"/>
      <c r="G204" s="28"/>
      <c r="H204" s="28"/>
      <c r="I204" s="28"/>
      <c r="J204" s="28"/>
      <c r="K204" s="34"/>
      <c r="L204" s="30"/>
      <c r="M204" s="753"/>
      <c r="N204" s="30"/>
      <c r="O204" s="30">
        <v>15</v>
      </c>
      <c r="P204" s="31">
        <v>5</v>
      </c>
      <c r="Q204" s="32">
        <v>18</v>
      </c>
      <c r="R204" s="32">
        <f>(P204*Q204)</f>
        <v>90</v>
      </c>
      <c r="S204" s="30">
        <v>20</v>
      </c>
      <c r="T204" s="31">
        <v>3.39</v>
      </c>
      <c r="U204" s="31">
        <v>15</v>
      </c>
      <c r="V204" s="30">
        <v>16</v>
      </c>
      <c r="W204" s="34">
        <f>Q204+S204-V204</f>
        <v>22</v>
      </c>
      <c r="X204" s="26"/>
      <c r="Y204" s="28"/>
      <c r="Z204" s="720"/>
      <c r="AA204" s="720"/>
      <c r="AB204" s="28"/>
      <c r="AC204" s="124"/>
      <c r="AD204" s="754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</row>
    <row r="205" spans="1:83" s="28" customFormat="1" x14ac:dyDescent="0.3">
      <c r="A205" s="28" t="s">
        <v>730</v>
      </c>
      <c r="B205" s="91" t="s">
        <v>717</v>
      </c>
      <c r="D205" s="91" t="s">
        <v>22</v>
      </c>
      <c r="E205" s="28" t="s">
        <v>731</v>
      </c>
      <c r="L205" s="30"/>
      <c r="M205" s="755">
        <f>SUM(J205*L205)</f>
        <v>0</v>
      </c>
      <c r="N205" s="30"/>
      <c r="O205" s="30">
        <v>18</v>
      </c>
      <c r="P205" s="31">
        <v>6</v>
      </c>
      <c r="Q205" s="32">
        <v>9</v>
      </c>
      <c r="R205" s="32">
        <f>(P205*Q205)</f>
        <v>54</v>
      </c>
      <c r="S205" s="30">
        <v>10</v>
      </c>
      <c r="T205" s="31">
        <v>4.0999999999999996</v>
      </c>
      <c r="U205" s="31">
        <v>18</v>
      </c>
      <c r="V205" s="30">
        <v>5</v>
      </c>
      <c r="W205" s="34">
        <f>(Q205+S205-V205)</f>
        <v>14</v>
      </c>
      <c r="X205" s="26"/>
      <c r="Z205" s="720"/>
      <c r="AA205" s="720"/>
      <c r="AC205" s="124"/>
      <c r="AD205" s="754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39"/>
    </row>
    <row r="206" spans="1:83" s="27" customFormat="1" x14ac:dyDescent="0.3">
      <c r="A206" s="28" t="s">
        <v>734</v>
      </c>
      <c r="B206" s="28" t="s">
        <v>717</v>
      </c>
      <c r="C206" s="28"/>
      <c r="D206" s="28" t="s">
        <v>22</v>
      </c>
      <c r="E206" s="28" t="s">
        <v>735</v>
      </c>
      <c r="F206" s="28"/>
      <c r="G206" s="28"/>
      <c r="H206" s="28"/>
      <c r="I206" s="28"/>
      <c r="J206" s="91"/>
      <c r="K206" s="34"/>
      <c r="L206" s="30"/>
      <c r="M206" s="753"/>
      <c r="N206" s="30"/>
      <c r="O206" s="30"/>
      <c r="P206" s="31"/>
      <c r="Q206" s="32"/>
      <c r="R206" s="32"/>
      <c r="S206" s="30">
        <v>20</v>
      </c>
      <c r="T206" s="31">
        <v>1.77</v>
      </c>
      <c r="U206" s="31">
        <v>6</v>
      </c>
      <c r="V206" s="30"/>
      <c r="W206" s="240">
        <f>S206-V206</f>
        <v>20</v>
      </c>
      <c r="X206" s="26"/>
      <c r="Y206" s="28"/>
      <c r="Z206" s="720"/>
      <c r="AA206" s="720"/>
      <c r="AB206" s="28"/>
      <c r="AC206" s="124"/>
      <c r="AD206" s="754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</row>
    <row r="207" spans="1:83" s="27" customFormat="1" x14ac:dyDescent="0.3">
      <c r="A207" s="28" t="s">
        <v>1819</v>
      </c>
      <c r="B207" s="28" t="s">
        <v>1777</v>
      </c>
      <c r="C207" s="28"/>
      <c r="D207" s="28" t="s">
        <v>22</v>
      </c>
      <c r="E207" s="28" t="s">
        <v>1820</v>
      </c>
      <c r="F207" s="28" t="s">
        <v>3249</v>
      </c>
      <c r="G207" s="28"/>
      <c r="H207" s="28" t="s">
        <v>1822</v>
      </c>
      <c r="I207" s="28"/>
      <c r="J207" s="91"/>
      <c r="K207" s="34"/>
      <c r="L207" s="30"/>
      <c r="M207" s="755"/>
      <c r="N207" s="30"/>
      <c r="O207" s="30"/>
      <c r="P207" s="31"/>
      <c r="Q207" s="32"/>
      <c r="R207" s="32"/>
      <c r="S207" s="30">
        <v>1</v>
      </c>
      <c r="T207" s="31">
        <v>77.39</v>
      </c>
      <c r="U207" s="31">
        <v>150</v>
      </c>
      <c r="V207" s="30"/>
      <c r="W207" s="240">
        <f>S207-V207</f>
        <v>1</v>
      </c>
      <c r="X207" s="26"/>
      <c r="Y207" s="28"/>
      <c r="Z207" s="720"/>
      <c r="AA207" s="720"/>
      <c r="AB207" s="28"/>
      <c r="AC207" s="124"/>
      <c r="AD207" s="754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</row>
    <row r="208" spans="1:83" s="27" customFormat="1" x14ac:dyDescent="0.3">
      <c r="A208" s="28" t="s">
        <v>1830</v>
      </c>
      <c r="B208" s="28" t="s">
        <v>1777</v>
      </c>
      <c r="C208" s="28"/>
      <c r="D208" s="28" t="s">
        <v>22</v>
      </c>
      <c r="E208" s="28" t="s">
        <v>1831</v>
      </c>
      <c r="F208" s="28" t="s">
        <v>1832</v>
      </c>
      <c r="G208" s="28"/>
      <c r="H208" s="28" t="s">
        <v>1822</v>
      </c>
      <c r="I208" s="28"/>
      <c r="J208" s="28"/>
      <c r="K208" s="34"/>
      <c r="L208" s="28"/>
      <c r="M208" s="28"/>
      <c r="N208" s="30">
        <v>1</v>
      </c>
      <c r="O208" s="30">
        <v>120</v>
      </c>
      <c r="P208" s="31"/>
      <c r="Q208" s="32">
        <v>0</v>
      </c>
      <c r="R208" s="32">
        <f>(P208*Q208)</f>
        <v>0</v>
      </c>
      <c r="S208" s="30">
        <v>1</v>
      </c>
      <c r="T208" s="31">
        <v>77.39</v>
      </c>
      <c r="U208" s="31">
        <v>150</v>
      </c>
      <c r="V208" s="30"/>
      <c r="W208" s="240">
        <f>S208-V208</f>
        <v>1</v>
      </c>
      <c r="X208" s="26"/>
      <c r="Y208" s="28"/>
      <c r="Z208" s="720"/>
      <c r="AA208" s="720"/>
      <c r="AB208" s="28"/>
      <c r="AC208" s="124"/>
      <c r="AD208" s="754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</row>
    <row r="209" spans="1:83" s="27" customFormat="1" x14ac:dyDescent="0.3">
      <c r="A209" s="28" t="s">
        <v>1823</v>
      </c>
      <c r="B209" s="28" t="s">
        <v>1777</v>
      </c>
      <c r="C209" s="28"/>
      <c r="D209" s="28" t="s">
        <v>22</v>
      </c>
      <c r="E209" s="28" t="s">
        <v>1824</v>
      </c>
      <c r="F209" s="28" t="s">
        <v>1825</v>
      </c>
      <c r="G209" s="28" t="s">
        <v>1826</v>
      </c>
      <c r="H209" s="28" t="s">
        <v>1781</v>
      </c>
      <c r="I209" s="28">
        <v>175</v>
      </c>
      <c r="J209" s="28"/>
      <c r="K209" s="34"/>
      <c r="L209" s="28"/>
      <c r="M209" s="28"/>
      <c r="N209" s="30">
        <v>1</v>
      </c>
      <c r="O209" s="756">
        <v>175</v>
      </c>
      <c r="P209" s="31">
        <v>71</v>
      </c>
      <c r="Q209" s="32">
        <v>1</v>
      </c>
      <c r="R209" s="32">
        <f>(P209*Q209)</f>
        <v>71</v>
      </c>
      <c r="S209" s="30">
        <v>1</v>
      </c>
      <c r="T209" s="31">
        <v>67.83</v>
      </c>
      <c r="U209" s="31">
        <v>110</v>
      </c>
      <c r="V209" s="30"/>
      <c r="W209" s="34">
        <f>S209+Q209-V209</f>
        <v>2</v>
      </c>
      <c r="X209" s="307"/>
      <c r="Y209" s="91"/>
      <c r="Z209" s="757"/>
      <c r="AA209" s="757"/>
      <c r="AB209" s="91"/>
      <c r="AC209" s="126"/>
      <c r="AD209" s="758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</row>
    <row r="210" spans="1:83" s="28" customFormat="1" x14ac:dyDescent="0.3">
      <c r="A210" s="28" t="s">
        <v>1799</v>
      </c>
      <c r="B210" s="28" t="s">
        <v>1777</v>
      </c>
      <c r="D210" s="28" t="s">
        <v>22</v>
      </c>
      <c r="E210" s="28" t="s">
        <v>1800</v>
      </c>
      <c r="F210" s="28" t="s">
        <v>1801</v>
      </c>
      <c r="P210" s="124"/>
      <c r="Q210" s="30"/>
      <c r="R210" s="30"/>
      <c r="S210" s="30">
        <v>1</v>
      </c>
      <c r="T210" s="31">
        <v>72.61</v>
      </c>
      <c r="U210" s="31">
        <v>120</v>
      </c>
      <c r="V210" s="30"/>
      <c r="W210" s="759">
        <f t="shared" ref="W210:W218" si="5">S210-V210</f>
        <v>1</v>
      </c>
      <c r="X210" s="34"/>
      <c r="Z210" s="720"/>
      <c r="AA210" s="720"/>
      <c r="AC210" s="124"/>
      <c r="AD210" s="721"/>
      <c r="AE210" s="239"/>
    </row>
    <row r="211" spans="1:83" s="27" customFormat="1" x14ac:dyDescent="0.3">
      <c r="A211" s="91" t="s">
        <v>1788</v>
      </c>
      <c r="B211" s="91" t="s">
        <v>1777</v>
      </c>
      <c r="C211" s="91"/>
      <c r="D211" s="91" t="s">
        <v>22</v>
      </c>
      <c r="E211" s="91" t="s">
        <v>1789</v>
      </c>
      <c r="F211" s="91"/>
      <c r="G211" s="91"/>
      <c r="H211" s="91" t="s">
        <v>1790</v>
      </c>
      <c r="I211" s="91"/>
      <c r="J211" s="91"/>
      <c r="K211" s="98"/>
      <c r="L211" s="92"/>
      <c r="M211" s="760"/>
      <c r="N211" s="92"/>
      <c r="O211" s="92"/>
      <c r="P211" s="93"/>
      <c r="Q211" s="94"/>
      <c r="R211" s="94"/>
      <c r="S211" s="92">
        <v>7</v>
      </c>
      <c r="T211" s="93">
        <v>10.029999999999999</v>
      </c>
      <c r="U211" s="93">
        <v>30</v>
      </c>
      <c r="V211" s="92"/>
      <c r="W211" s="240">
        <f t="shared" si="5"/>
        <v>7</v>
      </c>
      <c r="X211" s="26" t="s">
        <v>1791</v>
      </c>
      <c r="Y211" s="28"/>
      <c r="Z211" s="720"/>
      <c r="AA211" s="720"/>
      <c r="AB211" s="28"/>
      <c r="AC211" s="124"/>
      <c r="AD211" s="754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</row>
    <row r="212" spans="1:83" s="27" customFormat="1" x14ac:dyDescent="0.3">
      <c r="A212" s="28" t="s">
        <v>1871</v>
      </c>
      <c r="B212" s="91" t="s">
        <v>1777</v>
      </c>
      <c r="C212" s="28"/>
      <c r="D212" s="28" t="s">
        <v>22</v>
      </c>
      <c r="E212" s="28" t="s">
        <v>1872</v>
      </c>
      <c r="F212" s="28" t="s">
        <v>1873</v>
      </c>
      <c r="G212" s="28"/>
      <c r="H212" s="28" t="s">
        <v>1822</v>
      </c>
      <c r="I212" s="28"/>
      <c r="J212" s="91"/>
      <c r="K212" s="34"/>
      <c r="L212" s="30"/>
      <c r="M212" s="753"/>
      <c r="N212" s="30"/>
      <c r="O212" s="30"/>
      <c r="P212" s="31"/>
      <c r="Q212" s="32"/>
      <c r="R212" s="32"/>
      <c r="S212" s="30">
        <v>1</v>
      </c>
      <c r="T212" s="31">
        <v>39.130000000000003</v>
      </c>
      <c r="U212" s="31">
        <v>60</v>
      </c>
      <c r="V212" s="30"/>
      <c r="W212" s="240">
        <f t="shared" si="5"/>
        <v>1</v>
      </c>
      <c r="X212" s="26"/>
      <c r="Y212" s="28"/>
      <c r="Z212" s="720"/>
      <c r="AA212" s="720"/>
      <c r="AB212" s="28"/>
      <c r="AC212" s="124"/>
      <c r="AD212" s="754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</row>
    <row r="213" spans="1:83" s="28" customFormat="1" x14ac:dyDescent="0.3">
      <c r="A213" s="28" t="s">
        <v>1839</v>
      </c>
      <c r="B213" s="28" t="s">
        <v>1777</v>
      </c>
      <c r="D213" s="28" t="s">
        <v>22</v>
      </c>
      <c r="E213" s="28" t="s">
        <v>1840</v>
      </c>
      <c r="F213" s="28" t="s">
        <v>1841</v>
      </c>
      <c r="P213" s="124"/>
      <c r="Q213" s="30"/>
      <c r="R213" s="30"/>
      <c r="S213" s="30">
        <v>1</v>
      </c>
      <c r="T213" s="31" t="s">
        <v>1842</v>
      </c>
      <c r="U213" s="31">
        <v>140</v>
      </c>
      <c r="V213" s="30"/>
      <c r="W213" s="759">
        <f t="shared" si="5"/>
        <v>1</v>
      </c>
      <c r="X213" s="34"/>
      <c r="Z213" s="720"/>
      <c r="AA213" s="720"/>
      <c r="AC213" s="124"/>
      <c r="AD213" s="721"/>
      <c r="AE213" s="239"/>
    </row>
    <row r="214" spans="1:83" s="28" customFormat="1" x14ac:dyDescent="0.3">
      <c r="A214" s="28" t="s">
        <v>1101</v>
      </c>
      <c r="B214" s="28" t="s">
        <v>2045</v>
      </c>
      <c r="D214" s="28" t="s">
        <v>22</v>
      </c>
      <c r="E214" s="28" t="s">
        <v>2054</v>
      </c>
      <c r="G214" s="28" t="s">
        <v>2056</v>
      </c>
      <c r="H214" s="28" t="s">
        <v>1822</v>
      </c>
      <c r="P214" s="124"/>
      <c r="Q214" s="30"/>
      <c r="R214" s="30"/>
      <c r="S214" s="30">
        <v>1</v>
      </c>
      <c r="T214" s="31">
        <v>211.32</v>
      </c>
      <c r="U214" s="31">
        <v>350</v>
      </c>
      <c r="V214" s="30"/>
      <c r="W214" s="759">
        <f t="shared" si="5"/>
        <v>1</v>
      </c>
      <c r="X214" s="34"/>
      <c r="Z214" s="720"/>
      <c r="AA214" s="720"/>
      <c r="AC214" s="124"/>
      <c r="AD214" s="721"/>
      <c r="AE214" s="239"/>
    </row>
    <row r="215" spans="1:83" s="28" customFormat="1" x14ac:dyDescent="0.3">
      <c r="A215" s="28" t="s">
        <v>1101</v>
      </c>
      <c r="B215" s="28" t="s">
        <v>2045</v>
      </c>
      <c r="D215" s="28" t="s">
        <v>22</v>
      </c>
      <c r="E215" s="28" t="s">
        <v>2054</v>
      </c>
      <c r="F215" s="28" t="s">
        <v>2055</v>
      </c>
      <c r="G215" s="28" t="s">
        <v>2056</v>
      </c>
      <c r="H215" s="28" t="s">
        <v>1822</v>
      </c>
      <c r="P215" s="124"/>
      <c r="Q215" s="30"/>
      <c r="R215" s="30"/>
      <c r="S215" s="30">
        <v>1</v>
      </c>
      <c r="T215" s="31">
        <v>211.32</v>
      </c>
      <c r="U215" s="31">
        <v>350</v>
      </c>
      <c r="V215" s="30"/>
      <c r="W215" s="759">
        <f t="shared" si="5"/>
        <v>1</v>
      </c>
      <c r="X215" s="34"/>
      <c r="Z215" s="720"/>
      <c r="AA215" s="720"/>
      <c r="AC215" s="124"/>
      <c r="AD215" s="721"/>
      <c r="AE215" s="239"/>
    </row>
    <row r="216" spans="1:83" s="26" customFormat="1" x14ac:dyDescent="0.3">
      <c r="A216" s="761" t="s">
        <v>2047</v>
      </c>
      <c r="B216" s="761" t="s">
        <v>2045</v>
      </c>
      <c r="C216" s="761"/>
      <c r="D216" s="761" t="s">
        <v>22</v>
      </c>
      <c r="E216" s="761" t="s">
        <v>2078</v>
      </c>
      <c r="F216" s="761" t="s">
        <v>2055</v>
      </c>
      <c r="G216" s="761" t="s">
        <v>2056</v>
      </c>
      <c r="H216" s="761" t="s">
        <v>1822</v>
      </c>
      <c r="I216" s="761"/>
      <c r="J216" s="761"/>
      <c r="K216" s="762"/>
      <c r="L216" s="761"/>
      <c r="M216" s="761"/>
      <c r="N216" s="761"/>
      <c r="O216" s="761"/>
      <c r="P216" s="763"/>
      <c r="Q216" s="764"/>
      <c r="R216" s="764"/>
      <c r="S216" s="765">
        <v>1</v>
      </c>
      <c r="T216" s="766">
        <v>220.88</v>
      </c>
      <c r="U216" s="766">
        <v>350</v>
      </c>
      <c r="V216" s="765"/>
      <c r="W216" s="759">
        <f t="shared" si="5"/>
        <v>1</v>
      </c>
      <c r="Y216" s="28"/>
      <c r="Z216" s="720"/>
      <c r="AA216" s="720"/>
      <c r="AB216" s="28"/>
      <c r="AC216" s="124"/>
      <c r="AD216" s="754"/>
    </row>
    <row r="217" spans="1:83" s="26" customFormat="1" x14ac:dyDescent="0.3">
      <c r="A217" s="761" t="s">
        <v>2051</v>
      </c>
      <c r="B217" s="761" t="s">
        <v>2045</v>
      </c>
      <c r="C217" s="761"/>
      <c r="D217" s="761" t="s">
        <v>22</v>
      </c>
      <c r="E217" s="761" t="s">
        <v>2052</v>
      </c>
      <c r="F217" s="761"/>
      <c r="G217" s="761"/>
      <c r="H217" s="761"/>
      <c r="I217" s="761"/>
      <c r="J217" s="761"/>
      <c r="K217" s="762"/>
      <c r="L217" s="761"/>
      <c r="M217" s="761"/>
      <c r="N217" s="761"/>
      <c r="O217" s="761"/>
      <c r="P217" s="763"/>
      <c r="Q217" s="764"/>
      <c r="R217" s="764"/>
      <c r="S217" s="765">
        <v>1</v>
      </c>
      <c r="T217" s="766">
        <v>326.11</v>
      </c>
      <c r="U217" s="766">
        <v>450</v>
      </c>
      <c r="V217" s="765"/>
      <c r="W217" s="759">
        <f t="shared" si="5"/>
        <v>1</v>
      </c>
      <c r="Y217" s="28"/>
      <c r="Z217" s="720"/>
      <c r="AA217" s="720"/>
      <c r="AB217" s="28"/>
      <c r="AC217" s="124"/>
      <c r="AD217" s="754"/>
    </row>
    <row r="218" spans="1:83" s="26" customFormat="1" x14ac:dyDescent="0.3">
      <c r="A218" s="761" t="s">
        <v>2049</v>
      </c>
      <c r="B218" s="761" t="s">
        <v>2045</v>
      </c>
      <c r="C218" s="761"/>
      <c r="D218" s="761" t="s">
        <v>22</v>
      </c>
      <c r="E218" s="761" t="s">
        <v>2050</v>
      </c>
      <c r="F218" s="761"/>
      <c r="G218" s="761"/>
      <c r="H218" s="761"/>
      <c r="I218" s="761"/>
      <c r="J218" s="761"/>
      <c r="K218" s="762"/>
      <c r="L218" s="761"/>
      <c r="M218" s="761"/>
      <c r="N218" s="761"/>
      <c r="O218" s="761"/>
      <c r="P218" s="763"/>
      <c r="Q218" s="764"/>
      <c r="R218" s="764"/>
      <c r="S218" s="765">
        <v>1</v>
      </c>
      <c r="T218" s="766">
        <v>306.97000000000003</v>
      </c>
      <c r="U218" s="766">
        <v>430</v>
      </c>
      <c r="V218" s="765"/>
      <c r="W218" s="759">
        <f t="shared" si="5"/>
        <v>1</v>
      </c>
      <c r="Y218" s="28"/>
      <c r="Z218" s="720"/>
      <c r="AA218" s="720"/>
      <c r="AB218" s="28"/>
      <c r="AC218" s="124"/>
      <c r="AD218" s="754"/>
    </row>
    <row r="219" spans="1:83" s="28" customFormat="1" x14ac:dyDescent="0.3">
      <c r="A219" s="28" t="s">
        <v>435</v>
      </c>
      <c r="B219" s="28" t="s">
        <v>416</v>
      </c>
      <c r="D219" s="28" t="s">
        <v>22</v>
      </c>
      <c r="E219" s="28" t="s">
        <v>436</v>
      </c>
      <c r="F219" s="28" t="s">
        <v>431</v>
      </c>
      <c r="H219" s="28" t="s">
        <v>437</v>
      </c>
      <c r="N219" s="30"/>
      <c r="O219" s="30">
        <v>17</v>
      </c>
      <c r="P219" s="31">
        <v>0</v>
      </c>
      <c r="Q219" s="32">
        <v>4</v>
      </c>
      <c r="R219" s="32">
        <f>(P219*Q219)</f>
        <v>0</v>
      </c>
      <c r="S219" s="30">
        <v>15</v>
      </c>
      <c r="T219" s="31">
        <v>3.25</v>
      </c>
      <c r="U219" s="31">
        <v>17</v>
      </c>
      <c r="V219" s="30">
        <v>4</v>
      </c>
      <c r="W219" s="34">
        <f>S219+Q219-V219</f>
        <v>15</v>
      </c>
      <c r="X219" s="26"/>
      <c r="Z219" s="720"/>
      <c r="AA219" s="720"/>
      <c r="AC219" s="124"/>
      <c r="AD219" s="754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39"/>
    </row>
    <row r="220" spans="1:83" s="26" customFormat="1" x14ac:dyDescent="0.3">
      <c r="A220" s="28" t="s">
        <v>429</v>
      </c>
      <c r="B220" s="28" t="s">
        <v>416</v>
      </c>
      <c r="C220" s="28"/>
      <c r="D220" s="28" t="s">
        <v>22</v>
      </c>
      <c r="E220" s="28" t="s">
        <v>430</v>
      </c>
      <c r="F220" s="28" t="s">
        <v>431</v>
      </c>
      <c r="G220" s="28"/>
      <c r="H220" s="28"/>
      <c r="I220" s="28"/>
      <c r="J220" s="28"/>
      <c r="K220" s="34"/>
      <c r="L220" s="28"/>
      <c r="M220" s="34"/>
      <c r="N220" s="30"/>
      <c r="O220" s="30"/>
      <c r="P220" s="31"/>
      <c r="Q220" s="32"/>
      <c r="R220" s="32"/>
      <c r="S220" s="30">
        <v>15</v>
      </c>
      <c r="T220" s="31">
        <v>3.25</v>
      </c>
      <c r="U220" s="31">
        <v>17</v>
      </c>
      <c r="V220" s="30"/>
      <c r="W220" s="34">
        <f>S220-V220</f>
        <v>15</v>
      </c>
      <c r="Y220" s="28"/>
      <c r="Z220" s="720"/>
      <c r="AA220" s="720"/>
      <c r="AB220" s="28"/>
      <c r="AC220" s="124"/>
      <c r="AD220" s="754"/>
    </row>
    <row r="221" spans="1:83" s="26" customFormat="1" x14ac:dyDescent="0.3">
      <c r="A221" s="28" t="s">
        <v>439</v>
      </c>
      <c r="B221" s="28" t="s">
        <v>416</v>
      </c>
      <c r="C221" s="28"/>
      <c r="D221" s="28" t="s">
        <v>22</v>
      </c>
      <c r="E221" s="28" t="s">
        <v>440</v>
      </c>
      <c r="F221" s="28"/>
      <c r="G221" s="28" t="s">
        <v>441</v>
      </c>
      <c r="H221" s="28"/>
      <c r="I221" s="28"/>
      <c r="J221" s="28"/>
      <c r="K221" s="34"/>
      <c r="L221" s="28"/>
      <c r="M221" s="34"/>
      <c r="N221" s="30" t="s">
        <v>3250</v>
      </c>
      <c r="O221" s="30">
        <v>17</v>
      </c>
      <c r="P221" s="31">
        <v>2.5</v>
      </c>
      <c r="Q221" s="32">
        <v>51</v>
      </c>
      <c r="R221" s="32">
        <f t="shared" ref="R221:R226" si="6">(P221*Q221)</f>
        <v>127.5</v>
      </c>
      <c r="S221" s="30">
        <v>50</v>
      </c>
      <c r="T221" s="31">
        <v>2.31</v>
      </c>
      <c r="U221" s="31">
        <v>17</v>
      </c>
      <c r="V221" s="30">
        <v>14</v>
      </c>
      <c r="W221" s="34">
        <f>S221+Q221</f>
        <v>101</v>
      </c>
      <c r="Y221" s="28"/>
      <c r="Z221" s="720"/>
      <c r="AA221" s="720"/>
      <c r="AB221" s="28"/>
      <c r="AC221" s="124"/>
      <c r="AD221" s="754"/>
    </row>
    <row r="222" spans="1:83" s="27" customFormat="1" x14ac:dyDescent="0.3">
      <c r="A222" s="28" t="s">
        <v>1349</v>
      </c>
      <c r="B222" s="28" t="s">
        <v>1329</v>
      </c>
      <c r="C222" s="28"/>
      <c r="D222" s="28" t="s">
        <v>22</v>
      </c>
      <c r="E222" s="28" t="s">
        <v>1350</v>
      </c>
      <c r="F222" s="28" t="s">
        <v>1351</v>
      </c>
      <c r="G222" s="28"/>
      <c r="H222" s="28" t="s">
        <v>1352</v>
      </c>
      <c r="I222" s="28"/>
      <c r="J222" s="28"/>
      <c r="K222" s="34"/>
      <c r="L222" s="28"/>
      <c r="M222" s="753">
        <f>SUM(J222*L222)</f>
        <v>0</v>
      </c>
      <c r="N222" s="30">
        <v>30</v>
      </c>
      <c r="O222" s="30">
        <v>20</v>
      </c>
      <c r="P222" s="31">
        <v>2.85</v>
      </c>
      <c r="Q222" s="32">
        <v>13</v>
      </c>
      <c r="R222" s="32">
        <f t="shared" si="6"/>
        <v>37.050000000000004</v>
      </c>
      <c r="S222" s="30">
        <v>30</v>
      </c>
      <c r="T222" s="31">
        <v>3.06</v>
      </c>
      <c r="U222" s="31">
        <v>20</v>
      </c>
      <c r="V222" s="30">
        <v>6</v>
      </c>
      <c r="W222" s="34">
        <f>S222+Q222-V222</f>
        <v>37</v>
      </c>
      <c r="X222" s="26"/>
      <c r="Y222" s="28"/>
      <c r="Z222" s="720"/>
      <c r="AA222" s="720"/>
      <c r="AB222" s="28"/>
      <c r="AC222" s="124"/>
      <c r="AD222" s="754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</row>
    <row r="223" spans="1:83" s="27" customFormat="1" x14ac:dyDescent="0.3">
      <c r="A223" s="91" t="s">
        <v>119</v>
      </c>
      <c r="B223" s="91" t="s">
        <v>107</v>
      </c>
      <c r="C223" s="91"/>
      <c r="D223" s="91" t="s">
        <v>22</v>
      </c>
      <c r="E223" s="91" t="s">
        <v>120</v>
      </c>
      <c r="F223" s="91" t="s">
        <v>3251</v>
      </c>
      <c r="G223" s="91"/>
      <c r="H223" s="91" t="s">
        <v>122</v>
      </c>
      <c r="I223" s="91">
        <v>3</v>
      </c>
      <c r="J223" s="91"/>
      <c r="K223" s="98"/>
      <c r="L223" s="91"/>
      <c r="M223" s="98" t="s">
        <v>121</v>
      </c>
      <c r="N223" s="92">
        <v>10</v>
      </c>
      <c r="O223" s="92">
        <v>3</v>
      </c>
      <c r="P223" s="93">
        <v>0.4</v>
      </c>
      <c r="Q223" s="94">
        <v>4</v>
      </c>
      <c r="R223" s="94">
        <f t="shared" si="6"/>
        <v>1.6</v>
      </c>
      <c r="S223" s="92">
        <v>50</v>
      </c>
      <c r="T223" s="93">
        <v>0.97</v>
      </c>
      <c r="U223" s="93">
        <v>3</v>
      </c>
      <c r="V223" s="92">
        <v>4</v>
      </c>
      <c r="W223" s="34">
        <f>S223+Q223-V223</f>
        <v>50</v>
      </c>
      <c r="X223" s="26"/>
      <c r="Y223" s="28"/>
      <c r="Z223" s="720"/>
      <c r="AA223" s="720"/>
      <c r="AB223" s="28"/>
      <c r="AC223" s="124"/>
      <c r="AD223" s="754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</row>
    <row r="224" spans="1:83" s="27" customFormat="1" x14ac:dyDescent="0.3">
      <c r="A224" s="28" t="s">
        <v>123</v>
      </c>
      <c r="B224" s="28" t="s">
        <v>107</v>
      </c>
      <c r="C224" s="28"/>
      <c r="D224" s="28" t="s">
        <v>22</v>
      </c>
      <c r="E224" s="28" t="s">
        <v>124</v>
      </c>
      <c r="F224" s="28"/>
      <c r="G224" s="28"/>
      <c r="H224" s="91" t="s">
        <v>122</v>
      </c>
      <c r="I224" s="28">
        <v>4</v>
      </c>
      <c r="J224" s="28"/>
      <c r="K224" s="34"/>
      <c r="L224" s="28"/>
      <c r="M224" s="34" t="s">
        <v>125</v>
      </c>
      <c r="N224" s="30">
        <v>46</v>
      </c>
      <c r="O224" s="30">
        <v>4</v>
      </c>
      <c r="P224" s="31">
        <v>0.6</v>
      </c>
      <c r="Q224" s="32">
        <v>16</v>
      </c>
      <c r="R224" s="32">
        <f t="shared" si="6"/>
        <v>9.6</v>
      </c>
      <c r="S224" s="30">
        <v>40</v>
      </c>
      <c r="T224" s="31">
        <v>1.1200000000000001</v>
      </c>
      <c r="U224" s="31">
        <v>4</v>
      </c>
      <c r="V224" s="30">
        <v>16</v>
      </c>
      <c r="W224" s="34">
        <f>S224+Q224-V224</f>
        <v>40</v>
      </c>
      <c r="X224" s="26"/>
      <c r="Y224" s="28"/>
      <c r="Z224" s="720"/>
      <c r="AA224" s="720"/>
      <c r="AB224" s="28"/>
      <c r="AC224" s="124"/>
      <c r="AD224" s="754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</row>
    <row r="225" spans="1:82" s="27" customFormat="1" x14ac:dyDescent="0.3">
      <c r="A225" s="91" t="s">
        <v>126</v>
      </c>
      <c r="B225" s="91" t="s">
        <v>107</v>
      </c>
      <c r="C225" s="91"/>
      <c r="D225" s="91" t="s">
        <v>22</v>
      </c>
      <c r="E225" s="91" t="s">
        <v>130</v>
      </c>
      <c r="F225" s="91"/>
      <c r="G225" s="91"/>
      <c r="H225" s="91" t="s">
        <v>122</v>
      </c>
      <c r="I225" s="91">
        <v>4</v>
      </c>
      <c r="J225" s="91"/>
      <c r="K225" s="98"/>
      <c r="L225" s="91"/>
      <c r="M225" s="98" t="s">
        <v>96</v>
      </c>
      <c r="N225" s="92">
        <v>30</v>
      </c>
      <c r="O225" s="92">
        <v>4</v>
      </c>
      <c r="P225" s="93">
        <v>0.5</v>
      </c>
      <c r="Q225" s="94">
        <v>5</v>
      </c>
      <c r="R225" s="94">
        <f t="shared" si="6"/>
        <v>2.5</v>
      </c>
      <c r="S225" s="92">
        <v>10</v>
      </c>
      <c r="T225" s="93">
        <v>2.38</v>
      </c>
      <c r="U225" s="93">
        <v>4</v>
      </c>
      <c r="V225" s="92">
        <v>1</v>
      </c>
      <c r="W225" s="34">
        <f>S225+Q225-V225</f>
        <v>14</v>
      </c>
      <c r="X225" s="26"/>
      <c r="Y225" s="28"/>
      <c r="Z225" s="720"/>
      <c r="AA225" s="720"/>
      <c r="AB225" s="28"/>
      <c r="AC225" s="124"/>
      <c r="AD225" s="754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</row>
    <row r="226" spans="1:82" s="27" customFormat="1" x14ac:dyDescent="0.3">
      <c r="A226" s="761" t="s">
        <v>126</v>
      </c>
      <c r="B226" s="761" t="s">
        <v>107</v>
      </c>
      <c r="C226" s="761"/>
      <c r="D226" s="28" t="s">
        <v>22</v>
      </c>
      <c r="E226" s="761" t="s">
        <v>127</v>
      </c>
      <c r="F226" s="761"/>
      <c r="G226" s="761"/>
      <c r="H226" s="91" t="s">
        <v>129</v>
      </c>
      <c r="I226" s="761">
        <v>5</v>
      </c>
      <c r="J226" s="761"/>
      <c r="K226" s="762"/>
      <c r="L226" s="761"/>
      <c r="M226" s="762" t="s">
        <v>128</v>
      </c>
      <c r="N226" s="30">
        <v>30</v>
      </c>
      <c r="O226" s="30">
        <v>6</v>
      </c>
      <c r="P226" s="31">
        <v>0.75</v>
      </c>
      <c r="Q226" s="32">
        <v>22</v>
      </c>
      <c r="R226" s="32">
        <f t="shared" si="6"/>
        <v>16.5</v>
      </c>
      <c r="S226" s="30">
        <v>20</v>
      </c>
      <c r="T226" s="31">
        <v>0.75</v>
      </c>
      <c r="U226" s="31">
        <v>6</v>
      </c>
      <c r="V226" s="30">
        <v>15</v>
      </c>
      <c r="W226" s="34">
        <f>S226+Q226-V226</f>
        <v>27</v>
      </c>
      <c r="X226" s="26"/>
      <c r="Y226" s="28"/>
      <c r="Z226" s="720"/>
      <c r="AA226" s="720"/>
      <c r="AB226" s="28"/>
      <c r="AC226" s="124"/>
      <c r="AD226" s="754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</row>
    <row r="227" spans="1:82" s="767" customFormat="1" x14ac:dyDescent="0.3">
      <c r="A227" s="91" t="s">
        <v>1224</v>
      </c>
      <c r="B227" s="91" t="s">
        <v>1235</v>
      </c>
      <c r="C227" s="91"/>
      <c r="D227" s="91" t="s">
        <v>1191</v>
      </c>
      <c r="E227" s="91" t="s">
        <v>1225</v>
      </c>
      <c r="F227" s="91"/>
      <c r="G227" s="91"/>
      <c r="H227" s="91"/>
      <c r="I227" s="91"/>
      <c r="J227" s="91"/>
      <c r="K227" s="98"/>
      <c r="L227" s="91"/>
      <c r="M227" s="98"/>
      <c r="N227" s="92"/>
      <c r="O227" s="92">
        <v>120</v>
      </c>
      <c r="P227" s="93">
        <v>38</v>
      </c>
      <c r="Q227" s="94"/>
      <c r="R227" s="94"/>
      <c r="S227" s="92">
        <v>2</v>
      </c>
      <c r="T227" s="126">
        <v>50.18</v>
      </c>
      <c r="U227" s="126">
        <v>100</v>
      </c>
      <c r="V227" s="92"/>
      <c r="W227" s="98"/>
      <c r="X227" s="307"/>
      <c r="Y227" s="91"/>
      <c r="Z227" s="757"/>
      <c r="AA227" s="757"/>
      <c r="AB227" s="91"/>
      <c r="AC227" s="126"/>
      <c r="AD227" s="758"/>
      <c r="AE227" s="307"/>
      <c r="AF227" s="307"/>
      <c r="AG227" s="307"/>
      <c r="AH227" s="307"/>
      <c r="AI227" s="307"/>
      <c r="AJ227" s="307"/>
      <c r="AK227" s="307"/>
      <c r="AL227" s="307"/>
      <c r="AM227" s="307"/>
      <c r="AN227" s="307"/>
      <c r="AO227" s="307"/>
      <c r="AP227" s="307"/>
      <c r="AQ227" s="307"/>
      <c r="AR227" s="307"/>
      <c r="AS227" s="307"/>
      <c r="AT227" s="307"/>
      <c r="AU227" s="307"/>
      <c r="AV227" s="307"/>
      <c r="AW227" s="307"/>
      <c r="AX227" s="307"/>
      <c r="AY227" s="307"/>
      <c r="AZ227" s="307"/>
      <c r="BA227" s="307"/>
      <c r="BB227" s="307"/>
      <c r="BC227" s="307"/>
      <c r="BD227" s="307"/>
      <c r="BE227" s="307"/>
      <c r="BF227" s="307"/>
      <c r="BG227" s="307"/>
      <c r="BH227" s="307"/>
      <c r="BI227" s="307"/>
      <c r="BJ227" s="307"/>
      <c r="BK227" s="307"/>
      <c r="BL227" s="307"/>
      <c r="BM227" s="307"/>
      <c r="BN227" s="307"/>
      <c r="BO227" s="307"/>
      <c r="BP227" s="307"/>
      <c r="BQ227" s="307"/>
      <c r="BR227" s="307"/>
      <c r="BS227" s="307"/>
      <c r="BT227" s="307"/>
      <c r="BU227" s="307"/>
      <c r="BV227" s="307"/>
      <c r="BW227" s="307"/>
      <c r="BX227" s="307"/>
      <c r="BY227" s="307"/>
      <c r="BZ227" s="307"/>
      <c r="CA227" s="307"/>
      <c r="CB227" s="307"/>
      <c r="CC227" s="307"/>
      <c r="CD227" s="307"/>
    </row>
    <row r="228" spans="1:82" s="767" customFormat="1" x14ac:dyDescent="0.3">
      <c r="A228" s="91" t="s">
        <v>1214</v>
      </c>
      <c r="B228" s="91" t="s">
        <v>1235</v>
      </c>
      <c r="C228" s="91"/>
      <c r="D228" s="91" t="s">
        <v>1191</v>
      </c>
      <c r="E228" s="91" t="s">
        <v>1215</v>
      </c>
      <c r="F228" s="91"/>
      <c r="G228" s="91"/>
      <c r="H228" s="91"/>
      <c r="I228" s="91"/>
      <c r="J228" s="91"/>
      <c r="K228" s="98"/>
      <c r="L228" s="91"/>
      <c r="M228" s="98"/>
      <c r="N228" s="92"/>
      <c r="O228" s="92">
        <v>120</v>
      </c>
      <c r="P228" s="93">
        <v>38</v>
      </c>
      <c r="Q228" s="94"/>
      <c r="R228" s="94"/>
      <c r="S228" s="92">
        <v>2</v>
      </c>
      <c r="T228" s="126">
        <v>50.18</v>
      </c>
      <c r="U228" s="126">
        <v>120</v>
      </c>
      <c r="V228" s="92"/>
      <c r="W228" s="98"/>
      <c r="X228" s="307"/>
      <c r="Y228" s="91"/>
      <c r="Z228" s="757"/>
      <c r="AA228" s="757"/>
      <c r="AB228" s="91"/>
      <c r="AC228" s="126"/>
      <c r="AD228" s="758"/>
      <c r="AE228" s="307"/>
      <c r="AF228" s="307"/>
      <c r="AG228" s="307"/>
      <c r="AH228" s="307"/>
      <c r="AI228" s="307"/>
      <c r="AJ228" s="307"/>
      <c r="AK228" s="307"/>
      <c r="AL228" s="307"/>
      <c r="AM228" s="307"/>
      <c r="AN228" s="307"/>
      <c r="AO228" s="307"/>
      <c r="AP228" s="307"/>
      <c r="AQ228" s="307"/>
      <c r="AR228" s="307"/>
      <c r="AS228" s="307"/>
      <c r="AT228" s="307"/>
      <c r="AU228" s="307"/>
      <c r="AV228" s="307"/>
      <c r="AW228" s="307"/>
      <c r="AX228" s="307"/>
      <c r="AY228" s="307"/>
      <c r="AZ228" s="307"/>
      <c r="BA228" s="307"/>
      <c r="BB228" s="307"/>
      <c r="BC228" s="307"/>
      <c r="BD228" s="307"/>
      <c r="BE228" s="307"/>
      <c r="BF228" s="307"/>
      <c r="BG228" s="307"/>
      <c r="BH228" s="307"/>
      <c r="BI228" s="307"/>
      <c r="BJ228" s="307"/>
      <c r="BK228" s="307"/>
      <c r="BL228" s="307"/>
      <c r="BM228" s="307"/>
      <c r="BN228" s="307"/>
      <c r="BO228" s="307"/>
      <c r="BP228" s="307"/>
      <c r="BQ228" s="307"/>
      <c r="BR228" s="307"/>
      <c r="BS228" s="307"/>
      <c r="BT228" s="307"/>
      <c r="BU228" s="307"/>
      <c r="BV228" s="307"/>
      <c r="BW228" s="307"/>
      <c r="BX228" s="307"/>
      <c r="BY228" s="307"/>
      <c r="BZ228" s="307"/>
      <c r="CA228" s="307"/>
      <c r="CB228" s="307"/>
      <c r="CC228" s="307"/>
      <c r="CD228" s="307"/>
    </row>
    <row r="229" spans="1:82" s="25" customFormat="1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41"/>
      <c r="L229" s="39"/>
      <c r="M229" s="41"/>
      <c r="N229" s="7"/>
      <c r="O229" s="7"/>
      <c r="P229" s="8"/>
      <c r="Q229" s="14"/>
      <c r="R229" s="14"/>
      <c r="S229" s="420"/>
      <c r="T229" s="15"/>
      <c r="U229" s="15"/>
      <c r="V229" s="7"/>
      <c r="W229" s="41"/>
      <c r="X229" s="3"/>
      <c r="Y229" s="39"/>
      <c r="Z229" s="696"/>
      <c r="AA229" s="696"/>
      <c r="AB229" s="39"/>
      <c r="AC229" s="196"/>
      <c r="AD229" s="338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 spans="1:82" s="251" customFormat="1" x14ac:dyDescent="0.3">
      <c r="A230" s="247" t="s">
        <v>862</v>
      </c>
      <c r="B230" s="247" t="s">
        <v>822</v>
      </c>
      <c r="C230" s="247" t="s">
        <v>863</v>
      </c>
      <c r="D230" s="247" t="s">
        <v>89</v>
      </c>
      <c r="E230" s="247" t="s">
        <v>864</v>
      </c>
      <c r="F230" s="247"/>
      <c r="G230" s="247"/>
      <c r="H230" s="247">
        <v>2</v>
      </c>
      <c r="I230" s="310">
        <v>6.5</v>
      </c>
      <c r="J230" s="248">
        <v>7.085</v>
      </c>
      <c r="K230" s="768">
        <v>20</v>
      </c>
      <c r="L230" s="299"/>
      <c r="M230" s="299"/>
      <c r="N230" s="299"/>
      <c r="O230" s="299"/>
      <c r="P230" s="299"/>
      <c r="Q230" s="247"/>
      <c r="R230" s="247"/>
      <c r="S230" s="247">
        <v>4</v>
      </c>
      <c r="T230" s="248">
        <v>7.41</v>
      </c>
      <c r="U230" s="248">
        <v>20</v>
      </c>
      <c r="V230" s="299">
        <v>2</v>
      </c>
      <c r="W230" s="299">
        <f>S230-V230</f>
        <v>2</v>
      </c>
      <c r="X230" s="769">
        <v>42970</v>
      </c>
      <c r="Y230" s="299">
        <v>2</v>
      </c>
      <c r="Z230" s="681">
        <v>6.5</v>
      </c>
      <c r="AA230" s="681"/>
      <c r="AB230" s="247">
        <v>1.1399999999999999</v>
      </c>
      <c r="AC230" s="248">
        <f t="shared" ref="AC230:AC238" si="7">Z230*AB230</f>
        <v>7.4099999999999993</v>
      </c>
      <c r="AD230" s="770"/>
      <c r="AE230" s="771" t="s">
        <v>3252</v>
      </c>
      <c r="AF230" s="299" t="s">
        <v>3253</v>
      </c>
      <c r="AG230" s="251" t="s">
        <v>3253</v>
      </c>
    </row>
    <row r="231" spans="1:82" s="123" customFormat="1" x14ac:dyDescent="0.3">
      <c r="A231" s="151" t="s">
        <v>736</v>
      </c>
      <c r="B231" s="151" t="s">
        <v>717</v>
      </c>
      <c r="C231" s="151">
        <v>16054</v>
      </c>
      <c r="D231" s="151" t="s">
        <v>104</v>
      </c>
      <c r="E231" s="151" t="s">
        <v>728</v>
      </c>
      <c r="F231" s="151"/>
      <c r="G231" s="151"/>
      <c r="H231" s="151"/>
      <c r="I231" s="151"/>
      <c r="J231" s="152"/>
      <c r="K231" s="207"/>
      <c r="L231" s="153"/>
      <c r="M231" s="772"/>
      <c r="N231" s="153">
        <v>25</v>
      </c>
      <c r="O231" s="153" t="s">
        <v>729</v>
      </c>
      <c r="P231" s="154">
        <v>2</v>
      </c>
      <c r="Q231" s="155">
        <v>18</v>
      </c>
      <c r="R231" s="155">
        <f>(P231*Q231)</f>
        <v>36</v>
      </c>
      <c r="S231" s="153"/>
      <c r="T231" s="154">
        <v>2.17</v>
      </c>
      <c r="U231" s="154">
        <v>7</v>
      </c>
      <c r="V231" s="153">
        <v>9</v>
      </c>
      <c r="W231" s="289">
        <f>(Q231-V231)</f>
        <v>9</v>
      </c>
      <c r="X231" s="290">
        <v>42970</v>
      </c>
      <c r="Y231" s="151">
        <v>20</v>
      </c>
      <c r="Z231" s="275">
        <v>1.9</v>
      </c>
      <c r="AA231" s="275"/>
      <c r="AB231" s="151">
        <v>1.1399999999999999</v>
      </c>
      <c r="AC231" s="273">
        <f t="shared" si="7"/>
        <v>2.1659999999999999</v>
      </c>
      <c r="AD231" s="29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22"/>
      <c r="BO231" s="122"/>
      <c r="BP231" s="122"/>
      <c r="BQ231" s="122"/>
      <c r="BR231" s="122"/>
      <c r="BS231" s="122"/>
      <c r="BT231" s="122"/>
      <c r="BU231" s="122"/>
      <c r="BV231" s="122"/>
      <c r="BW231" s="122"/>
      <c r="BX231" s="122"/>
      <c r="BY231" s="122"/>
      <c r="BZ231" s="122"/>
    </row>
    <row r="232" spans="1:82" s="123" customFormat="1" x14ac:dyDescent="0.3">
      <c r="A232" s="151" t="s">
        <v>744</v>
      </c>
      <c r="B232" s="151" t="s">
        <v>717</v>
      </c>
      <c r="C232" s="151" t="s">
        <v>725</v>
      </c>
      <c r="D232" s="151" t="s">
        <v>104</v>
      </c>
      <c r="E232" s="151" t="s">
        <v>726</v>
      </c>
      <c r="F232" s="151"/>
      <c r="G232" s="151"/>
      <c r="H232" s="151"/>
      <c r="I232" s="151"/>
      <c r="J232" s="152"/>
      <c r="K232" s="207"/>
      <c r="L232" s="153"/>
      <c r="M232" s="773"/>
      <c r="N232" s="153"/>
      <c r="O232" s="153"/>
      <c r="P232" s="154"/>
      <c r="Q232" s="155"/>
      <c r="R232" s="155"/>
      <c r="S232" s="153">
        <v>20</v>
      </c>
      <c r="T232" s="156">
        <v>5.42</v>
      </c>
      <c r="U232" s="156"/>
      <c r="V232" s="153"/>
      <c r="W232" s="289"/>
      <c r="X232" s="290">
        <v>42970</v>
      </c>
      <c r="Y232" s="151">
        <v>20</v>
      </c>
      <c r="Z232" s="275">
        <v>4.75</v>
      </c>
      <c r="AA232" s="275"/>
      <c r="AB232" s="151">
        <v>1.1399999999999999</v>
      </c>
      <c r="AC232" s="273">
        <f t="shared" si="7"/>
        <v>5.4149999999999991</v>
      </c>
      <c r="AD232" s="29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  <c r="BF232" s="122"/>
      <c r="BG232" s="122"/>
      <c r="BH232" s="122"/>
      <c r="BI232" s="122"/>
      <c r="BJ232" s="122"/>
      <c r="BK232" s="122"/>
      <c r="BL232" s="122"/>
      <c r="BM232" s="122"/>
      <c r="BN232" s="122"/>
      <c r="BO232" s="122"/>
      <c r="BP232" s="122"/>
      <c r="BQ232" s="122"/>
      <c r="BR232" s="122"/>
      <c r="BS232" s="122"/>
      <c r="BT232" s="122"/>
      <c r="BU232" s="122"/>
      <c r="BV232" s="122"/>
      <c r="BW232" s="122"/>
      <c r="BX232" s="122"/>
      <c r="BY232" s="122"/>
      <c r="BZ232" s="122"/>
    </row>
    <row r="233" spans="1:82" s="251" customFormat="1" x14ac:dyDescent="0.3">
      <c r="A233" s="475" t="s">
        <v>2087</v>
      </c>
      <c r="B233" s="476" t="s">
        <v>2080</v>
      </c>
      <c r="C233" s="476">
        <v>16725</v>
      </c>
      <c r="D233" s="476" t="s">
        <v>104</v>
      </c>
      <c r="E233" s="476" t="s">
        <v>2088</v>
      </c>
      <c r="F233" s="476"/>
      <c r="G233" s="476"/>
      <c r="H233" s="476"/>
      <c r="I233" s="476">
        <v>3</v>
      </c>
      <c r="J233" s="476">
        <v>1</v>
      </c>
      <c r="K233" s="774">
        <v>14</v>
      </c>
      <c r="L233" s="476">
        <f>I233*J233</f>
        <v>3</v>
      </c>
      <c r="M233" s="476">
        <v>3</v>
      </c>
      <c r="N233" s="775"/>
      <c r="O233" s="475"/>
      <c r="P233" s="475"/>
      <c r="Q233" s="475"/>
      <c r="R233" s="475"/>
      <c r="S233" s="476">
        <v>15</v>
      </c>
      <c r="T233" s="479">
        <v>1.1399999999999999</v>
      </c>
      <c r="U233" s="479">
        <v>3</v>
      </c>
      <c r="V233" s="477"/>
      <c r="W233" s="477">
        <f>S233-V233</f>
        <v>15</v>
      </c>
      <c r="X233" s="776">
        <v>42970</v>
      </c>
      <c r="Y233" s="247">
        <v>15</v>
      </c>
      <c r="Z233" s="777">
        <v>1</v>
      </c>
      <c r="AA233" s="777"/>
      <c r="AB233" s="247">
        <v>1.1399999999999999</v>
      </c>
      <c r="AC233" s="248">
        <f t="shared" si="7"/>
        <v>1.1399999999999999</v>
      </c>
      <c r="AD233" s="316"/>
    </row>
    <row r="234" spans="1:82" s="123" customFormat="1" x14ac:dyDescent="0.3">
      <c r="A234" s="151" t="s">
        <v>1666</v>
      </c>
      <c r="B234" s="151" t="s">
        <v>1533</v>
      </c>
      <c r="C234" s="151"/>
      <c r="D234" s="151" t="s">
        <v>104</v>
      </c>
      <c r="E234" s="151" t="s">
        <v>1667</v>
      </c>
      <c r="F234" s="151"/>
      <c r="G234" s="151"/>
      <c r="H234" s="151"/>
      <c r="I234" s="151">
        <v>6</v>
      </c>
      <c r="J234" s="152">
        <v>2.75</v>
      </c>
      <c r="K234" s="207">
        <v>17</v>
      </c>
      <c r="L234" s="153">
        <v>7</v>
      </c>
      <c r="M234" s="773">
        <f>SUM(J234*L234)</f>
        <v>19.25</v>
      </c>
      <c r="N234" s="153">
        <v>12</v>
      </c>
      <c r="O234" s="153">
        <v>9</v>
      </c>
      <c r="P234" s="154">
        <v>3.5</v>
      </c>
      <c r="Q234" s="155">
        <v>7</v>
      </c>
      <c r="R234" s="155">
        <f>(P234*Q234)</f>
        <v>24.5</v>
      </c>
      <c r="S234" s="153">
        <v>12</v>
      </c>
      <c r="T234" s="154">
        <v>2.96</v>
      </c>
      <c r="U234" s="154">
        <v>9</v>
      </c>
      <c r="V234" s="153">
        <v>1</v>
      </c>
      <c r="W234" s="289">
        <f>(Q234-V234)</f>
        <v>6</v>
      </c>
      <c r="X234" s="122"/>
      <c r="Y234" s="151">
        <v>12</v>
      </c>
      <c r="Z234" s="275">
        <v>2.6</v>
      </c>
      <c r="AA234" s="275"/>
      <c r="AB234" s="151">
        <v>1.1399999999999999</v>
      </c>
      <c r="AC234" s="273">
        <f t="shared" si="7"/>
        <v>2.964</v>
      </c>
      <c r="AD234" s="29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  <c r="BF234" s="122"/>
      <c r="BG234" s="122"/>
      <c r="BH234" s="122"/>
      <c r="BI234" s="122"/>
      <c r="BJ234" s="122"/>
      <c r="BK234" s="122"/>
      <c r="BL234" s="122"/>
      <c r="BM234" s="122"/>
      <c r="BN234" s="122"/>
      <c r="BO234" s="122"/>
      <c r="BP234" s="122"/>
      <c r="BQ234" s="122"/>
      <c r="BR234" s="122"/>
      <c r="BS234" s="122"/>
      <c r="BT234" s="122"/>
      <c r="BU234" s="122"/>
      <c r="BV234" s="122"/>
      <c r="BW234" s="122"/>
      <c r="BX234" s="122"/>
      <c r="BY234" s="122"/>
      <c r="BZ234" s="122"/>
    </row>
    <row r="235" spans="1:82" s="123" customFormat="1" x14ac:dyDescent="0.3">
      <c r="A235" s="151" t="s">
        <v>560</v>
      </c>
      <c r="B235" s="151"/>
      <c r="C235" s="151">
        <v>16827</v>
      </c>
      <c r="D235" s="151" t="s">
        <v>89</v>
      </c>
      <c r="E235" s="151" t="s">
        <v>561</v>
      </c>
      <c r="F235" s="151" t="s">
        <v>562</v>
      </c>
      <c r="G235" s="151"/>
      <c r="H235" s="151"/>
      <c r="I235" s="151"/>
      <c r="J235" s="152"/>
      <c r="K235" s="207"/>
      <c r="L235" s="153"/>
      <c r="M235" s="773"/>
      <c r="N235" s="153"/>
      <c r="O235" s="153"/>
      <c r="P235" s="154"/>
      <c r="Q235" s="155"/>
      <c r="R235" s="155"/>
      <c r="S235" s="153">
        <v>2</v>
      </c>
      <c r="T235" s="156">
        <v>3.99</v>
      </c>
      <c r="U235" s="156">
        <v>15</v>
      </c>
      <c r="V235" s="153"/>
      <c r="W235" s="289">
        <f t="shared" ref="W235:W247" si="8">S235-V235</f>
        <v>2</v>
      </c>
      <c r="X235" s="290"/>
      <c r="Y235" s="151">
        <v>2</v>
      </c>
      <c r="Z235" s="275">
        <v>3.5</v>
      </c>
      <c r="AA235" s="275"/>
      <c r="AB235" s="151">
        <v>1.1399999999999999</v>
      </c>
      <c r="AC235" s="273">
        <f t="shared" si="7"/>
        <v>3.9899999999999998</v>
      </c>
      <c r="AD235" s="29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  <c r="BF235" s="122"/>
      <c r="BG235" s="122"/>
      <c r="BH235" s="122"/>
      <c r="BI235" s="122"/>
      <c r="BJ235" s="122"/>
      <c r="BK235" s="122"/>
      <c r="BL235" s="122"/>
      <c r="BM235" s="122"/>
      <c r="BN235" s="122"/>
      <c r="BO235" s="122"/>
      <c r="BP235" s="122"/>
      <c r="BQ235" s="122"/>
      <c r="BR235" s="122"/>
      <c r="BS235" s="122"/>
      <c r="BT235" s="122"/>
      <c r="BU235" s="122"/>
      <c r="BV235" s="122"/>
      <c r="BW235" s="122"/>
      <c r="BX235" s="122"/>
      <c r="BY235" s="122"/>
      <c r="BZ235" s="122"/>
    </row>
    <row r="236" spans="1:82" s="123" customFormat="1" x14ac:dyDescent="0.3">
      <c r="A236" s="151" t="s">
        <v>563</v>
      </c>
      <c r="B236" s="151"/>
      <c r="C236" s="151">
        <v>16828</v>
      </c>
      <c r="D236" s="151" t="s">
        <v>89</v>
      </c>
      <c r="E236" s="151" t="s">
        <v>564</v>
      </c>
      <c r="F236" s="151" t="s">
        <v>565</v>
      </c>
      <c r="G236" s="151"/>
      <c r="H236" s="151"/>
      <c r="I236" s="151"/>
      <c r="J236" s="152"/>
      <c r="K236" s="207"/>
      <c r="L236" s="153"/>
      <c r="M236" s="773"/>
      <c r="N236" s="153"/>
      <c r="O236" s="153"/>
      <c r="P236" s="154"/>
      <c r="Q236" s="155"/>
      <c r="R236" s="155"/>
      <c r="S236" s="153">
        <v>2</v>
      </c>
      <c r="T236" s="156">
        <v>3.99</v>
      </c>
      <c r="U236" s="156">
        <v>15</v>
      </c>
      <c r="V236" s="153"/>
      <c r="W236" s="289">
        <f t="shared" si="8"/>
        <v>2</v>
      </c>
      <c r="X236" s="290"/>
      <c r="Y236" s="151">
        <v>2</v>
      </c>
      <c r="Z236" s="275">
        <v>3.5</v>
      </c>
      <c r="AA236" s="275"/>
      <c r="AB236" s="151">
        <v>1.1399999999999999</v>
      </c>
      <c r="AC236" s="273">
        <f t="shared" si="7"/>
        <v>3.9899999999999998</v>
      </c>
      <c r="AD236" s="29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  <c r="BF236" s="122"/>
      <c r="BG236" s="122"/>
      <c r="BH236" s="122"/>
      <c r="BI236" s="122"/>
      <c r="BJ236" s="122"/>
      <c r="BK236" s="122"/>
      <c r="BL236" s="122"/>
      <c r="BM236" s="122"/>
      <c r="BN236" s="122"/>
      <c r="BO236" s="122"/>
      <c r="BP236" s="122"/>
      <c r="BQ236" s="122"/>
      <c r="BR236" s="122"/>
      <c r="BS236" s="122"/>
      <c r="BT236" s="122"/>
      <c r="BU236" s="122"/>
      <c r="BV236" s="122"/>
      <c r="BW236" s="122"/>
      <c r="BX236" s="122"/>
      <c r="BY236" s="122"/>
      <c r="BZ236" s="122"/>
    </row>
    <row r="237" spans="1:82" s="123" customFormat="1" x14ac:dyDescent="0.3">
      <c r="A237" s="151" t="s">
        <v>1693</v>
      </c>
      <c r="B237" s="151"/>
      <c r="C237" s="151" t="s">
        <v>1694</v>
      </c>
      <c r="D237" s="151" t="s">
        <v>89</v>
      </c>
      <c r="E237" s="151" t="s">
        <v>1695</v>
      </c>
      <c r="F237" s="151"/>
      <c r="G237" s="151"/>
      <c r="H237" s="151"/>
      <c r="I237" s="151"/>
      <c r="J237" s="152"/>
      <c r="K237" s="207"/>
      <c r="L237" s="153"/>
      <c r="M237" s="773"/>
      <c r="N237" s="153"/>
      <c r="O237" s="153"/>
      <c r="P237" s="154"/>
      <c r="Q237" s="155"/>
      <c r="R237" s="155"/>
      <c r="S237" s="153">
        <v>2</v>
      </c>
      <c r="T237" s="156">
        <v>2.2200000000000002</v>
      </c>
      <c r="U237" s="156">
        <v>12</v>
      </c>
      <c r="V237" s="153"/>
      <c r="W237" s="289">
        <f t="shared" si="8"/>
        <v>2</v>
      </c>
      <c r="X237" s="290"/>
      <c r="Y237" s="151">
        <v>2</v>
      </c>
      <c r="Z237" s="275">
        <v>1.95</v>
      </c>
      <c r="AA237" s="275"/>
      <c r="AB237" s="151">
        <v>1.1399999999999999</v>
      </c>
      <c r="AC237" s="273">
        <f t="shared" si="7"/>
        <v>2.2229999999999999</v>
      </c>
      <c r="AD237" s="29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  <c r="BF237" s="122"/>
      <c r="BG237" s="122"/>
      <c r="BH237" s="122"/>
      <c r="BI237" s="122"/>
      <c r="BJ237" s="122"/>
      <c r="BK237" s="122"/>
      <c r="BL237" s="122"/>
      <c r="BM237" s="122"/>
      <c r="BN237" s="122"/>
      <c r="BO237" s="122"/>
      <c r="BP237" s="122"/>
      <c r="BQ237" s="122"/>
      <c r="BR237" s="122"/>
      <c r="BS237" s="122"/>
      <c r="BT237" s="122"/>
      <c r="BU237" s="122"/>
      <c r="BV237" s="122"/>
      <c r="BW237" s="122"/>
      <c r="BX237" s="122"/>
      <c r="BY237" s="122"/>
      <c r="BZ237" s="122"/>
    </row>
    <row r="238" spans="1:82" s="123" customFormat="1" x14ac:dyDescent="0.3">
      <c r="A238" s="151" t="s">
        <v>1689</v>
      </c>
      <c r="B238" s="151"/>
      <c r="C238" s="151">
        <v>16856</v>
      </c>
      <c r="D238" s="151" t="s">
        <v>89</v>
      </c>
      <c r="E238" s="151" t="s">
        <v>1690</v>
      </c>
      <c r="F238" s="151" t="s">
        <v>1691</v>
      </c>
      <c r="G238" s="151" t="s">
        <v>1692</v>
      </c>
      <c r="H238" s="151"/>
      <c r="I238" s="151"/>
      <c r="J238" s="152"/>
      <c r="K238" s="207"/>
      <c r="L238" s="153"/>
      <c r="M238" s="773"/>
      <c r="N238" s="153"/>
      <c r="O238" s="153"/>
      <c r="P238" s="154"/>
      <c r="Q238" s="155"/>
      <c r="R238" s="155"/>
      <c r="S238" s="153">
        <v>2</v>
      </c>
      <c r="T238" s="156">
        <v>6.78</v>
      </c>
      <c r="U238" s="156">
        <v>18</v>
      </c>
      <c r="V238" s="153"/>
      <c r="W238" s="289">
        <f t="shared" si="8"/>
        <v>2</v>
      </c>
      <c r="X238" s="290"/>
      <c r="Y238" s="151">
        <v>2</v>
      </c>
      <c r="Z238" s="275">
        <v>5.95</v>
      </c>
      <c r="AA238" s="275"/>
      <c r="AB238" s="151">
        <v>1.1399999999999999</v>
      </c>
      <c r="AC238" s="273">
        <f t="shared" si="7"/>
        <v>6.7829999999999995</v>
      </c>
      <c r="AD238" s="29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  <c r="BF238" s="122"/>
      <c r="BG238" s="122"/>
      <c r="BH238" s="122"/>
      <c r="BI238" s="122"/>
      <c r="BJ238" s="122"/>
      <c r="BK238" s="122"/>
      <c r="BL238" s="122"/>
      <c r="BM238" s="122"/>
      <c r="BN238" s="122"/>
      <c r="BO238" s="122"/>
      <c r="BP238" s="122"/>
      <c r="BQ238" s="122"/>
      <c r="BR238" s="122"/>
      <c r="BS238" s="122"/>
      <c r="BT238" s="122"/>
      <c r="BU238" s="122"/>
      <c r="BV238" s="122"/>
      <c r="BW238" s="122"/>
      <c r="BX238" s="122"/>
      <c r="BY238" s="122"/>
      <c r="BZ238" s="122"/>
    </row>
    <row r="239" spans="1:82" s="300" customFormat="1" ht="18" customHeight="1" x14ac:dyDescent="0.3">
      <c r="A239" s="247" t="s">
        <v>836</v>
      </c>
      <c r="B239" s="247" t="s">
        <v>822</v>
      </c>
      <c r="C239" s="247">
        <v>12078</v>
      </c>
      <c r="D239" s="247" t="s">
        <v>89</v>
      </c>
      <c r="E239" s="247" t="s">
        <v>837</v>
      </c>
      <c r="F239" s="247"/>
      <c r="G239" s="247"/>
      <c r="H239" s="247"/>
      <c r="I239" s="247"/>
      <c r="J239" s="310"/>
      <c r="K239" s="297"/>
      <c r="L239" s="247">
        <f>I239*J239</f>
        <v>0</v>
      </c>
      <c r="M239" s="778"/>
      <c r="N239" s="317"/>
      <c r="O239" s="299"/>
      <c r="P239" s="299"/>
      <c r="Q239" s="249"/>
      <c r="R239" s="249"/>
      <c r="S239" s="247">
        <v>4</v>
      </c>
      <c r="T239" s="248">
        <v>3.67</v>
      </c>
      <c r="U239" s="248">
        <v>9</v>
      </c>
      <c r="V239" s="299">
        <v>2</v>
      </c>
      <c r="W239" s="313">
        <f t="shared" si="8"/>
        <v>2</v>
      </c>
      <c r="X239" s="314"/>
      <c r="Y239" s="299"/>
      <c r="Z239" s="681">
        <v>3.3</v>
      </c>
      <c r="AA239" s="681"/>
      <c r="AB239" s="39"/>
      <c r="AC239" s="196"/>
      <c r="AD239" s="338"/>
      <c r="AE239" s="251"/>
      <c r="AF239" s="251"/>
      <c r="AG239" s="251"/>
      <c r="AH239" s="251"/>
      <c r="AI239" s="251"/>
      <c r="AJ239" s="251"/>
      <c r="AK239" s="251"/>
      <c r="AL239" s="251"/>
      <c r="AM239" s="251"/>
      <c r="AN239" s="251"/>
      <c r="AO239" s="251"/>
      <c r="AP239" s="251"/>
      <c r="AQ239" s="251"/>
      <c r="AR239" s="251"/>
      <c r="AS239" s="250"/>
      <c r="AT239" s="250"/>
      <c r="AU239" s="250"/>
      <c r="AV239" s="250"/>
      <c r="AW239" s="250"/>
      <c r="AX239" s="250"/>
      <c r="AY239" s="250"/>
      <c r="AZ239" s="250"/>
      <c r="BA239" s="250"/>
      <c r="BB239" s="250"/>
      <c r="BC239" s="250"/>
      <c r="BD239" s="250"/>
      <c r="BE239" s="250"/>
      <c r="BF239" s="250"/>
      <c r="BG239" s="250"/>
      <c r="BH239" s="250"/>
      <c r="BI239" s="250"/>
      <c r="BJ239" s="250"/>
      <c r="BK239" s="250"/>
      <c r="BL239" s="250"/>
      <c r="BM239" s="250"/>
      <c r="BN239" s="250"/>
      <c r="BO239" s="250"/>
      <c r="BP239" s="250"/>
      <c r="BQ239" s="250"/>
      <c r="BR239" s="250"/>
      <c r="BS239" s="250"/>
      <c r="BT239" s="250"/>
      <c r="BU239" s="250"/>
      <c r="BV239" s="250"/>
      <c r="BW239" s="250"/>
      <c r="BX239" s="250"/>
      <c r="BY239" s="250"/>
      <c r="BZ239" s="250"/>
    </row>
    <row r="240" spans="1:82" s="300" customFormat="1" x14ac:dyDescent="0.3">
      <c r="A240" s="247" t="s">
        <v>846</v>
      </c>
      <c r="B240" s="247" t="s">
        <v>822</v>
      </c>
      <c r="C240" s="247">
        <v>12080</v>
      </c>
      <c r="D240" s="247" t="s">
        <v>89</v>
      </c>
      <c r="E240" s="247" t="s">
        <v>847</v>
      </c>
      <c r="F240" s="247" t="s">
        <v>848</v>
      </c>
      <c r="G240" s="247"/>
      <c r="H240" s="247"/>
      <c r="I240" s="247"/>
      <c r="J240" s="310"/>
      <c r="K240" s="297"/>
      <c r="L240" s="247">
        <f>I240*J240</f>
        <v>0</v>
      </c>
      <c r="M240" s="778"/>
      <c r="N240" s="317"/>
      <c r="O240" s="299"/>
      <c r="P240" s="299"/>
      <c r="Q240" s="249"/>
      <c r="R240" s="249"/>
      <c r="S240" s="247">
        <v>5</v>
      </c>
      <c r="T240" s="248">
        <v>10.15</v>
      </c>
      <c r="U240" s="248">
        <v>15</v>
      </c>
      <c r="V240" s="299">
        <v>3</v>
      </c>
      <c r="W240" s="313">
        <f t="shared" si="8"/>
        <v>2</v>
      </c>
      <c r="X240" s="314"/>
      <c r="Y240" s="299">
        <v>2</v>
      </c>
      <c r="Z240" s="681">
        <v>8.9</v>
      </c>
      <c r="AA240" s="681"/>
      <c r="AB240" s="247">
        <v>1.1399999999999999</v>
      </c>
      <c r="AC240" s="248">
        <f t="shared" ref="AC240:AC255" si="9">Z240*AB240</f>
        <v>10.145999999999999</v>
      </c>
      <c r="AD240" s="316"/>
      <c r="AE240" s="251"/>
      <c r="AF240" s="251"/>
      <c r="AG240" s="251"/>
      <c r="AH240" s="251"/>
      <c r="AI240" s="251"/>
      <c r="AJ240" s="251"/>
      <c r="AK240" s="251"/>
      <c r="AL240" s="251"/>
      <c r="AM240" s="251"/>
      <c r="AN240" s="251"/>
      <c r="AO240" s="251"/>
      <c r="AP240" s="251"/>
      <c r="AQ240" s="251"/>
      <c r="AR240" s="251"/>
      <c r="AS240" s="250"/>
      <c r="AT240" s="250"/>
      <c r="AU240" s="250"/>
      <c r="AV240" s="250"/>
      <c r="AW240" s="250"/>
      <c r="AX240" s="250"/>
      <c r="AY240" s="250"/>
      <c r="AZ240" s="250"/>
      <c r="BA240" s="250"/>
      <c r="BB240" s="250"/>
      <c r="BC240" s="250"/>
      <c r="BD240" s="250"/>
      <c r="BE240" s="250"/>
      <c r="BF240" s="250"/>
      <c r="BG240" s="250"/>
      <c r="BH240" s="250"/>
      <c r="BI240" s="250"/>
      <c r="BJ240" s="250"/>
      <c r="BK240" s="250"/>
      <c r="BL240" s="250"/>
      <c r="BM240" s="250"/>
      <c r="BN240" s="250"/>
      <c r="BO240" s="250"/>
      <c r="BP240" s="250"/>
      <c r="BQ240" s="250"/>
      <c r="BR240" s="250"/>
      <c r="BS240" s="250"/>
      <c r="BT240" s="250"/>
      <c r="BU240" s="250"/>
      <c r="BV240" s="250"/>
      <c r="BW240" s="250"/>
      <c r="BX240" s="250"/>
      <c r="BY240" s="250"/>
      <c r="BZ240" s="250"/>
    </row>
    <row r="241" spans="1:79" s="300" customFormat="1" x14ac:dyDescent="0.3">
      <c r="A241" s="247" t="s">
        <v>832</v>
      </c>
      <c r="B241" s="247" t="s">
        <v>822</v>
      </c>
      <c r="C241" s="247">
        <v>12048</v>
      </c>
      <c r="D241" s="247" t="s">
        <v>89</v>
      </c>
      <c r="E241" s="247" t="s">
        <v>833</v>
      </c>
      <c r="F241" s="247"/>
      <c r="G241" s="247"/>
      <c r="H241" s="247"/>
      <c r="I241" s="247"/>
      <c r="J241" s="310"/>
      <c r="K241" s="297"/>
      <c r="L241" s="247">
        <f>I241*J241</f>
        <v>0</v>
      </c>
      <c r="M241" s="778"/>
      <c r="N241" s="317"/>
      <c r="O241" s="299"/>
      <c r="P241" s="299"/>
      <c r="Q241" s="249"/>
      <c r="R241" s="249"/>
      <c r="S241" s="247">
        <v>3</v>
      </c>
      <c r="T241" s="248">
        <v>3.67</v>
      </c>
      <c r="U241" s="248">
        <v>9</v>
      </c>
      <c r="V241" s="299">
        <v>1</v>
      </c>
      <c r="W241" s="313">
        <f t="shared" si="8"/>
        <v>2</v>
      </c>
      <c r="X241" s="314"/>
      <c r="Y241" s="299"/>
      <c r="Z241" s="681">
        <v>3.3</v>
      </c>
      <c r="AA241" s="681"/>
      <c r="AB241" s="39">
        <v>1.1399999999999999</v>
      </c>
      <c r="AC241" s="196">
        <f t="shared" si="9"/>
        <v>3.7619999999999996</v>
      </c>
      <c r="AD241" s="338"/>
      <c r="AE241" s="251"/>
      <c r="AF241" s="251"/>
      <c r="AG241" s="251"/>
      <c r="AH241" s="251"/>
      <c r="AI241" s="251"/>
      <c r="AJ241" s="251"/>
      <c r="AK241" s="251"/>
      <c r="AL241" s="251"/>
      <c r="AM241" s="251"/>
      <c r="AN241" s="251"/>
      <c r="AO241" s="251"/>
      <c r="AP241" s="251"/>
      <c r="AQ241" s="251"/>
      <c r="AR241" s="251"/>
      <c r="AS241" s="250"/>
      <c r="AT241" s="250"/>
      <c r="AU241" s="250"/>
      <c r="AV241" s="250"/>
      <c r="AW241" s="250"/>
      <c r="AX241" s="250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0"/>
      <c r="BJ241" s="250"/>
      <c r="BK241" s="250"/>
      <c r="BL241" s="250"/>
      <c r="BM241" s="250"/>
      <c r="BN241" s="250"/>
      <c r="BO241" s="250"/>
      <c r="BP241" s="250"/>
      <c r="BQ241" s="250"/>
      <c r="BR241" s="250"/>
      <c r="BS241" s="250"/>
      <c r="BT241" s="250"/>
      <c r="BU241" s="250"/>
      <c r="BV241" s="250"/>
      <c r="BW241" s="250"/>
      <c r="BX241" s="250"/>
      <c r="BY241" s="250"/>
      <c r="BZ241" s="250"/>
    </row>
    <row r="242" spans="1:79" s="300" customFormat="1" x14ac:dyDescent="0.3">
      <c r="A242" s="247" t="s">
        <v>834</v>
      </c>
      <c r="B242" s="247" t="s">
        <v>822</v>
      </c>
      <c r="C242" s="247">
        <v>12079</v>
      </c>
      <c r="D242" s="247" t="s">
        <v>89</v>
      </c>
      <c r="E242" s="247" t="s">
        <v>835</v>
      </c>
      <c r="F242" s="247"/>
      <c r="G242" s="247"/>
      <c r="H242" s="247"/>
      <c r="I242" s="247"/>
      <c r="J242" s="310"/>
      <c r="K242" s="297"/>
      <c r="L242" s="247">
        <f>I242*J242</f>
        <v>0</v>
      </c>
      <c r="M242" s="778"/>
      <c r="N242" s="317"/>
      <c r="O242" s="299"/>
      <c r="P242" s="299"/>
      <c r="Q242" s="249"/>
      <c r="R242" s="249"/>
      <c r="S242" s="247">
        <v>3</v>
      </c>
      <c r="T242" s="248">
        <v>3.67</v>
      </c>
      <c r="U242" s="248">
        <v>9</v>
      </c>
      <c r="V242" s="299">
        <v>1</v>
      </c>
      <c r="W242" s="313">
        <f t="shared" si="8"/>
        <v>2</v>
      </c>
      <c r="X242" s="314"/>
      <c r="Y242" s="299"/>
      <c r="Z242" s="681">
        <v>3</v>
      </c>
      <c r="AA242" s="681"/>
      <c r="AB242" s="39">
        <v>1.1399999999999999</v>
      </c>
      <c r="AC242" s="196">
        <f t="shared" si="9"/>
        <v>3.42</v>
      </c>
      <c r="AD242" s="338"/>
      <c r="AE242" s="251"/>
      <c r="AF242" s="251"/>
      <c r="AG242" s="251"/>
      <c r="AH242" s="251"/>
      <c r="AI242" s="251"/>
      <c r="AJ242" s="251"/>
      <c r="AK242" s="251"/>
      <c r="AL242" s="251"/>
      <c r="AM242" s="251"/>
      <c r="AN242" s="251"/>
      <c r="AO242" s="251"/>
      <c r="AP242" s="251"/>
      <c r="AQ242" s="251"/>
      <c r="AR242" s="251"/>
      <c r="AS242" s="250"/>
      <c r="AT242" s="250"/>
      <c r="AU242" s="250"/>
      <c r="AV242" s="250"/>
      <c r="AW242" s="250"/>
      <c r="AX242" s="250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50"/>
      <c r="BV242" s="250"/>
      <c r="BW242" s="250"/>
      <c r="BX242" s="250"/>
      <c r="BY242" s="250"/>
      <c r="BZ242" s="250"/>
    </row>
    <row r="243" spans="1:79" s="123" customFormat="1" x14ac:dyDescent="0.3">
      <c r="A243" s="151" t="s">
        <v>842</v>
      </c>
      <c r="B243" s="151" t="s">
        <v>822</v>
      </c>
      <c r="C243" s="151">
        <v>12077</v>
      </c>
      <c r="D243" s="151" t="s">
        <v>89</v>
      </c>
      <c r="E243" s="151" t="s">
        <v>843</v>
      </c>
      <c r="F243" s="151"/>
      <c r="G243" s="151"/>
      <c r="H243" s="151" t="s">
        <v>467</v>
      </c>
      <c r="I243" s="151"/>
      <c r="J243" s="152"/>
      <c r="K243" s="207"/>
      <c r="L243" s="153"/>
      <c r="M243" s="773"/>
      <c r="N243" s="153"/>
      <c r="O243" s="153"/>
      <c r="P243" s="154"/>
      <c r="Q243" s="155"/>
      <c r="R243" s="155"/>
      <c r="S243" s="153">
        <v>2</v>
      </c>
      <c r="T243" s="156">
        <v>3.99</v>
      </c>
      <c r="U243" s="156">
        <v>9</v>
      </c>
      <c r="V243" s="153"/>
      <c r="W243" s="319">
        <f t="shared" si="8"/>
        <v>2</v>
      </c>
      <c r="X243" s="290"/>
      <c r="Y243" s="151">
        <v>2</v>
      </c>
      <c r="Z243" s="275">
        <v>3.5</v>
      </c>
      <c r="AA243" s="275"/>
      <c r="AB243" s="151">
        <v>1.1399999999999999</v>
      </c>
      <c r="AC243" s="273">
        <f t="shared" si="9"/>
        <v>3.9899999999999998</v>
      </c>
      <c r="AD243" s="29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  <c r="BF243" s="122"/>
      <c r="BG243" s="122"/>
      <c r="BH243" s="122"/>
      <c r="BI243" s="122"/>
      <c r="BJ243" s="122"/>
      <c r="BK243" s="122"/>
      <c r="BL243" s="122"/>
      <c r="BM243" s="122"/>
      <c r="BN243" s="122"/>
      <c r="BO243" s="122"/>
      <c r="BP243" s="122"/>
      <c r="BQ243" s="122"/>
      <c r="BR243" s="122"/>
      <c r="BS243" s="122"/>
      <c r="BT243" s="122"/>
      <c r="BU243" s="122"/>
      <c r="BV243" s="122"/>
      <c r="BW243" s="122"/>
      <c r="BX243" s="122"/>
      <c r="BY243" s="122"/>
      <c r="BZ243" s="122"/>
    </row>
    <row r="244" spans="1:79" s="123" customFormat="1" x14ac:dyDescent="0.3">
      <c r="A244" s="151" t="s">
        <v>844</v>
      </c>
      <c r="B244" s="151" t="s">
        <v>822</v>
      </c>
      <c r="C244" s="151">
        <v>12076</v>
      </c>
      <c r="D244" s="151" t="s">
        <v>89</v>
      </c>
      <c r="E244" s="151" t="s">
        <v>845</v>
      </c>
      <c r="F244" s="151"/>
      <c r="G244" s="151"/>
      <c r="H244" s="151" t="s">
        <v>467</v>
      </c>
      <c r="I244" s="151"/>
      <c r="J244" s="152"/>
      <c r="K244" s="207"/>
      <c r="L244" s="153"/>
      <c r="M244" s="773"/>
      <c r="N244" s="153"/>
      <c r="O244" s="153"/>
      <c r="P244" s="154"/>
      <c r="Q244" s="155"/>
      <c r="R244" s="155"/>
      <c r="S244" s="153">
        <v>2</v>
      </c>
      <c r="T244" s="156">
        <v>3.65</v>
      </c>
      <c r="U244" s="156">
        <v>9</v>
      </c>
      <c r="V244" s="153"/>
      <c r="W244" s="319">
        <f t="shared" si="8"/>
        <v>2</v>
      </c>
      <c r="X244" s="290"/>
      <c r="Y244" s="151">
        <v>2</v>
      </c>
      <c r="Z244" s="275">
        <v>3.2</v>
      </c>
      <c r="AA244" s="275"/>
      <c r="AB244" s="151">
        <v>1.1399999999999999</v>
      </c>
      <c r="AC244" s="273">
        <f t="shared" si="9"/>
        <v>3.6479999999999997</v>
      </c>
      <c r="AD244" s="29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  <c r="BF244" s="122"/>
      <c r="BG244" s="122"/>
      <c r="BH244" s="122"/>
      <c r="BI244" s="122"/>
      <c r="BJ244" s="122"/>
      <c r="BK244" s="122"/>
      <c r="BL244" s="122"/>
      <c r="BM244" s="122"/>
      <c r="BN244" s="122"/>
      <c r="BO244" s="122"/>
      <c r="BP244" s="122"/>
      <c r="BQ244" s="122"/>
      <c r="BR244" s="122"/>
      <c r="BS244" s="122"/>
      <c r="BT244" s="122"/>
      <c r="BU244" s="122"/>
      <c r="BV244" s="122"/>
      <c r="BW244" s="122"/>
      <c r="BX244" s="122"/>
      <c r="BY244" s="122"/>
      <c r="BZ244" s="122"/>
    </row>
    <row r="245" spans="1:79" s="300" customFormat="1" x14ac:dyDescent="0.3">
      <c r="A245" s="247" t="s">
        <v>828</v>
      </c>
      <c r="B245" s="247" t="s">
        <v>822</v>
      </c>
      <c r="C245" s="247">
        <v>12052</v>
      </c>
      <c r="D245" s="247" t="s">
        <v>89</v>
      </c>
      <c r="E245" s="247" t="s">
        <v>829</v>
      </c>
      <c r="F245" s="247"/>
      <c r="G245" s="247"/>
      <c r="H245" s="247"/>
      <c r="I245" s="247"/>
      <c r="J245" s="310"/>
      <c r="K245" s="297"/>
      <c r="L245" s="247">
        <f>I245*J245</f>
        <v>0</v>
      </c>
      <c r="M245" s="778"/>
      <c r="N245" s="299">
        <v>6</v>
      </c>
      <c r="O245" s="299">
        <v>18</v>
      </c>
      <c r="P245" s="299">
        <v>6.85</v>
      </c>
      <c r="Q245" s="249">
        <v>0</v>
      </c>
      <c r="R245" s="249">
        <v>0</v>
      </c>
      <c r="S245" s="247">
        <v>4</v>
      </c>
      <c r="T245" s="248">
        <v>7.01</v>
      </c>
      <c r="U245" s="248">
        <v>12</v>
      </c>
      <c r="V245" s="299">
        <v>1</v>
      </c>
      <c r="W245" s="313">
        <f t="shared" si="8"/>
        <v>3</v>
      </c>
      <c r="X245" s="314"/>
      <c r="Y245" s="299">
        <v>2</v>
      </c>
      <c r="Z245" s="681">
        <v>6.15</v>
      </c>
      <c r="AA245" s="681"/>
      <c r="AB245" s="247">
        <v>1.1399999999999999</v>
      </c>
      <c r="AC245" s="248">
        <f t="shared" si="9"/>
        <v>7.0110000000000001</v>
      </c>
      <c r="AD245" s="316"/>
      <c r="AE245" s="251"/>
      <c r="AF245" s="251"/>
      <c r="AG245" s="251"/>
      <c r="AH245" s="251"/>
      <c r="AI245" s="251"/>
      <c r="AJ245" s="251"/>
      <c r="AK245" s="251"/>
      <c r="AL245" s="251"/>
      <c r="AM245" s="251"/>
      <c r="AN245" s="251"/>
      <c r="AO245" s="251"/>
      <c r="AP245" s="251"/>
      <c r="AQ245" s="251"/>
      <c r="AR245" s="251"/>
      <c r="AS245" s="250"/>
      <c r="AT245" s="250"/>
      <c r="AU245" s="250"/>
      <c r="AV245" s="250"/>
      <c r="AW245" s="250"/>
      <c r="AX245" s="250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50"/>
      <c r="BV245" s="250"/>
      <c r="BW245" s="250"/>
      <c r="BX245" s="250"/>
      <c r="BY245" s="250"/>
      <c r="BZ245" s="250"/>
    </row>
    <row r="246" spans="1:79" s="123" customFormat="1" x14ac:dyDescent="0.3">
      <c r="A246" s="151" t="s">
        <v>840</v>
      </c>
      <c r="B246" s="151" t="s">
        <v>822</v>
      </c>
      <c r="C246" s="151">
        <v>12003</v>
      </c>
      <c r="D246" s="151" t="s">
        <v>89</v>
      </c>
      <c r="E246" s="151" t="s">
        <v>841</v>
      </c>
      <c r="F246" s="151"/>
      <c r="G246" s="151"/>
      <c r="H246" s="151" t="s">
        <v>467</v>
      </c>
      <c r="I246" s="151"/>
      <c r="J246" s="152"/>
      <c r="K246" s="207"/>
      <c r="L246" s="153"/>
      <c r="M246" s="773"/>
      <c r="N246" s="153"/>
      <c r="O246" s="153"/>
      <c r="P246" s="154"/>
      <c r="Q246" s="155"/>
      <c r="R246" s="155"/>
      <c r="S246" s="153">
        <v>2</v>
      </c>
      <c r="T246" s="156">
        <v>3.67</v>
      </c>
      <c r="U246" s="156">
        <v>9</v>
      </c>
      <c r="V246" s="153"/>
      <c r="W246" s="319">
        <f t="shared" si="8"/>
        <v>2</v>
      </c>
      <c r="X246" s="290"/>
      <c r="Y246" s="151">
        <v>2</v>
      </c>
      <c r="Z246" s="275">
        <v>3.3</v>
      </c>
      <c r="AA246" s="275"/>
      <c r="AB246" s="151">
        <v>1.1399999999999999</v>
      </c>
      <c r="AC246" s="273">
        <f t="shared" si="9"/>
        <v>3.7619999999999996</v>
      </c>
      <c r="AD246" s="29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  <c r="BF246" s="122"/>
      <c r="BG246" s="122"/>
      <c r="BH246" s="122"/>
      <c r="BI246" s="122"/>
      <c r="BJ246" s="122"/>
      <c r="BK246" s="122"/>
      <c r="BL246" s="122"/>
      <c r="BM246" s="122"/>
      <c r="BN246" s="122"/>
      <c r="BO246" s="122"/>
      <c r="BP246" s="122"/>
      <c r="BQ246" s="122"/>
      <c r="BR246" s="122"/>
      <c r="BS246" s="122"/>
      <c r="BT246" s="122"/>
      <c r="BU246" s="122"/>
      <c r="BV246" s="122"/>
      <c r="BW246" s="122"/>
      <c r="BX246" s="122"/>
      <c r="BY246" s="122"/>
      <c r="BZ246" s="122"/>
    </row>
    <row r="247" spans="1:79" s="123" customFormat="1" x14ac:dyDescent="0.3">
      <c r="A247" s="151" t="s">
        <v>869</v>
      </c>
      <c r="B247" s="151" t="s">
        <v>822</v>
      </c>
      <c r="C247" s="151">
        <v>17820</v>
      </c>
      <c r="D247" s="151" t="s">
        <v>89</v>
      </c>
      <c r="E247" s="151" t="s">
        <v>3254</v>
      </c>
      <c r="F247" s="151"/>
      <c r="G247" s="151"/>
      <c r="H247" s="151"/>
      <c r="I247" s="151"/>
      <c r="J247" s="152"/>
      <c r="K247" s="207"/>
      <c r="L247" s="153"/>
      <c r="M247" s="773"/>
      <c r="N247" s="153"/>
      <c r="O247" s="153"/>
      <c r="P247" s="154"/>
      <c r="Q247" s="155"/>
      <c r="R247" s="155"/>
      <c r="S247" s="153">
        <v>1</v>
      </c>
      <c r="T247" s="156">
        <v>19.32</v>
      </c>
      <c r="U247" s="156">
        <v>40</v>
      </c>
      <c r="V247" s="153"/>
      <c r="W247" s="319">
        <f t="shared" si="8"/>
        <v>1</v>
      </c>
      <c r="X247" s="290"/>
      <c r="Y247" s="151">
        <v>1</v>
      </c>
      <c r="Z247" s="275">
        <v>16.95</v>
      </c>
      <c r="AA247" s="275"/>
      <c r="AB247" s="151">
        <v>1.1399999999999999</v>
      </c>
      <c r="AC247" s="273">
        <f t="shared" si="9"/>
        <v>19.322999999999997</v>
      </c>
      <c r="AD247" s="292"/>
      <c r="AE247" s="122"/>
      <c r="AF247" s="122"/>
      <c r="AG247" s="122"/>
      <c r="AH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  <c r="BF247" s="122"/>
      <c r="BG247" s="122"/>
      <c r="BH247" s="122"/>
      <c r="BI247" s="122"/>
      <c r="BJ247" s="122"/>
      <c r="BK247" s="122"/>
      <c r="BL247" s="122"/>
      <c r="BM247" s="122"/>
      <c r="BN247" s="122"/>
      <c r="BO247" s="122"/>
      <c r="BP247" s="122"/>
      <c r="BQ247" s="122"/>
      <c r="BR247" s="122"/>
      <c r="BS247" s="122"/>
      <c r="BT247" s="122"/>
      <c r="BU247" s="122"/>
      <c r="BV247" s="122"/>
      <c r="BW247" s="122"/>
      <c r="BX247" s="122"/>
      <c r="BY247" s="122"/>
      <c r="BZ247" s="122"/>
    </row>
    <row r="248" spans="1:79" s="37" customFormat="1" x14ac:dyDescent="0.3">
      <c r="A248" s="59" t="s">
        <v>3255</v>
      </c>
      <c r="B248" s="59" t="s">
        <v>1329</v>
      </c>
      <c r="C248" s="59">
        <v>15819</v>
      </c>
      <c r="D248" s="59" t="s">
        <v>89</v>
      </c>
      <c r="E248" s="59" t="s">
        <v>3256</v>
      </c>
      <c r="F248" s="59"/>
      <c r="G248" s="59"/>
      <c r="H248" s="59"/>
      <c r="I248" s="59"/>
      <c r="J248" s="38"/>
      <c r="K248" s="394"/>
      <c r="L248" s="391"/>
      <c r="M248" s="779"/>
      <c r="N248" s="391"/>
      <c r="O248" s="391"/>
      <c r="P248" s="181"/>
      <c r="Q248" s="392"/>
      <c r="R248" s="392"/>
      <c r="S248" s="391"/>
      <c r="T248" s="393"/>
      <c r="U248" s="393"/>
      <c r="V248" s="391"/>
      <c r="W248" s="780"/>
      <c r="X248" s="781"/>
      <c r="Y248" s="59">
        <v>10</v>
      </c>
      <c r="Z248" s="782">
        <v>2</v>
      </c>
      <c r="AA248" s="782"/>
      <c r="AB248" s="59">
        <v>1.1399999999999999</v>
      </c>
      <c r="AC248" s="226">
        <f t="shared" si="9"/>
        <v>2.2799999999999998</v>
      </c>
      <c r="AD248" s="783"/>
      <c r="AE248" s="492" t="s">
        <v>3174</v>
      </c>
      <c r="AF248" s="492"/>
      <c r="AG248" s="492" t="s">
        <v>3257</v>
      </c>
      <c r="AH248" s="492"/>
      <c r="AI248" s="492"/>
      <c r="AJ248" s="492"/>
      <c r="AK248" s="492"/>
      <c r="AL248" s="492"/>
      <c r="AM248" s="492"/>
      <c r="AN248" s="492"/>
      <c r="AO248" s="492"/>
      <c r="AP248" s="492"/>
      <c r="AQ248" s="492"/>
      <c r="AR248" s="492"/>
      <c r="AS248" s="492"/>
      <c r="AT248" s="492"/>
      <c r="AU248" s="492"/>
      <c r="AV248" s="492"/>
      <c r="AW248" s="492"/>
      <c r="AX248" s="492"/>
      <c r="AY248" s="492"/>
      <c r="AZ248" s="492"/>
      <c r="BA248" s="492"/>
      <c r="BB248" s="492"/>
      <c r="BC248" s="492"/>
      <c r="BD248" s="492"/>
      <c r="BE248" s="492"/>
      <c r="BF248" s="492"/>
      <c r="BG248" s="492"/>
      <c r="BH248" s="492"/>
      <c r="BI248" s="492"/>
      <c r="BJ248" s="492"/>
      <c r="BK248" s="492"/>
      <c r="BL248" s="492"/>
      <c r="BM248" s="492"/>
      <c r="BN248" s="492"/>
      <c r="BO248" s="492"/>
      <c r="BP248" s="492"/>
      <c r="BQ248" s="492"/>
      <c r="BR248" s="492"/>
      <c r="BS248" s="492"/>
      <c r="BT248" s="492"/>
      <c r="BU248" s="492"/>
      <c r="BV248" s="492"/>
      <c r="BW248" s="492"/>
      <c r="BX248" s="492"/>
      <c r="BY248" s="492"/>
      <c r="BZ248" s="492"/>
    </row>
    <row r="249" spans="1:79" s="784" customFormat="1" x14ac:dyDescent="0.3">
      <c r="A249" s="784" t="s">
        <v>2206</v>
      </c>
      <c r="B249" s="784" t="s">
        <v>2187</v>
      </c>
      <c r="C249" s="784">
        <v>15892</v>
      </c>
      <c r="D249" s="784" t="s">
        <v>89</v>
      </c>
      <c r="E249" s="784" t="s">
        <v>3258</v>
      </c>
      <c r="H249" s="784">
        <v>1</v>
      </c>
      <c r="I249" s="785">
        <v>29.75</v>
      </c>
      <c r="J249" s="76">
        <v>32.427500000000002</v>
      </c>
      <c r="K249" s="786">
        <v>75</v>
      </c>
      <c r="L249" s="787"/>
      <c r="M249" s="787"/>
      <c r="N249" s="787"/>
      <c r="O249" s="787"/>
      <c r="P249" s="787"/>
      <c r="Q249" s="787"/>
      <c r="R249" s="788"/>
      <c r="S249" s="784">
        <v>1</v>
      </c>
      <c r="T249" s="76">
        <v>36.97</v>
      </c>
      <c r="U249" s="76">
        <v>75</v>
      </c>
      <c r="V249" s="787"/>
      <c r="W249" s="788">
        <f>S249-V249</f>
        <v>1</v>
      </c>
      <c r="X249" s="789"/>
      <c r="Y249" s="787">
        <v>1</v>
      </c>
      <c r="Z249" s="790">
        <v>32.43</v>
      </c>
      <c r="AA249" s="790"/>
      <c r="AB249" s="784">
        <v>1.1399999999999999</v>
      </c>
      <c r="AC249" s="76">
        <f t="shared" si="9"/>
        <v>36.970199999999998</v>
      </c>
      <c r="AD249" s="791"/>
      <c r="AE249" s="792" t="s">
        <v>3259</v>
      </c>
      <c r="AF249" s="792"/>
      <c r="AG249" s="792"/>
      <c r="AH249" s="792"/>
      <c r="AI249" s="792"/>
      <c r="AJ249" s="792"/>
      <c r="AK249" s="792"/>
      <c r="AL249" s="792"/>
      <c r="AM249" s="792"/>
      <c r="AN249" s="792"/>
      <c r="AO249" s="792"/>
      <c r="AP249" s="792"/>
      <c r="AQ249" s="792"/>
      <c r="AR249" s="792"/>
      <c r="AS249" s="793"/>
      <c r="AT249" s="793"/>
      <c r="AU249" s="793"/>
      <c r="AV249" s="793"/>
      <c r="AW249" s="793"/>
      <c r="AX249" s="793"/>
      <c r="AY249" s="793"/>
      <c r="AZ249" s="793"/>
      <c r="BA249" s="793"/>
      <c r="BB249" s="793"/>
      <c r="BC249" s="793"/>
      <c r="BD249" s="793"/>
      <c r="BE249" s="793"/>
      <c r="BF249" s="793"/>
      <c r="BG249" s="793"/>
      <c r="BH249" s="793"/>
      <c r="BI249" s="793"/>
      <c r="BJ249" s="793"/>
      <c r="BK249" s="793"/>
      <c r="BL249" s="793"/>
      <c r="BM249" s="793"/>
      <c r="BN249" s="793"/>
      <c r="BO249" s="793"/>
      <c r="BP249" s="793"/>
      <c r="BQ249" s="793"/>
      <c r="BR249" s="793"/>
      <c r="BS249" s="793"/>
      <c r="BT249" s="793"/>
      <c r="BU249" s="793"/>
      <c r="BV249" s="793"/>
      <c r="BW249" s="793"/>
      <c r="BX249" s="793"/>
      <c r="BY249" s="793"/>
      <c r="BZ249" s="793"/>
      <c r="CA249" s="794"/>
    </row>
    <row r="250" spans="1:79" s="348" customFormat="1" x14ac:dyDescent="0.3">
      <c r="A250" s="296" t="s">
        <v>895</v>
      </c>
      <c r="B250" s="296" t="s">
        <v>819</v>
      </c>
      <c r="C250" s="296">
        <v>15890</v>
      </c>
      <c r="D250" s="296" t="s">
        <v>89</v>
      </c>
      <c r="E250" s="296" t="s">
        <v>896</v>
      </c>
      <c r="F250" s="296" t="s">
        <v>891</v>
      </c>
      <c r="G250" s="296"/>
      <c r="H250" s="296"/>
      <c r="I250" s="296"/>
      <c r="J250" s="296"/>
      <c r="K250" s="795"/>
      <c r="L250" s="339"/>
      <c r="M250" s="341"/>
      <c r="N250" s="339"/>
      <c r="O250" s="339"/>
      <c r="P250" s="339"/>
      <c r="Q250" s="341"/>
      <c r="R250" s="341"/>
      <c r="S250" s="296">
        <v>20</v>
      </c>
      <c r="T250" s="343">
        <v>3.05</v>
      </c>
      <c r="U250" s="343">
        <v>10</v>
      </c>
      <c r="V250" s="339"/>
      <c r="W250" s="341">
        <f>S250-V250</f>
        <v>20</v>
      </c>
      <c r="X250" s="344"/>
      <c r="Y250" s="339">
        <v>40</v>
      </c>
      <c r="Z250" s="796">
        <v>2.8</v>
      </c>
      <c r="AA250" s="796"/>
      <c r="AB250" s="296">
        <v>1.1399999999999999</v>
      </c>
      <c r="AC250" s="343">
        <f t="shared" si="9"/>
        <v>3.1919999999999997</v>
      </c>
      <c r="AD250" s="347"/>
      <c r="AE250" s="344"/>
      <c r="AF250" s="344"/>
      <c r="AG250" s="344"/>
      <c r="AH250" s="344"/>
      <c r="AI250" s="344"/>
      <c r="AJ250" s="344"/>
      <c r="AK250" s="344"/>
      <c r="AL250" s="344"/>
      <c r="AM250" s="344"/>
      <c r="AN250" s="344"/>
      <c r="AO250" s="344"/>
      <c r="AP250" s="344"/>
      <c r="AQ250" s="344"/>
      <c r="AR250" s="344"/>
      <c r="AS250" s="346"/>
      <c r="AT250" s="346"/>
      <c r="AU250" s="346"/>
      <c r="AV250" s="346"/>
      <c r="AW250" s="346"/>
      <c r="AX250" s="346"/>
      <c r="AY250" s="346"/>
      <c r="AZ250" s="346"/>
      <c r="BA250" s="346"/>
      <c r="BB250" s="346"/>
      <c r="BC250" s="346"/>
      <c r="BD250" s="346"/>
      <c r="BE250" s="346"/>
      <c r="BF250" s="346"/>
      <c r="BG250" s="346"/>
      <c r="BH250" s="346"/>
      <c r="BI250" s="346"/>
      <c r="BJ250" s="346"/>
      <c r="BK250" s="346"/>
      <c r="BL250" s="346"/>
      <c r="BM250" s="346"/>
      <c r="BN250" s="346"/>
      <c r="BO250" s="346"/>
      <c r="BP250" s="346"/>
      <c r="BQ250" s="346"/>
      <c r="BR250" s="346"/>
      <c r="BS250" s="346"/>
      <c r="BT250" s="346"/>
      <c r="BU250" s="346"/>
      <c r="BV250" s="346"/>
      <c r="BW250" s="346"/>
      <c r="BX250" s="346"/>
      <c r="BY250" s="346"/>
      <c r="BZ250" s="346"/>
    </row>
    <row r="251" spans="1:79" s="123" customFormat="1" x14ac:dyDescent="0.3">
      <c r="A251" s="151" t="s">
        <v>892</v>
      </c>
      <c r="B251" s="151" t="s">
        <v>819</v>
      </c>
      <c r="C251" s="151">
        <v>16344</v>
      </c>
      <c r="D251" s="151" t="s">
        <v>89</v>
      </c>
      <c r="E251" s="151" t="s">
        <v>906</v>
      </c>
      <c r="F251" s="151" t="s">
        <v>905</v>
      </c>
      <c r="G251" s="151"/>
      <c r="H251" s="151"/>
      <c r="I251" s="151"/>
      <c r="J251" s="152"/>
      <c r="K251" s="207"/>
      <c r="L251" s="153"/>
      <c r="M251" s="773"/>
      <c r="N251" s="153"/>
      <c r="O251" s="153"/>
      <c r="P251" s="154"/>
      <c r="Q251" s="155"/>
      <c r="R251" s="155"/>
      <c r="S251" s="153"/>
      <c r="T251" s="156">
        <v>1.82</v>
      </c>
      <c r="U251" s="156">
        <v>7</v>
      </c>
      <c r="V251" s="153"/>
      <c r="W251" s="289"/>
      <c r="X251" s="290"/>
      <c r="Y251" s="151">
        <v>40</v>
      </c>
      <c r="Z251" s="275">
        <v>1.6</v>
      </c>
      <c r="AA251" s="275"/>
      <c r="AB251" s="151">
        <v>1.1399999999999999</v>
      </c>
      <c r="AC251" s="273">
        <f t="shared" si="9"/>
        <v>1.8239999999999998</v>
      </c>
      <c r="AD251" s="292"/>
      <c r="AE251" s="122"/>
      <c r="AF251" s="122"/>
      <c r="AG251" s="122"/>
      <c r="AH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  <c r="BF251" s="122"/>
      <c r="BG251" s="122"/>
      <c r="BH251" s="122"/>
      <c r="BI251" s="122"/>
      <c r="BJ251" s="122"/>
      <c r="BK251" s="122"/>
      <c r="BL251" s="122"/>
      <c r="BM251" s="122"/>
      <c r="BN251" s="122"/>
      <c r="BO251" s="122"/>
      <c r="BP251" s="122"/>
      <c r="BQ251" s="122"/>
      <c r="BR251" s="122"/>
      <c r="BS251" s="122"/>
      <c r="BT251" s="122"/>
      <c r="BU251" s="122"/>
      <c r="BV251" s="122"/>
      <c r="BW251" s="122"/>
      <c r="BX251" s="122"/>
      <c r="BY251" s="122"/>
      <c r="BZ251" s="122"/>
    </row>
    <row r="252" spans="1:79" s="123" customFormat="1" x14ac:dyDescent="0.3">
      <c r="A252" s="151" t="s">
        <v>940</v>
      </c>
      <c r="B252" s="151" t="s">
        <v>927</v>
      </c>
      <c r="C252" s="151" t="s">
        <v>941</v>
      </c>
      <c r="D252" s="151" t="s">
        <v>89</v>
      </c>
      <c r="E252" s="151" t="s">
        <v>3260</v>
      </c>
      <c r="F252" s="151"/>
      <c r="G252" s="151"/>
      <c r="H252" s="151"/>
      <c r="I252" s="151"/>
      <c r="J252" s="152"/>
      <c r="K252" s="207"/>
      <c r="L252" s="153"/>
      <c r="M252" s="773"/>
      <c r="N252" s="153"/>
      <c r="O252" s="153"/>
      <c r="P252" s="154"/>
      <c r="Q252" s="155"/>
      <c r="R252" s="155"/>
      <c r="S252" s="153">
        <v>2</v>
      </c>
      <c r="T252" s="156">
        <v>14.25</v>
      </c>
      <c r="U252" s="156">
        <v>45</v>
      </c>
      <c r="V252" s="153"/>
      <c r="W252" s="289"/>
      <c r="X252" s="290"/>
      <c r="Y252" s="151">
        <v>2</v>
      </c>
      <c r="Z252" s="275">
        <v>12.5</v>
      </c>
      <c r="AA252" s="275"/>
      <c r="AB252" s="151">
        <v>1.1399999999999999</v>
      </c>
      <c r="AC252" s="273">
        <f t="shared" si="9"/>
        <v>14.249999999999998</v>
      </c>
      <c r="AD252" s="292"/>
      <c r="AE252" s="122"/>
      <c r="AF252" s="122"/>
      <c r="AG252" s="122"/>
      <c r="AH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  <c r="BF252" s="122"/>
      <c r="BG252" s="122"/>
      <c r="BH252" s="122"/>
      <c r="BI252" s="122"/>
      <c r="BJ252" s="122"/>
      <c r="BK252" s="122"/>
      <c r="BL252" s="122"/>
      <c r="BM252" s="122"/>
      <c r="BN252" s="122"/>
      <c r="BO252" s="122"/>
      <c r="BP252" s="122"/>
      <c r="BQ252" s="122"/>
      <c r="BR252" s="122"/>
      <c r="BS252" s="122"/>
      <c r="BT252" s="122"/>
      <c r="BU252" s="122"/>
      <c r="BV252" s="122"/>
      <c r="BW252" s="122"/>
      <c r="BX252" s="122"/>
      <c r="BY252" s="122"/>
      <c r="BZ252" s="122"/>
    </row>
    <row r="253" spans="1:79" s="123" customFormat="1" x14ac:dyDescent="0.3">
      <c r="A253" s="151" t="s">
        <v>936</v>
      </c>
      <c r="B253" s="151" t="s">
        <v>927</v>
      </c>
      <c r="C253" s="151" t="s">
        <v>953</v>
      </c>
      <c r="D253" s="151" t="s">
        <v>89</v>
      </c>
      <c r="E253" s="151" t="s">
        <v>954</v>
      </c>
      <c r="F253" s="151" t="s">
        <v>955</v>
      </c>
      <c r="G253" s="151"/>
      <c r="H253" s="151"/>
      <c r="I253" s="151"/>
      <c r="J253" s="152"/>
      <c r="K253" s="207"/>
      <c r="L253" s="153"/>
      <c r="M253" s="773"/>
      <c r="N253" s="153"/>
      <c r="O253" s="153"/>
      <c r="P253" s="154"/>
      <c r="Q253" s="155"/>
      <c r="R253" s="155"/>
      <c r="S253" s="153">
        <v>1</v>
      </c>
      <c r="T253" s="156">
        <v>22.74</v>
      </c>
      <c r="U253" s="156">
        <v>90</v>
      </c>
      <c r="V253" s="153"/>
      <c r="W253" s="289"/>
      <c r="X253" s="290"/>
      <c r="Y253" s="151">
        <v>1</v>
      </c>
      <c r="Z253" s="275">
        <v>19.95</v>
      </c>
      <c r="AA253" s="275"/>
      <c r="AB253" s="151">
        <v>1.1399999999999999</v>
      </c>
      <c r="AC253" s="273">
        <f t="shared" si="9"/>
        <v>22.742999999999999</v>
      </c>
      <c r="AD253" s="29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  <c r="BF253" s="122"/>
      <c r="BG253" s="122"/>
      <c r="BH253" s="122"/>
      <c r="BI253" s="122"/>
      <c r="BJ253" s="122"/>
      <c r="BK253" s="122"/>
      <c r="BL253" s="122"/>
      <c r="BM253" s="122"/>
      <c r="BN253" s="122"/>
      <c r="BO253" s="122"/>
      <c r="BP253" s="122"/>
      <c r="BQ253" s="122"/>
      <c r="BR253" s="122"/>
      <c r="BS253" s="122"/>
      <c r="BT253" s="122"/>
      <c r="BU253" s="122"/>
      <c r="BV253" s="122"/>
      <c r="BW253" s="122"/>
      <c r="BX253" s="122"/>
      <c r="BY253" s="122"/>
      <c r="BZ253" s="122"/>
    </row>
    <row r="254" spans="1:79" s="123" customFormat="1" x14ac:dyDescent="0.3">
      <c r="A254" s="151" t="s">
        <v>956</v>
      </c>
      <c r="B254" s="151" t="s">
        <v>927</v>
      </c>
      <c r="C254" s="151" t="s">
        <v>957</v>
      </c>
      <c r="D254" s="151" t="s">
        <v>89</v>
      </c>
      <c r="E254" s="151" t="s">
        <v>958</v>
      </c>
      <c r="F254" s="151" t="s">
        <v>959</v>
      </c>
      <c r="G254" s="151"/>
      <c r="H254" s="151"/>
      <c r="I254" s="151"/>
      <c r="J254" s="152"/>
      <c r="K254" s="207"/>
      <c r="L254" s="153"/>
      <c r="M254" s="773"/>
      <c r="N254" s="153"/>
      <c r="O254" s="153"/>
      <c r="P254" s="154"/>
      <c r="Q254" s="155"/>
      <c r="R254" s="155"/>
      <c r="S254" s="153">
        <v>1</v>
      </c>
      <c r="T254" s="156">
        <v>26.79</v>
      </c>
      <c r="U254" s="156">
        <v>80</v>
      </c>
      <c r="V254" s="153"/>
      <c r="W254" s="289"/>
      <c r="X254" s="290"/>
      <c r="Y254" s="151">
        <v>1</v>
      </c>
      <c r="Z254" s="275">
        <v>23.5</v>
      </c>
      <c r="AA254" s="275"/>
      <c r="AB254" s="151">
        <v>1.1399999999999999</v>
      </c>
      <c r="AC254" s="273">
        <f t="shared" si="9"/>
        <v>26.79</v>
      </c>
      <c r="AD254" s="292"/>
      <c r="AE254" s="122"/>
      <c r="AF254" s="122"/>
      <c r="AG254" s="122"/>
      <c r="AH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  <c r="BF254" s="122"/>
      <c r="BG254" s="122"/>
      <c r="BH254" s="122"/>
      <c r="BI254" s="122"/>
      <c r="BJ254" s="122"/>
      <c r="BK254" s="122"/>
      <c r="BL254" s="122"/>
      <c r="BM254" s="122"/>
      <c r="BN254" s="122"/>
      <c r="BO254" s="122"/>
      <c r="BP254" s="122"/>
      <c r="BQ254" s="122"/>
      <c r="BR254" s="122"/>
      <c r="BS254" s="122"/>
      <c r="BT254" s="122"/>
      <c r="BU254" s="122"/>
      <c r="BV254" s="122"/>
      <c r="BW254" s="122"/>
      <c r="BX254" s="122"/>
      <c r="BY254" s="122"/>
      <c r="BZ254" s="122"/>
    </row>
    <row r="255" spans="1:79" s="123" customFormat="1" x14ac:dyDescent="0.3">
      <c r="A255" s="151" t="s">
        <v>960</v>
      </c>
      <c r="B255" s="151" t="s">
        <v>927</v>
      </c>
      <c r="C255" s="151" t="s">
        <v>915</v>
      </c>
      <c r="D255" s="151" t="s">
        <v>89</v>
      </c>
      <c r="E255" s="151" t="s">
        <v>961</v>
      </c>
      <c r="F255" s="151" t="s">
        <v>962</v>
      </c>
      <c r="G255" s="151"/>
      <c r="H255" s="151"/>
      <c r="I255" s="151"/>
      <c r="J255" s="152"/>
      <c r="K255" s="207"/>
      <c r="L255" s="153"/>
      <c r="M255" s="773"/>
      <c r="N255" s="153"/>
      <c r="O255" s="153"/>
      <c r="P255" s="154"/>
      <c r="Q255" s="155"/>
      <c r="R255" s="155"/>
      <c r="S255" s="153">
        <v>1</v>
      </c>
      <c r="T255" s="156">
        <v>44.29</v>
      </c>
      <c r="U255" s="156">
        <v>120</v>
      </c>
      <c r="V255" s="153"/>
      <c r="W255" s="289"/>
      <c r="X255" s="290"/>
      <c r="Y255" s="151">
        <v>1</v>
      </c>
      <c r="Z255" s="275">
        <v>38.85</v>
      </c>
      <c r="AA255" s="275"/>
      <c r="AB255" s="151">
        <v>1.1399999999999999</v>
      </c>
      <c r="AC255" s="273">
        <f t="shared" si="9"/>
        <v>44.288999999999994</v>
      </c>
      <c r="AD255" s="292"/>
      <c r="AE255" s="122"/>
      <c r="AF255" s="122"/>
      <c r="AG255" s="122"/>
      <c r="AH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  <c r="BF255" s="122"/>
      <c r="BG255" s="122"/>
      <c r="BH255" s="122"/>
      <c r="BI255" s="122"/>
      <c r="BJ255" s="122"/>
      <c r="BK255" s="122"/>
      <c r="BL255" s="122"/>
      <c r="BM255" s="122"/>
      <c r="BN255" s="122"/>
      <c r="BO255" s="122"/>
      <c r="BP255" s="122"/>
      <c r="BQ255" s="122"/>
      <c r="BR255" s="122"/>
      <c r="BS255" s="122"/>
      <c r="BT255" s="122"/>
      <c r="BU255" s="122"/>
      <c r="BV255" s="122"/>
      <c r="BW255" s="122"/>
      <c r="BX255" s="122"/>
      <c r="BY255" s="122"/>
      <c r="BZ255" s="122"/>
    </row>
    <row r="256" spans="1:79" x14ac:dyDescent="0.3">
      <c r="I256" s="365"/>
      <c r="J256" s="196"/>
      <c r="K256" s="797"/>
      <c r="L256" s="166"/>
      <c r="M256" s="166"/>
      <c r="N256" s="166"/>
      <c r="O256" s="166"/>
      <c r="P256" s="166"/>
      <c r="Q256" s="166"/>
      <c r="R256" s="169"/>
      <c r="T256" s="365"/>
      <c r="V256" s="171"/>
      <c r="W256" s="169"/>
      <c r="X256" s="88"/>
      <c r="Y256" s="166"/>
      <c r="Z256" s="166"/>
      <c r="AA256" s="166"/>
      <c r="AB256" s="166"/>
      <c r="AC256" s="166"/>
      <c r="AD256" s="88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245"/>
    </row>
    <row r="257" spans="1:30" s="3" customFormat="1" x14ac:dyDescent="0.3">
      <c r="A257" s="39" t="s">
        <v>3261</v>
      </c>
      <c r="B257" s="39" t="s">
        <v>131</v>
      </c>
      <c r="C257" s="39" t="s">
        <v>3262</v>
      </c>
      <c r="D257" s="39" t="s">
        <v>3263</v>
      </c>
      <c r="E257" s="39" t="s">
        <v>3264</v>
      </c>
      <c r="F257" s="39"/>
      <c r="G257" s="39"/>
      <c r="H257" s="39"/>
      <c r="I257" s="365"/>
      <c r="J257" s="196"/>
      <c r="K257" s="798"/>
      <c r="L257" s="166"/>
      <c r="M257" s="169"/>
      <c r="N257" s="166"/>
      <c r="O257" s="166"/>
      <c r="P257" s="166"/>
      <c r="Q257" s="169"/>
      <c r="R257" s="169"/>
      <c r="S257" s="39">
        <v>1</v>
      </c>
      <c r="T257" s="799"/>
      <c r="U257" s="197"/>
      <c r="V257" s="171"/>
      <c r="W257" s="169"/>
      <c r="X257" s="88"/>
      <c r="Y257" s="151">
        <v>1</v>
      </c>
      <c r="Z257" s="511"/>
      <c r="AA257" s="511">
        <f t="shared" ref="AA257:AA287" si="10">Y257*Z257</f>
        <v>0</v>
      </c>
      <c r="AB257" s="166">
        <v>1.1399999999999999</v>
      </c>
      <c r="AC257" s="167">
        <f t="shared" ref="AC257:AC288" si="11">Z257*AB257</f>
        <v>0</v>
      </c>
      <c r="AD257" s="800">
        <f t="shared" ref="AD257:AD287" si="12">AC257*Y257</f>
        <v>0</v>
      </c>
    </row>
    <row r="258" spans="1:30" s="3" customFormat="1" x14ac:dyDescent="0.3">
      <c r="A258" s="39" t="s">
        <v>3261</v>
      </c>
      <c r="B258" s="39" t="s">
        <v>131</v>
      </c>
      <c r="C258" s="39" t="s">
        <v>3265</v>
      </c>
      <c r="D258" s="39" t="s">
        <v>3263</v>
      </c>
      <c r="E258" s="39" t="s">
        <v>3266</v>
      </c>
      <c r="F258" s="39"/>
      <c r="G258" s="39"/>
      <c r="H258" s="39"/>
      <c r="I258" s="365"/>
      <c r="J258" s="196"/>
      <c r="K258" s="798"/>
      <c r="L258" s="166"/>
      <c r="M258" s="169"/>
      <c r="N258" s="166"/>
      <c r="O258" s="166"/>
      <c r="P258" s="166"/>
      <c r="Q258" s="169"/>
      <c r="R258" s="169"/>
      <c r="S258" s="39">
        <v>1</v>
      </c>
      <c r="T258" s="799"/>
      <c r="U258" s="197"/>
      <c r="V258" s="171"/>
      <c r="W258" s="169"/>
      <c r="X258" s="88"/>
      <c r="Y258" s="151">
        <v>1</v>
      </c>
      <c r="Z258" s="511"/>
      <c r="AA258" s="511">
        <f t="shared" si="10"/>
        <v>0</v>
      </c>
      <c r="AB258" s="166">
        <v>1.1399999999999999</v>
      </c>
      <c r="AC258" s="167">
        <f t="shared" si="11"/>
        <v>0</v>
      </c>
      <c r="AD258" s="800">
        <f t="shared" si="12"/>
        <v>0</v>
      </c>
    </row>
    <row r="259" spans="1:30" s="3" customFormat="1" x14ac:dyDescent="0.3">
      <c r="A259" s="39" t="s">
        <v>3261</v>
      </c>
      <c r="B259" s="39" t="s">
        <v>131</v>
      </c>
      <c r="C259" s="39" t="s">
        <v>3267</v>
      </c>
      <c r="D259" s="39" t="s">
        <v>3263</v>
      </c>
      <c r="E259" s="39" t="s">
        <v>3268</v>
      </c>
      <c r="F259" s="39"/>
      <c r="G259" s="39"/>
      <c r="H259" s="39"/>
      <c r="I259" s="365"/>
      <c r="J259" s="196"/>
      <c r="K259" s="798"/>
      <c r="L259" s="166"/>
      <c r="M259" s="169"/>
      <c r="N259" s="166"/>
      <c r="O259" s="166"/>
      <c r="P259" s="166"/>
      <c r="Q259" s="169"/>
      <c r="R259" s="169"/>
      <c r="S259" s="39">
        <v>1</v>
      </c>
      <c r="T259" s="799"/>
      <c r="U259" s="197"/>
      <c r="V259" s="171"/>
      <c r="W259" s="169"/>
      <c r="X259" s="88"/>
      <c r="Y259" s="151">
        <v>1</v>
      </c>
      <c r="Z259" s="511"/>
      <c r="AA259" s="511">
        <f t="shared" si="10"/>
        <v>0</v>
      </c>
      <c r="AB259" s="166">
        <v>1.1399999999999999</v>
      </c>
      <c r="AC259" s="167">
        <f t="shared" si="11"/>
        <v>0</v>
      </c>
      <c r="AD259" s="800">
        <f t="shared" si="12"/>
        <v>0</v>
      </c>
    </row>
    <row r="260" spans="1:30" s="3" customFormat="1" x14ac:dyDescent="0.3">
      <c r="A260" s="39" t="s">
        <v>3261</v>
      </c>
      <c r="B260" s="39" t="s">
        <v>131</v>
      </c>
      <c r="C260" s="39" t="s">
        <v>3269</v>
      </c>
      <c r="D260" s="39" t="s">
        <v>3263</v>
      </c>
      <c r="E260" s="801" t="s">
        <v>3270</v>
      </c>
      <c r="F260" s="39"/>
      <c r="G260" s="39"/>
      <c r="H260" s="39"/>
      <c r="I260" s="365"/>
      <c r="J260" s="196"/>
      <c r="K260" s="798"/>
      <c r="L260" s="166"/>
      <c r="M260" s="169"/>
      <c r="N260" s="166"/>
      <c r="O260" s="166"/>
      <c r="P260" s="166"/>
      <c r="Q260" s="169"/>
      <c r="R260" s="169"/>
      <c r="S260" s="39">
        <v>1</v>
      </c>
      <c r="T260" s="799"/>
      <c r="U260" s="197"/>
      <c r="V260" s="171"/>
      <c r="W260" s="169"/>
      <c r="X260" s="88"/>
      <c r="Y260" s="151">
        <v>1</v>
      </c>
      <c r="Z260" s="511"/>
      <c r="AA260" s="511">
        <f t="shared" si="10"/>
        <v>0</v>
      </c>
      <c r="AB260" s="166">
        <v>1.1399999999999999</v>
      </c>
      <c r="AC260" s="167">
        <f t="shared" si="11"/>
        <v>0</v>
      </c>
      <c r="AD260" s="800">
        <f t="shared" si="12"/>
        <v>0</v>
      </c>
    </row>
    <row r="261" spans="1:30" s="3" customFormat="1" x14ac:dyDescent="0.3">
      <c r="A261" s="39" t="s">
        <v>3261</v>
      </c>
      <c r="B261" s="39" t="s">
        <v>131</v>
      </c>
      <c r="C261" s="39" t="s">
        <v>3271</v>
      </c>
      <c r="D261" s="39" t="s">
        <v>3263</v>
      </c>
      <c r="E261" s="39" t="s">
        <v>3272</v>
      </c>
      <c r="F261" s="39"/>
      <c r="G261" s="39"/>
      <c r="H261" s="39"/>
      <c r="I261" s="365"/>
      <c r="J261" s="196"/>
      <c r="K261" s="798"/>
      <c r="L261" s="166"/>
      <c r="M261" s="169"/>
      <c r="N261" s="166"/>
      <c r="O261" s="166"/>
      <c r="P261" s="166"/>
      <c r="Q261" s="169"/>
      <c r="R261" s="169"/>
      <c r="S261" s="39">
        <v>1</v>
      </c>
      <c r="T261" s="799"/>
      <c r="U261" s="197"/>
      <c r="V261" s="171"/>
      <c r="W261" s="169"/>
      <c r="X261" s="88"/>
      <c r="Y261" s="151">
        <v>1</v>
      </c>
      <c r="Z261" s="511"/>
      <c r="AA261" s="511">
        <f t="shared" si="10"/>
        <v>0</v>
      </c>
      <c r="AB261" s="166">
        <v>1.1399999999999999</v>
      </c>
      <c r="AC261" s="167">
        <f t="shared" si="11"/>
        <v>0</v>
      </c>
      <c r="AD261" s="800">
        <f t="shared" si="12"/>
        <v>0</v>
      </c>
    </row>
    <row r="262" spans="1:30" s="3" customFormat="1" x14ac:dyDescent="0.3">
      <c r="A262" s="39" t="s">
        <v>3261</v>
      </c>
      <c r="B262" s="39" t="s">
        <v>131</v>
      </c>
      <c r="C262" s="39" t="s">
        <v>3273</v>
      </c>
      <c r="D262" s="39" t="s">
        <v>3263</v>
      </c>
      <c r="E262" s="39" t="s">
        <v>3274</v>
      </c>
      <c r="F262" s="39"/>
      <c r="G262" s="39"/>
      <c r="H262" s="39"/>
      <c r="I262" s="365"/>
      <c r="J262" s="196"/>
      <c r="K262" s="798"/>
      <c r="L262" s="166"/>
      <c r="M262" s="169"/>
      <c r="N262" s="166"/>
      <c r="O262" s="166"/>
      <c r="P262" s="166"/>
      <c r="Q262" s="169"/>
      <c r="R262" s="169"/>
      <c r="S262" s="39">
        <v>1</v>
      </c>
      <c r="T262" s="799"/>
      <c r="U262" s="197"/>
      <c r="V262" s="171"/>
      <c r="W262" s="169"/>
      <c r="X262" s="88"/>
      <c r="Y262" s="151">
        <v>1</v>
      </c>
      <c r="Z262" s="511"/>
      <c r="AA262" s="511">
        <f t="shared" si="10"/>
        <v>0</v>
      </c>
      <c r="AB262" s="166">
        <v>1.1399999999999999</v>
      </c>
      <c r="AC262" s="167">
        <f t="shared" si="11"/>
        <v>0</v>
      </c>
      <c r="AD262" s="800">
        <f t="shared" si="12"/>
        <v>0</v>
      </c>
    </row>
    <row r="263" spans="1:30" s="3" customFormat="1" x14ac:dyDescent="0.3">
      <c r="A263" s="39" t="s">
        <v>423</v>
      </c>
      <c r="B263" s="39" t="s">
        <v>416</v>
      </c>
      <c r="C263" s="39" t="s">
        <v>3275</v>
      </c>
      <c r="D263" s="39" t="s">
        <v>3263</v>
      </c>
      <c r="E263" s="39" t="s">
        <v>3276</v>
      </c>
      <c r="F263" s="39"/>
      <c r="G263" s="39"/>
      <c r="H263" s="39"/>
      <c r="I263" s="365"/>
      <c r="J263" s="196"/>
      <c r="K263" s="798"/>
      <c r="L263" s="166"/>
      <c r="M263" s="169"/>
      <c r="N263" s="166"/>
      <c r="O263" s="166"/>
      <c r="P263" s="166"/>
      <c r="Q263" s="169"/>
      <c r="R263" s="169"/>
      <c r="S263" s="39">
        <v>3</v>
      </c>
      <c r="T263" s="799"/>
      <c r="U263" s="197"/>
      <c r="V263" s="171"/>
      <c r="W263" s="169"/>
      <c r="X263" s="88"/>
      <c r="Y263" s="151">
        <v>3</v>
      </c>
      <c r="Z263" s="511"/>
      <c r="AA263" s="511">
        <f t="shared" si="10"/>
        <v>0</v>
      </c>
      <c r="AB263" s="166">
        <v>1.1399999999999999</v>
      </c>
      <c r="AC263" s="167">
        <f t="shared" si="11"/>
        <v>0</v>
      </c>
      <c r="AD263" s="800">
        <f t="shared" si="12"/>
        <v>0</v>
      </c>
    </row>
    <row r="264" spans="1:30" s="3" customFormat="1" x14ac:dyDescent="0.3">
      <c r="A264" s="39" t="s">
        <v>423</v>
      </c>
      <c r="B264" s="39" t="s">
        <v>416</v>
      </c>
      <c r="C264" s="39" t="s">
        <v>3277</v>
      </c>
      <c r="D264" s="39" t="s">
        <v>3263</v>
      </c>
      <c r="E264" s="39" t="s">
        <v>3278</v>
      </c>
      <c r="F264" s="39" t="s">
        <v>3279</v>
      </c>
      <c r="G264" s="39"/>
      <c r="H264" s="39"/>
      <c r="I264" s="365"/>
      <c r="J264" s="196"/>
      <c r="K264" s="798"/>
      <c r="L264" s="166"/>
      <c r="M264" s="169"/>
      <c r="N264" s="166"/>
      <c r="O264" s="166"/>
      <c r="P264" s="166"/>
      <c r="Q264" s="169"/>
      <c r="R264" s="169"/>
      <c r="S264" s="39">
        <v>10</v>
      </c>
      <c r="T264" s="799"/>
      <c r="U264" s="197"/>
      <c r="V264" s="171"/>
      <c r="W264" s="169"/>
      <c r="X264" s="88"/>
      <c r="Y264" s="151">
        <v>10</v>
      </c>
      <c r="Z264" s="511"/>
      <c r="AA264" s="511">
        <f t="shared" si="10"/>
        <v>0</v>
      </c>
      <c r="AB264" s="166">
        <v>1.1399999999999999</v>
      </c>
      <c r="AC264" s="167">
        <f t="shared" si="11"/>
        <v>0</v>
      </c>
      <c r="AD264" s="800">
        <f t="shared" si="12"/>
        <v>0</v>
      </c>
    </row>
    <row r="265" spans="1:30" s="3" customFormat="1" x14ac:dyDescent="0.3">
      <c r="A265" s="39" t="s">
        <v>423</v>
      </c>
      <c r="B265" s="39" t="s">
        <v>416</v>
      </c>
      <c r="C265" s="39" t="s">
        <v>3280</v>
      </c>
      <c r="D265" s="39" t="s">
        <v>3263</v>
      </c>
      <c r="E265" s="39" t="s">
        <v>3281</v>
      </c>
      <c r="F265" s="39"/>
      <c r="G265" s="39"/>
      <c r="H265" s="39"/>
      <c r="I265" s="365"/>
      <c r="J265" s="196"/>
      <c r="K265" s="798"/>
      <c r="L265" s="166"/>
      <c r="M265" s="169"/>
      <c r="N265" s="166"/>
      <c r="O265" s="166"/>
      <c r="P265" s="166"/>
      <c r="Q265" s="169"/>
      <c r="R265" s="169"/>
      <c r="S265" s="39">
        <v>3</v>
      </c>
      <c r="T265" s="799"/>
      <c r="U265" s="197"/>
      <c r="V265" s="171"/>
      <c r="W265" s="169"/>
      <c r="X265" s="88"/>
      <c r="Y265" s="151">
        <v>3</v>
      </c>
      <c r="Z265" s="511"/>
      <c r="AA265" s="511">
        <f t="shared" si="10"/>
        <v>0</v>
      </c>
      <c r="AB265" s="166">
        <v>1.1399999999999999</v>
      </c>
      <c r="AC265" s="167">
        <f t="shared" si="11"/>
        <v>0</v>
      </c>
      <c r="AD265" s="800">
        <f t="shared" si="12"/>
        <v>0</v>
      </c>
    </row>
    <row r="266" spans="1:30" s="3" customFormat="1" x14ac:dyDescent="0.3">
      <c r="A266" s="39" t="s">
        <v>423</v>
      </c>
      <c r="B266" s="39" t="s">
        <v>416</v>
      </c>
      <c r="C266" s="39" t="s">
        <v>3282</v>
      </c>
      <c r="D266" s="39" t="s">
        <v>3263</v>
      </c>
      <c r="E266" s="39" t="s">
        <v>3283</v>
      </c>
      <c r="F266" s="39"/>
      <c r="G266" s="39"/>
      <c r="H266" s="39"/>
      <c r="I266" s="365"/>
      <c r="J266" s="196"/>
      <c r="K266" s="798"/>
      <c r="L266" s="166"/>
      <c r="M266" s="169"/>
      <c r="N266" s="166"/>
      <c r="O266" s="166"/>
      <c r="P266" s="166"/>
      <c r="Q266" s="169"/>
      <c r="R266" s="169"/>
      <c r="S266" s="39">
        <v>3</v>
      </c>
      <c r="T266" s="799"/>
      <c r="U266" s="197"/>
      <c r="V266" s="171"/>
      <c r="W266" s="169"/>
      <c r="X266" s="88"/>
      <c r="Y266" s="151">
        <v>3</v>
      </c>
      <c r="Z266" s="511"/>
      <c r="AA266" s="511">
        <f t="shared" si="10"/>
        <v>0</v>
      </c>
      <c r="AB266" s="166">
        <v>1.1399999999999999</v>
      </c>
      <c r="AC266" s="167">
        <f t="shared" si="11"/>
        <v>0</v>
      </c>
      <c r="AD266" s="800">
        <f t="shared" si="12"/>
        <v>0</v>
      </c>
    </row>
    <row r="267" spans="1:30" s="3" customFormat="1" x14ac:dyDescent="0.3">
      <c r="A267" s="39" t="s">
        <v>423</v>
      </c>
      <c r="B267" s="39" t="s">
        <v>416</v>
      </c>
      <c r="C267" s="39" t="s">
        <v>3284</v>
      </c>
      <c r="D267" s="39" t="s">
        <v>3263</v>
      </c>
      <c r="E267" s="39" t="s">
        <v>3285</v>
      </c>
      <c r="F267" s="39"/>
      <c r="G267" s="39"/>
      <c r="H267" s="39"/>
      <c r="I267" s="365"/>
      <c r="J267" s="196"/>
      <c r="K267" s="798"/>
      <c r="L267" s="166"/>
      <c r="M267" s="169"/>
      <c r="N267" s="166"/>
      <c r="O267" s="166"/>
      <c r="P267" s="166"/>
      <c r="Q267" s="169"/>
      <c r="R267" s="169"/>
      <c r="S267" s="39">
        <v>3</v>
      </c>
      <c r="T267" s="799"/>
      <c r="U267" s="197"/>
      <c r="V267" s="171"/>
      <c r="W267" s="169"/>
      <c r="X267" s="88"/>
      <c r="Y267" s="151">
        <v>3</v>
      </c>
      <c r="Z267" s="511"/>
      <c r="AA267" s="511">
        <f t="shared" si="10"/>
        <v>0</v>
      </c>
      <c r="AB267" s="166">
        <v>1.1399999999999999</v>
      </c>
      <c r="AC267" s="167">
        <f t="shared" si="11"/>
        <v>0</v>
      </c>
      <c r="AD267" s="800">
        <f t="shared" si="12"/>
        <v>0</v>
      </c>
    </row>
    <row r="268" spans="1:30" s="3" customFormat="1" x14ac:dyDescent="0.3">
      <c r="A268" s="39" t="s">
        <v>3286</v>
      </c>
      <c r="B268" s="39" t="s">
        <v>3287</v>
      </c>
      <c r="C268" s="39">
        <v>107</v>
      </c>
      <c r="D268" s="39" t="s">
        <v>3263</v>
      </c>
      <c r="E268" s="39" t="s">
        <v>3288</v>
      </c>
      <c r="F268" s="39"/>
      <c r="G268" s="39"/>
      <c r="H268" s="39"/>
      <c r="I268" s="365"/>
      <c r="J268" s="196"/>
      <c r="K268" s="798"/>
      <c r="L268" s="166"/>
      <c r="M268" s="169"/>
      <c r="N268" s="166"/>
      <c r="O268" s="166"/>
      <c r="P268" s="166"/>
      <c r="Q268" s="169"/>
      <c r="R268" s="169"/>
      <c r="S268" s="39">
        <v>5</v>
      </c>
      <c r="T268" s="799"/>
      <c r="U268" s="197"/>
      <c r="V268" s="171"/>
      <c r="W268" s="169"/>
      <c r="X268" s="88"/>
      <c r="Y268" s="151">
        <v>5</v>
      </c>
      <c r="Z268" s="511">
        <v>1.59</v>
      </c>
      <c r="AA268" s="511">
        <f t="shared" si="10"/>
        <v>7.95</v>
      </c>
      <c r="AB268" s="166">
        <v>1.1399999999999999</v>
      </c>
      <c r="AC268" s="167">
        <f t="shared" si="11"/>
        <v>1.8126</v>
      </c>
      <c r="AD268" s="800">
        <f t="shared" si="12"/>
        <v>9.0630000000000006</v>
      </c>
    </row>
    <row r="269" spans="1:30" s="3" customFormat="1" x14ac:dyDescent="0.3">
      <c r="A269" s="39" t="s">
        <v>3289</v>
      </c>
      <c r="B269" s="39" t="s">
        <v>3287</v>
      </c>
      <c r="C269" s="39">
        <v>106</v>
      </c>
      <c r="D269" s="39" t="s">
        <v>3263</v>
      </c>
      <c r="E269" s="39" t="s">
        <v>3290</v>
      </c>
      <c r="F269" s="39"/>
      <c r="G269" s="39"/>
      <c r="H269" s="39"/>
      <c r="I269" s="365"/>
      <c r="J269" s="196"/>
      <c r="K269" s="798"/>
      <c r="L269" s="166"/>
      <c r="M269" s="169"/>
      <c r="N269" s="166"/>
      <c r="O269" s="166"/>
      <c r="P269" s="166"/>
      <c r="Q269" s="169"/>
      <c r="R269" s="169"/>
      <c r="S269" s="39">
        <v>3</v>
      </c>
      <c r="T269" s="799"/>
      <c r="U269" s="197"/>
      <c r="V269" s="171"/>
      <c r="W269" s="169"/>
      <c r="X269" s="88"/>
      <c r="Y269" s="151">
        <v>3</v>
      </c>
      <c r="Z269" s="511">
        <v>2.9</v>
      </c>
      <c r="AA269" s="511">
        <f t="shared" si="10"/>
        <v>8.6999999999999993</v>
      </c>
      <c r="AB269" s="166">
        <v>1.1399999999999999</v>
      </c>
      <c r="AC269" s="167">
        <f t="shared" si="11"/>
        <v>3.3059999999999996</v>
      </c>
      <c r="AD269" s="800">
        <f t="shared" si="12"/>
        <v>9.9179999999999993</v>
      </c>
    </row>
    <row r="270" spans="1:30" s="3" customFormat="1" x14ac:dyDescent="0.3">
      <c r="A270" s="39" t="s">
        <v>3291</v>
      </c>
      <c r="B270" s="39" t="s">
        <v>3287</v>
      </c>
      <c r="C270" s="39">
        <v>127</v>
      </c>
      <c r="D270" s="39" t="s">
        <v>3263</v>
      </c>
      <c r="E270" s="39" t="s">
        <v>3292</v>
      </c>
      <c r="F270" s="39"/>
      <c r="G270" s="39"/>
      <c r="H270" s="39"/>
      <c r="I270" s="365"/>
      <c r="J270" s="196"/>
      <c r="K270" s="798"/>
      <c r="L270" s="166"/>
      <c r="M270" s="169"/>
      <c r="N270" s="166"/>
      <c r="O270" s="166"/>
      <c r="P270" s="166"/>
      <c r="Q270" s="169"/>
      <c r="R270" s="169"/>
      <c r="S270" s="39">
        <v>5</v>
      </c>
      <c r="T270" s="799"/>
      <c r="U270" s="197"/>
      <c r="V270" s="171"/>
      <c r="W270" s="169"/>
      <c r="X270" s="88"/>
      <c r="Y270" s="151">
        <v>3</v>
      </c>
      <c r="Z270" s="511"/>
      <c r="AA270" s="511">
        <f t="shared" si="10"/>
        <v>0</v>
      </c>
      <c r="AB270" s="166">
        <v>1.1399999999999999</v>
      </c>
      <c r="AC270" s="167">
        <f t="shared" si="11"/>
        <v>0</v>
      </c>
      <c r="AD270" s="800">
        <f t="shared" si="12"/>
        <v>0</v>
      </c>
    </row>
    <row r="271" spans="1:30" s="3" customFormat="1" x14ac:dyDescent="0.3">
      <c r="A271" s="39" t="s">
        <v>3293</v>
      </c>
      <c r="B271" s="39" t="s">
        <v>3287</v>
      </c>
      <c r="C271" s="39">
        <v>102</v>
      </c>
      <c r="D271" s="39" t="s">
        <v>3263</v>
      </c>
      <c r="E271" s="39" t="s">
        <v>3294</v>
      </c>
      <c r="F271" s="39"/>
      <c r="G271" s="39"/>
      <c r="H271" s="39"/>
      <c r="I271" s="365"/>
      <c r="J271" s="196"/>
      <c r="K271" s="798"/>
      <c r="L271" s="166"/>
      <c r="M271" s="169"/>
      <c r="N271" s="166"/>
      <c r="O271" s="166"/>
      <c r="P271" s="166"/>
      <c r="Q271" s="169"/>
      <c r="R271" s="169"/>
      <c r="S271" s="39">
        <v>10</v>
      </c>
      <c r="T271" s="799"/>
      <c r="U271" s="197"/>
      <c r="V271" s="171"/>
      <c r="W271" s="169"/>
      <c r="X271" s="88"/>
      <c r="Y271" s="151">
        <v>10</v>
      </c>
      <c r="Z271" s="511">
        <v>2.84</v>
      </c>
      <c r="AA271" s="511">
        <f t="shared" si="10"/>
        <v>28.4</v>
      </c>
      <c r="AB271" s="166">
        <v>1.1399999999999999</v>
      </c>
      <c r="AC271" s="167">
        <f t="shared" si="11"/>
        <v>3.2375999999999996</v>
      </c>
      <c r="AD271" s="800">
        <f t="shared" si="12"/>
        <v>32.375999999999998</v>
      </c>
    </row>
    <row r="272" spans="1:30" s="3" customFormat="1" x14ac:dyDescent="0.3">
      <c r="A272" s="39" t="s">
        <v>3295</v>
      </c>
      <c r="B272" s="39" t="s">
        <v>3287</v>
      </c>
      <c r="C272" s="39">
        <v>109</v>
      </c>
      <c r="D272" s="39" t="s">
        <v>3263</v>
      </c>
      <c r="E272" s="39" t="s">
        <v>3296</v>
      </c>
      <c r="F272" s="39"/>
      <c r="G272" s="39"/>
      <c r="H272" s="39"/>
      <c r="I272" s="365"/>
      <c r="J272" s="196"/>
      <c r="K272" s="798"/>
      <c r="L272" s="166"/>
      <c r="M272" s="169"/>
      <c r="N272" s="166"/>
      <c r="O272" s="166"/>
      <c r="P272" s="166"/>
      <c r="Q272" s="169"/>
      <c r="R272" s="169"/>
      <c r="S272" s="39">
        <v>10</v>
      </c>
      <c r="T272" s="799"/>
      <c r="U272" s="197"/>
      <c r="V272" s="171"/>
      <c r="W272" s="169"/>
      <c r="X272" s="88"/>
      <c r="Y272" s="151">
        <v>10</v>
      </c>
      <c r="Z272" s="511">
        <v>2.72</v>
      </c>
      <c r="AA272" s="511">
        <f t="shared" si="10"/>
        <v>27.200000000000003</v>
      </c>
      <c r="AB272" s="166">
        <v>1.1399999999999999</v>
      </c>
      <c r="AC272" s="167">
        <f t="shared" si="11"/>
        <v>3.1008</v>
      </c>
      <c r="AD272" s="800">
        <f t="shared" si="12"/>
        <v>31.007999999999999</v>
      </c>
    </row>
    <row r="273" spans="1:30" s="3" customFormat="1" x14ac:dyDescent="0.3">
      <c r="A273" s="39" t="s">
        <v>3297</v>
      </c>
      <c r="B273" s="39" t="s">
        <v>3287</v>
      </c>
      <c r="C273" s="39">
        <v>103</v>
      </c>
      <c r="D273" s="39" t="s">
        <v>3263</v>
      </c>
      <c r="E273" s="39" t="s">
        <v>3298</v>
      </c>
      <c r="F273" s="39"/>
      <c r="G273" s="39"/>
      <c r="H273" s="39"/>
      <c r="I273" s="365"/>
      <c r="J273" s="196"/>
      <c r="K273" s="798"/>
      <c r="L273" s="166"/>
      <c r="M273" s="169"/>
      <c r="N273" s="166"/>
      <c r="O273" s="166"/>
      <c r="P273" s="166"/>
      <c r="Q273" s="169"/>
      <c r="R273" s="169"/>
      <c r="S273" s="39">
        <v>10</v>
      </c>
      <c r="T273" s="799"/>
      <c r="U273" s="197"/>
      <c r="V273" s="171"/>
      <c r="W273" s="169"/>
      <c r="X273" s="88"/>
      <c r="Y273" s="151">
        <v>10</v>
      </c>
      <c r="Z273" s="511">
        <v>2.84</v>
      </c>
      <c r="AA273" s="511">
        <f t="shared" si="10"/>
        <v>28.4</v>
      </c>
      <c r="AB273" s="166">
        <v>1.1399999999999999</v>
      </c>
      <c r="AC273" s="167">
        <f t="shared" si="11"/>
        <v>3.2375999999999996</v>
      </c>
      <c r="AD273" s="800">
        <f t="shared" si="12"/>
        <v>32.375999999999998</v>
      </c>
    </row>
    <row r="274" spans="1:30" s="3" customFormat="1" x14ac:dyDescent="0.3">
      <c r="A274" s="39" t="s">
        <v>3299</v>
      </c>
      <c r="B274" s="39" t="s">
        <v>3287</v>
      </c>
      <c r="C274" s="39">
        <v>105</v>
      </c>
      <c r="D274" s="39" t="s">
        <v>3263</v>
      </c>
      <c r="E274" s="39" t="s">
        <v>3300</v>
      </c>
      <c r="F274" s="39"/>
      <c r="G274" s="39"/>
      <c r="H274" s="39"/>
      <c r="I274" s="365"/>
      <c r="J274" s="196"/>
      <c r="K274" s="798"/>
      <c r="L274" s="166"/>
      <c r="M274" s="169"/>
      <c r="N274" s="166"/>
      <c r="O274" s="166"/>
      <c r="P274" s="166"/>
      <c r="Q274" s="169"/>
      <c r="R274" s="169"/>
      <c r="S274" s="39">
        <v>8</v>
      </c>
      <c r="T274" s="799"/>
      <c r="U274" s="197"/>
      <c r="V274" s="171"/>
      <c r="W274" s="169"/>
      <c r="X274" s="88"/>
      <c r="Y274" s="151">
        <v>8</v>
      </c>
      <c r="Z274" s="511">
        <v>3.8</v>
      </c>
      <c r="AA274" s="511">
        <f t="shared" si="10"/>
        <v>30.4</v>
      </c>
      <c r="AB274" s="166">
        <v>1.1399999999999999</v>
      </c>
      <c r="AC274" s="167">
        <f t="shared" si="11"/>
        <v>4.3319999999999999</v>
      </c>
      <c r="AD274" s="800">
        <f t="shared" si="12"/>
        <v>34.655999999999999</v>
      </c>
    </row>
    <row r="275" spans="1:30" s="3" customFormat="1" x14ac:dyDescent="0.3">
      <c r="A275" s="39" t="s">
        <v>3301</v>
      </c>
      <c r="B275" s="39" t="s">
        <v>3287</v>
      </c>
      <c r="C275" s="39" t="s">
        <v>3302</v>
      </c>
      <c r="D275" s="802" t="s">
        <v>3263</v>
      </c>
      <c r="E275" s="801" t="s">
        <v>3303</v>
      </c>
      <c r="F275" s="39"/>
      <c r="G275" s="39"/>
      <c r="H275" s="39"/>
      <c r="I275" s="365"/>
      <c r="J275" s="196"/>
      <c r="K275" s="798"/>
      <c r="L275" s="166"/>
      <c r="M275" s="169"/>
      <c r="N275" s="166"/>
      <c r="O275" s="166"/>
      <c r="P275" s="166"/>
      <c r="Q275" s="169"/>
      <c r="R275" s="169"/>
      <c r="S275" s="39">
        <v>10</v>
      </c>
      <c r="T275" s="799"/>
      <c r="U275" s="197"/>
      <c r="V275" s="171"/>
      <c r="W275" s="169"/>
      <c r="X275" s="88"/>
      <c r="Y275" s="151">
        <v>10</v>
      </c>
      <c r="Z275" s="511">
        <v>3.02</v>
      </c>
      <c r="AA275" s="511">
        <f t="shared" si="10"/>
        <v>30.2</v>
      </c>
      <c r="AB275" s="166">
        <v>1.1399999999999999</v>
      </c>
      <c r="AC275" s="167">
        <f t="shared" si="11"/>
        <v>3.4427999999999996</v>
      </c>
      <c r="AD275" s="800">
        <f t="shared" si="12"/>
        <v>34.427999999999997</v>
      </c>
    </row>
    <row r="276" spans="1:30" s="3" customFormat="1" x14ac:dyDescent="0.3">
      <c r="A276" s="39" t="s">
        <v>3304</v>
      </c>
      <c r="B276" s="39" t="s">
        <v>3287</v>
      </c>
      <c r="C276" s="39">
        <v>111</v>
      </c>
      <c r="D276" s="39" t="s">
        <v>3263</v>
      </c>
      <c r="E276" s="803" t="s">
        <v>3305</v>
      </c>
      <c r="F276" s="39"/>
      <c r="G276" s="39"/>
      <c r="H276" s="39"/>
      <c r="I276" s="365"/>
      <c r="J276" s="196"/>
      <c r="K276" s="798"/>
      <c r="L276" s="166"/>
      <c r="M276" s="169"/>
      <c r="N276" s="166"/>
      <c r="O276" s="166"/>
      <c r="P276" s="166"/>
      <c r="Q276" s="169"/>
      <c r="R276" s="169"/>
      <c r="S276" s="39">
        <v>10</v>
      </c>
      <c r="T276" s="799"/>
      <c r="U276" s="197"/>
      <c r="V276" s="171"/>
      <c r="W276" s="169"/>
      <c r="X276" s="88"/>
      <c r="Y276" s="151">
        <v>10</v>
      </c>
      <c r="Z276" s="511">
        <v>2.0099999999999998</v>
      </c>
      <c r="AA276" s="511">
        <f t="shared" si="10"/>
        <v>20.099999999999998</v>
      </c>
      <c r="AB276" s="166">
        <v>1.1399999999999999</v>
      </c>
      <c r="AC276" s="167">
        <f t="shared" si="11"/>
        <v>2.2913999999999994</v>
      </c>
      <c r="AD276" s="800">
        <f t="shared" si="12"/>
        <v>22.913999999999994</v>
      </c>
    </row>
    <row r="277" spans="1:30" s="3" customFormat="1" x14ac:dyDescent="0.3">
      <c r="A277" s="39" t="s">
        <v>3306</v>
      </c>
      <c r="B277" s="39" t="s">
        <v>3287</v>
      </c>
      <c r="C277" s="39">
        <v>114</v>
      </c>
      <c r="D277" s="39" t="s">
        <v>3263</v>
      </c>
      <c r="E277" s="803" t="s">
        <v>3307</v>
      </c>
      <c r="F277" s="39"/>
      <c r="G277" s="39"/>
      <c r="H277" s="39"/>
      <c r="I277" s="365"/>
      <c r="J277" s="196"/>
      <c r="K277" s="798"/>
      <c r="L277" s="166"/>
      <c r="M277" s="169"/>
      <c r="N277" s="166"/>
      <c r="O277" s="166"/>
      <c r="P277" s="166"/>
      <c r="Q277" s="169"/>
      <c r="R277" s="169"/>
      <c r="S277" s="39">
        <v>5</v>
      </c>
      <c r="T277" s="799"/>
      <c r="U277" s="197"/>
      <c r="V277" s="171"/>
      <c r="W277" s="169"/>
      <c r="X277" s="88"/>
      <c r="Y277" s="151">
        <v>5</v>
      </c>
      <c r="Z277" s="511">
        <v>2.19</v>
      </c>
      <c r="AA277" s="511">
        <f t="shared" si="10"/>
        <v>10.95</v>
      </c>
      <c r="AB277" s="166">
        <v>1.1399999999999999</v>
      </c>
      <c r="AC277" s="167">
        <f t="shared" si="11"/>
        <v>2.4965999999999999</v>
      </c>
      <c r="AD277" s="800">
        <f t="shared" si="12"/>
        <v>12.483000000000001</v>
      </c>
    </row>
    <row r="278" spans="1:30" s="3" customFormat="1" x14ac:dyDescent="0.3">
      <c r="A278" s="39" t="s">
        <v>3308</v>
      </c>
      <c r="B278" s="39" t="s">
        <v>3287</v>
      </c>
      <c r="C278" s="39">
        <v>117</v>
      </c>
      <c r="D278" s="39" t="s">
        <v>3263</v>
      </c>
      <c r="E278" s="803" t="s">
        <v>3309</v>
      </c>
      <c r="F278" s="39"/>
      <c r="G278" s="39"/>
      <c r="H278" s="39"/>
      <c r="I278" s="365"/>
      <c r="J278" s="196"/>
      <c r="K278" s="798"/>
      <c r="L278" s="166"/>
      <c r="M278" s="169"/>
      <c r="N278" s="166"/>
      <c r="O278" s="166"/>
      <c r="P278" s="166"/>
      <c r="Q278" s="169"/>
      <c r="R278" s="169"/>
      <c r="S278" s="39">
        <v>5</v>
      </c>
      <c r="T278" s="799"/>
      <c r="U278" s="197"/>
      <c r="V278" s="171"/>
      <c r="W278" s="169"/>
      <c r="X278" s="88"/>
      <c r="Y278" s="151">
        <v>5</v>
      </c>
      <c r="Z278" s="511">
        <v>2.19</v>
      </c>
      <c r="AA278" s="511">
        <f t="shared" si="10"/>
        <v>10.95</v>
      </c>
      <c r="AB278" s="166">
        <v>1.1399999999999999</v>
      </c>
      <c r="AC278" s="167">
        <f t="shared" si="11"/>
        <v>2.4965999999999999</v>
      </c>
      <c r="AD278" s="800">
        <f t="shared" si="12"/>
        <v>12.483000000000001</v>
      </c>
    </row>
    <row r="279" spans="1:30" s="3" customFormat="1" x14ac:dyDescent="0.3">
      <c r="A279" s="39" t="s">
        <v>3310</v>
      </c>
      <c r="B279" s="39" t="s">
        <v>3287</v>
      </c>
      <c r="C279" s="39">
        <v>118</v>
      </c>
      <c r="D279" s="39" t="s">
        <v>3263</v>
      </c>
      <c r="E279" s="803" t="s">
        <v>3311</v>
      </c>
      <c r="F279" s="39"/>
      <c r="G279" s="39"/>
      <c r="H279" s="39"/>
      <c r="I279" s="365"/>
      <c r="J279" s="196"/>
      <c r="K279" s="798"/>
      <c r="L279" s="166"/>
      <c r="M279" s="169"/>
      <c r="N279" s="166"/>
      <c r="O279" s="166"/>
      <c r="P279" s="166"/>
      <c r="Q279" s="169"/>
      <c r="R279" s="169"/>
      <c r="S279" s="39">
        <v>5</v>
      </c>
      <c r="T279" s="799"/>
      <c r="U279" s="197"/>
      <c r="V279" s="171"/>
      <c r="W279" s="169"/>
      <c r="X279" s="88"/>
      <c r="Y279" s="151">
        <v>5</v>
      </c>
      <c r="Z279" s="511">
        <v>2.19</v>
      </c>
      <c r="AA279" s="511">
        <f t="shared" si="10"/>
        <v>10.95</v>
      </c>
      <c r="AB279" s="166">
        <v>1.1399999999999999</v>
      </c>
      <c r="AC279" s="167">
        <f t="shared" si="11"/>
        <v>2.4965999999999999</v>
      </c>
      <c r="AD279" s="800">
        <f t="shared" si="12"/>
        <v>12.483000000000001</v>
      </c>
    </row>
    <row r="280" spans="1:30" s="3" customFormat="1" x14ac:dyDescent="0.3">
      <c r="A280" s="39" t="s">
        <v>3312</v>
      </c>
      <c r="B280" s="39" t="s">
        <v>2165</v>
      </c>
      <c r="C280" s="39">
        <v>205</v>
      </c>
      <c r="D280" s="39" t="s">
        <v>3263</v>
      </c>
      <c r="E280" s="803" t="s">
        <v>3313</v>
      </c>
      <c r="F280" s="39"/>
      <c r="G280" s="39"/>
      <c r="H280" s="39"/>
      <c r="I280" s="365"/>
      <c r="J280" s="196"/>
      <c r="K280" s="798"/>
      <c r="L280" s="166"/>
      <c r="M280" s="169"/>
      <c r="N280" s="166"/>
      <c r="O280" s="166"/>
      <c r="P280" s="166"/>
      <c r="Q280" s="169"/>
      <c r="R280" s="169"/>
      <c r="S280" s="39">
        <v>3</v>
      </c>
      <c r="T280" s="799"/>
      <c r="U280" s="197"/>
      <c r="V280" s="171"/>
      <c r="W280" s="169"/>
      <c r="X280" s="88"/>
      <c r="Y280" s="151">
        <v>3</v>
      </c>
      <c r="Z280" s="511">
        <v>3.2</v>
      </c>
      <c r="AA280" s="511">
        <f t="shared" si="10"/>
        <v>9.6000000000000014</v>
      </c>
      <c r="AB280" s="166">
        <v>1.1399999999999999</v>
      </c>
      <c r="AC280" s="167">
        <f t="shared" si="11"/>
        <v>3.6479999999999997</v>
      </c>
      <c r="AD280" s="800">
        <f t="shared" si="12"/>
        <v>10.943999999999999</v>
      </c>
    </row>
    <row r="281" spans="1:30" s="3" customFormat="1" x14ac:dyDescent="0.3">
      <c r="A281" s="39" t="s">
        <v>3314</v>
      </c>
      <c r="B281" s="39" t="s">
        <v>2165</v>
      </c>
      <c r="C281" s="39">
        <v>206</v>
      </c>
      <c r="D281" s="39" t="s">
        <v>3263</v>
      </c>
      <c r="E281" s="803" t="s">
        <v>3315</v>
      </c>
      <c r="F281" s="39"/>
      <c r="G281" s="39"/>
      <c r="H281" s="39"/>
      <c r="I281" s="365"/>
      <c r="J281" s="196"/>
      <c r="K281" s="798"/>
      <c r="L281" s="166"/>
      <c r="M281" s="169"/>
      <c r="N281" s="166"/>
      <c r="O281" s="166"/>
      <c r="P281" s="166"/>
      <c r="Q281" s="169"/>
      <c r="R281" s="169"/>
      <c r="S281" s="39">
        <v>5</v>
      </c>
      <c r="T281" s="799"/>
      <c r="U281" s="197"/>
      <c r="V281" s="171"/>
      <c r="W281" s="169"/>
      <c r="X281" s="88"/>
      <c r="Y281" s="151">
        <v>5</v>
      </c>
      <c r="Z281" s="511">
        <v>3.44</v>
      </c>
      <c r="AA281" s="511">
        <f t="shared" si="10"/>
        <v>17.2</v>
      </c>
      <c r="AB281" s="166">
        <v>1.1399999999999999</v>
      </c>
      <c r="AC281" s="167">
        <f t="shared" si="11"/>
        <v>3.9215999999999998</v>
      </c>
      <c r="AD281" s="800">
        <f t="shared" si="12"/>
        <v>19.607999999999997</v>
      </c>
    </row>
    <row r="282" spans="1:30" s="3" customFormat="1" x14ac:dyDescent="0.3">
      <c r="A282" s="39" t="s">
        <v>3316</v>
      </c>
      <c r="B282" s="39" t="s">
        <v>3317</v>
      </c>
      <c r="C282" s="39">
        <v>215</v>
      </c>
      <c r="D282" s="39" t="s">
        <v>3263</v>
      </c>
      <c r="E282" s="803" t="s">
        <v>3318</v>
      </c>
      <c r="F282" s="39"/>
      <c r="G282" s="39"/>
      <c r="H282" s="39"/>
      <c r="I282" s="365"/>
      <c r="J282" s="196"/>
      <c r="K282" s="798"/>
      <c r="L282" s="166"/>
      <c r="M282" s="169"/>
      <c r="N282" s="166"/>
      <c r="O282" s="166"/>
      <c r="P282" s="166"/>
      <c r="Q282" s="169"/>
      <c r="R282" s="169"/>
      <c r="S282" s="39">
        <v>3</v>
      </c>
      <c r="T282" s="799"/>
      <c r="U282" s="197"/>
      <c r="V282" s="171"/>
      <c r="W282" s="169"/>
      <c r="X282" s="88"/>
      <c r="Y282" s="151">
        <v>3</v>
      </c>
      <c r="Z282" s="511">
        <v>4.22</v>
      </c>
      <c r="AA282" s="511">
        <f t="shared" si="10"/>
        <v>12.66</v>
      </c>
      <c r="AB282" s="166">
        <v>1.1399999999999999</v>
      </c>
      <c r="AC282" s="167">
        <f t="shared" si="11"/>
        <v>4.8107999999999995</v>
      </c>
      <c r="AD282" s="800">
        <f t="shared" si="12"/>
        <v>14.432399999999998</v>
      </c>
    </row>
    <row r="283" spans="1:30" s="3" customFormat="1" x14ac:dyDescent="0.3">
      <c r="A283" s="39" t="s">
        <v>3319</v>
      </c>
      <c r="B283" s="39" t="s">
        <v>3317</v>
      </c>
      <c r="C283" s="39">
        <v>214</v>
      </c>
      <c r="D283" s="39" t="s">
        <v>3263</v>
      </c>
      <c r="E283" s="803" t="s">
        <v>3320</v>
      </c>
      <c r="F283" s="39"/>
      <c r="G283" s="39"/>
      <c r="H283" s="39"/>
      <c r="I283" s="365"/>
      <c r="J283" s="196"/>
      <c r="K283" s="798"/>
      <c r="L283" s="166"/>
      <c r="M283" s="169"/>
      <c r="N283" s="166"/>
      <c r="O283" s="166"/>
      <c r="P283" s="166"/>
      <c r="Q283" s="169"/>
      <c r="R283" s="169"/>
      <c r="S283" s="39">
        <v>3</v>
      </c>
      <c r="T283" s="799"/>
      <c r="U283" s="197"/>
      <c r="V283" s="171"/>
      <c r="W283" s="169"/>
      <c r="X283" s="88"/>
      <c r="Y283" s="151">
        <v>3</v>
      </c>
      <c r="Z283" s="511">
        <v>3.68</v>
      </c>
      <c r="AA283" s="511">
        <f t="shared" si="10"/>
        <v>11.040000000000001</v>
      </c>
      <c r="AB283" s="166">
        <v>1.1399999999999999</v>
      </c>
      <c r="AC283" s="167">
        <f t="shared" si="11"/>
        <v>4.1951999999999998</v>
      </c>
      <c r="AD283" s="800">
        <f t="shared" si="12"/>
        <v>12.585599999999999</v>
      </c>
    </row>
    <row r="284" spans="1:30" s="3" customFormat="1" x14ac:dyDescent="0.3">
      <c r="A284" s="39" t="s">
        <v>3321</v>
      </c>
      <c r="B284" s="39" t="s">
        <v>3317</v>
      </c>
      <c r="C284" s="39">
        <v>208</v>
      </c>
      <c r="D284" s="39" t="s">
        <v>3263</v>
      </c>
      <c r="E284" s="803" t="s">
        <v>3322</v>
      </c>
      <c r="F284" s="39"/>
      <c r="G284" s="39"/>
      <c r="H284" s="39"/>
      <c r="I284" s="365"/>
      <c r="J284" s="196"/>
      <c r="K284" s="798"/>
      <c r="L284" s="166"/>
      <c r="M284" s="169"/>
      <c r="N284" s="166"/>
      <c r="O284" s="166"/>
      <c r="P284" s="166"/>
      <c r="Q284" s="169"/>
      <c r="R284" s="169"/>
      <c r="S284" s="39">
        <v>3</v>
      </c>
      <c r="T284" s="799"/>
      <c r="U284" s="197"/>
      <c r="V284" s="171"/>
      <c r="W284" s="169"/>
      <c r="X284" s="88"/>
      <c r="Y284" s="151">
        <v>5</v>
      </c>
      <c r="Z284" s="511">
        <v>2.48</v>
      </c>
      <c r="AA284" s="511">
        <f t="shared" si="10"/>
        <v>12.4</v>
      </c>
      <c r="AB284" s="166">
        <v>1.1399999999999999</v>
      </c>
      <c r="AC284" s="167">
        <f t="shared" si="11"/>
        <v>2.8271999999999999</v>
      </c>
      <c r="AD284" s="800">
        <f t="shared" si="12"/>
        <v>14.135999999999999</v>
      </c>
    </row>
    <row r="285" spans="1:30" s="3" customFormat="1" x14ac:dyDescent="0.3">
      <c r="A285" s="39" t="s">
        <v>3323</v>
      </c>
      <c r="B285" s="39" t="s">
        <v>3324</v>
      </c>
      <c r="C285" s="39" t="s">
        <v>3325</v>
      </c>
      <c r="D285" s="39" t="s">
        <v>3263</v>
      </c>
      <c r="E285" s="803" t="s">
        <v>3326</v>
      </c>
      <c r="F285" s="39"/>
      <c r="G285" s="39"/>
      <c r="H285" s="39"/>
      <c r="I285" s="365"/>
      <c r="J285" s="196"/>
      <c r="K285" s="798"/>
      <c r="L285" s="166"/>
      <c r="M285" s="169"/>
      <c r="N285" s="166"/>
      <c r="O285" s="166"/>
      <c r="P285" s="166"/>
      <c r="Q285" s="169"/>
      <c r="R285" s="169"/>
      <c r="S285" s="39">
        <v>2</v>
      </c>
      <c r="T285" s="799"/>
      <c r="U285" s="197"/>
      <c r="V285" s="171"/>
      <c r="W285" s="169"/>
      <c r="X285" s="88"/>
      <c r="Y285" s="151">
        <v>2</v>
      </c>
      <c r="Z285" s="511"/>
      <c r="AA285" s="511">
        <f t="shared" si="10"/>
        <v>0</v>
      </c>
      <c r="AB285" s="166">
        <v>1.1399999999999999</v>
      </c>
      <c r="AC285" s="167">
        <f t="shared" si="11"/>
        <v>0</v>
      </c>
      <c r="AD285" s="800">
        <f t="shared" si="12"/>
        <v>0</v>
      </c>
    </row>
    <row r="286" spans="1:30" s="3" customFormat="1" x14ac:dyDescent="0.3">
      <c r="A286" s="39" t="s">
        <v>3327</v>
      </c>
      <c r="B286" s="39" t="s">
        <v>3328</v>
      </c>
      <c r="C286" s="39">
        <v>304</v>
      </c>
      <c r="D286" s="39" t="s">
        <v>3263</v>
      </c>
      <c r="E286" s="803" t="s">
        <v>3329</v>
      </c>
      <c r="F286" s="39"/>
      <c r="G286" s="39"/>
      <c r="H286" s="39"/>
      <c r="I286" s="365"/>
      <c r="J286" s="196"/>
      <c r="K286" s="798"/>
      <c r="L286" s="166"/>
      <c r="M286" s="169"/>
      <c r="N286" s="166"/>
      <c r="O286" s="166"/>
      <c r="P286" s="166"/>
      <c r="Q286" s="169"/>
      <c r="R286" s="169"/>
      <c r="S286" s="39">
        <v>5</v>
      </c>
      <c r="T286" s="799"/>
      <c r="U286" s="197"/>
      <c r="V286" s="171"/>
      <c r="W286" s="169"/>
      <c r="X286" s="88"/>
      <c r="Y286" s="151">
        <v>5</v>
      </c>
      <c r="Z286" s="511">
        <v>2.48</v>
      </c>
      <c r="AA286" s="511">
        <f t="shared" si="10"/>
        <v>12.4</v>
      </c>
      <c r="AB286" s="166">
        <v>1.1399999999999999</v>
      </c>
      <c r="AC286" s="167">
        <f t="shared" si="11"/>
        <v>2.8271999999999999</v>
      </c>
      <c r="AD286" s="800">
        <f t="shared" si="12"/>
        <v>14.135999999999999</v>
      </c>
    </row>
    <row r="287" spans="1:30" s="3" customFormat="1" x14ac:dyDescent="0.3">
      <c r="A287" s="39" t="s">
        <v>3330</v>
      </c>
      <c r="B287" s="39" t="s">
        <v>3328</v>
      </c>
      <c r="C287" s="39">
        <v>306</v>
      </c>
      <c r="D287" s="39" t="s">
        <v>3263</v>
      </c>
      <c r="E287" s="801" t="s">
        <v>3331</v>
      </c>
      <c r="F287" s="39"/>
      <c r="G287" s="39"/>
      <c r="H287" s="39"/>
      <c r="I287" s="365"/>
      <c r="J287" s="196"/>
      <c r="K287" s="798"/>
      <c r="L287" s="166"/>
      <c r="M287" s="169"/>
      <c r="N287" s="166"/>
      <c r="O287" s="166"/>
      <c r="P287" s="166"/>
      <c r="Q287" s="169"/>
      <c r="R287" s="169"/>
      <c r="S287" s="39">
        <v>8</v>
      </c>
      <c r="T287" s="799"/>
      <c r="U287" s="197"/>
      <c r="V287" s="171"/>
      <c r="W287" s="169"/>
      <c r="X287" s="88"/>
      <c r="Y287" s="151">
        <v>8</v>
      </c>
      <c r="Z287" s="511">
        <v>1.53</v>
      </c>
      <c r="AA287" s="511">
        <f t="shared" si="10"/>
        <v>12.24</v>
      </c>
      <c r="AB287" s="166">
        <v>1.1399999999999999</v>
      </c>
      <c r="AC287" s="167">
        <f t="shared" si="11"/>
        <v>1.7442</v>
      </c>
      <c r="AD287" s="800">
        <f t="shared" si="12"/>
        <v>13.9536</v>
      </c>
    </row>
    <row r="288" spans="1:30" s="3" customFormat="1" x14ac:dyDescent="0.3">
      <c r="A288" s="39"/>
      <c r="B288" s="39"/>
      <c r="C288" s="39"/>
      <c r="D288" s="39"/>
      <c r="E288" s="803" t="s">
        <v>3332</v>
      </c>
      <c r="F288" s="39"/>
      <c r="G288" s="39"/>
      <c r="H288" s="39"/>
      <c r="I288" s="365"/>
      <c r="J288" s="196"/>
      <c r="K288" s="798"/>
      <c r="L288" s="166"/>
      <c r="M288" s="169"/>
      <c r="N288" s="166"/>
      <c r="O288" s="166"/>
      <c r="P288" s="166"/>
      <c r="Q288" s="169"/>
      <c r="R288" s="169"/>
      <c r="S288" s="39"/>
      <c r="T288" s="799"/>
      <c r="U288" s="197"/>
      <c r="V288" s="171"/>
      <c r="W288" s="169"/>
      <c r="X288" s="88"/>
      <c r="Y288" s="151"/>
      <c r="Z288" s="804"/>
      <c r="AA288" s="514">
        <f>SUM(AA257:AA287)</f>
        <v>301.7399999999999</v>
      </c>
      <c r="AB288" s="166">
        <v>1.1399999999999999</v>
      </c>
      <c r="AC288" s="201">
        <f t="shared" si="11"/>
        <v>0</v>
      </c>
      <c r="AD288" s="805">
        <f>AA288*AB288</f>
        <v>343.98359999999985</v>
      </c>
    </row>
    <row r="289" spans="1:85" s="1" customFormat="1" x14ac:dyDescent="0.3">
      <c r="A289" s="39"/>
      <c r="B289" s="39"/>
      <c r="C289" s="39"/>
      <c r="D289" s="68"/>
      <c r="E289" s="39"/>
      <c r="F289" s="39"/>
      <c r="G289" s="39"/>
      <c r="H289" s="39"/>
      <c r="I289" s="39"/>
      <c r="J289" s="40"/>
      <c r="K289" s="41"/>
      <c r="L289" s="7"/>
      <c r="M289" s="507"/>
      <c r="N289" s="7"/>
      <c r="O289" s="7"/>
      <c r="P289" s="8"/>
      <c r="Q289" s="14"/>
      <c r="R289" s="14"/>
      <c r="S289" s="7"/>
      <c r="T289" s="15"/>
      <c r="U289" s="15"/>
      <c r="V289" s="7"/>
      <c r="W289" s="81"/>
      <c r="X289" s="806"/>
      <c r="Y289" s="39"/>
      <c r="Z289" s="804"/>
      <c r="AA289" s="804"/>
      <c r="AB289" s="39"/>
      <c r="AC289" s="196"/>
      <c r="AD289" s="338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</row>
    <row r="290" spans="1:85" x14ac:dyDescent="0.3">
      <c r="B290" s="39" t="s">
        <v>1533</v>
      </c>
      <c r="D290" s="39" t="s">
        <v>136</v>
      </c>
      <c r="E290" s="39" t="s">
        <v>1598</v>
      </c>
      <c r="W290" s="41"/>
      <c r="X290" s="3"/>
      <c r="Z290" s="804"/>
      <c r="AA290" s="804"/>
      <c r="AD290" s="338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45"/>
    </row>
    <row r="291" spans="1:85" x14ac:dyDescent="0.3">
      <c r="B291" s="39" t="s">
        <v>1533</v>
      </c>
      <c r="D291" s="39" t="s">
        <v>136</v>
      </c>
      <c r="E291" s="39" t="s">
        <v>3333</v>
      </c>
      <c r="W291" s="41"/>
      <c r="X291" s="3"/>
      <c r="Z291" s="804"/>
      <c r="AA291" s="804"/>
      <c r="AD291" s="338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45"/>
    </row>
    <row r="292" spans="1:85" x14ac:dyDescent="0.3">
      <c r="D292" s="39" t="s">
        <v>22</v>
      </c>
      <c r="E292" s="39" t="s">
        <v>3334</v>
      </c>
      <c r="F292" s="39" t="s">
        <v>3335</v>
      </c>
      <c r="W292" s="41"/>
      <c r="X292" s="3"/>
      <c r="Z292" s="804"/>
      <c r="AA292" s="804"/>
      <c r="AD292" s="338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45"/>
    </row>
    <row r="293" spans="1:85" x14ac:dyDescent="0.3">
      <c r="E293" s="39" t="s">
        <v>3336</v>
      </c>
      <c r="F293" s="39" t="s">
        <v>3335</v>
      </c>
      <c r="W293" s="41"/>
      <c r="X293" s="3"/>
      <c r="Z293" s="804"/>
      <c r="AA293" s="804"/>
      <c r="AD293" s="338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45"/>
    </row>
    <row r="294" spans="1:85" x14ac:dyDescent="0.3">
      <c r="E294" s="39" t="s">
        <v>3337</v>
      </c>
      <c r="W294" s="41"/>
      <c r="X294" s="3"/>
      <c r="Z294" s="804"/>
      <c r="AA294" s="804"/>
      <c r="AD294" s="338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45"/>
    </row>
    <row r="295" spans="1:85" x14ac:dyDescent="0.3">
      <c r="E295" s="39" t="s">
        <v>3338</v>
      </c>
      <c r="W295" s="41"/>
      <c r="X295" s="3"/>
      <c r="Z295" s="804"/>
      <c r="AA295" s="804"/>
      <c r="AD295" s="338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45"/>
    </row>
    <row r="296" spans="1:85" x14ac:dyDescent="0.3">
      <c r="E296" s="39" t="s">
        <v>3339</v>
      </c>
      <c r="W296" s="41"/>
      <c r="X296" s="3"/>
      <c r="Z296" s="804"/>
      <c r="AA296" s="804"/>
      <c r="AD296" s="338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45"/>
    </row>
    <row r="297" spans="1:85" x14ac:dyDescent="0.3">
      <c r="W297" s="41"/>
      <c r="X297" s="3"/>
      <c r="Z297" s="804"/>
      <c r="AA297" s="804"/>
      <c r="AD297" s="338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45"/>
    </row>
    <row r="298" spans="1:85" s="25" customFormat="1" x14ac:dyDescent="0.3">
      <c r="A298" s="382"/>
      <c r="B298" s="17" t="s">
        <v>1451</v>
      </c>
      <c r="C298" s="17"/>
      <c r="D298" s="17"/>
      <c r="E298" s="17" t="s">
        <v>1467</v>
      </c>
      <c r="F298" s="39"/>
      <c r="G298" s="39"/>
      <c r="H298" s="39"/>
      <c r="I298" s="39">
        <v>1</v>
      </c>
      <c r="J298" s="53">
        <f>SUM(I298*50%)</f>
        <v>0.5</v>
      </c>
      <c r="K298" s="41"/>
      <c r="L298" s="39">
        <v>1</v>
      </c>
      <c r="M298" s="507">
        <f>SUM(J298*L298)</f>
        <v>0.5</v>
      </c>
      <c r="N298" s="7"/>
      <c r="O298" s="7"/>
      <c r="P298" s="8"/>
      <c r="Q298" s="7"/>
      <c r="R298" s="684"/>
      <c r="S298" s="420">
        <v>10</v>
      </c>
      <c r="T298" s="15">
        <v>0</v>
      </c>
      <c r="U298" s="15">
        <f>(P298*T298)</f>
        <v>0</v>
      </c>
      <c r="V298" s="7"/>
      <c r="W298" s="15"/>
      <c r="X298" s="6"/>
      <c r="Y298" s="8"/>
      <c r="Z298" s="804"/>
      <c r="AA298" s="804"/>
      <c r="AB298" s="8"/>
      <c r="AC298" s="8"/>
      <c r="AD298" s="6"/>
      <c r="AE298" s="807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</row>
    <row r="299" spans="1:85" s="25" customFormat="1" x14ac:dyDescent="0.3">
      <c r="A299" s="382"/>
      <c r="B299" s="18" t="s">
        <v>1451</v>
      </c>
      <c r="C299" s="17"/>
      <c r="D299" s="17"/>
      <c r="E299" s="17" t="s">
        <v>3340</v>
      </c>
      <c r="F299" s="39"/>
      <c r="G299" s="39"/>
      <c r="H299" s="39"/>
      <c r="I299" s="39">
        <v>2</v>
      </c>
      <c r="J299" s="53">
        <v>0.95</v>
      </c>
      <c r="K299" s="41">
        <v>4</v>
      </c>
      <c r="L299" s="39">
        <v>2</v>
      </c>
      <c r="M299" s="507">
        <f>SUM(J299*L299)</f>
        <v>1.9</v>
      </c>
      <c r="N299" s="7"/>
      <c r="O299" s="7"/>
      <c r="P299" s="8"/>
      <c r="Q299" s="7"/>
      <c r="R299" s="684"/>
      <c r="S299" s="420">
        <v>4</v>
      </c>
      <c r="T299" s="15">
        <v>0</v>
      </c>
      <c r="U299" s="15">
        <f>(P299*T299)</f>
        <v>0</v>
      </c>
      <c r="V299" s="7"/>
      <c r="W299" s="15"/>
      <c r="X299" s="6"/>
      <c r="Y299" s="8"/>
      <c r="Z299" s="804"/>
      <c r="AA299" s="804"/>
      <c r="AB299" s="8"/>
      <c r="AC299" s="8"/>
      <c r="AD299" s="6"/>
      <c r="AE299" s="807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</row>
    <row r="300" spans="1:85" s="25" customFormat="1" x14ac:dyDescent="0.3">
      <c r="A300" s="382"/>
      <c r="B300" s="18" t="s">
        <v>1451</v>
      </c>
      <c r="C300" s="17"/>
      <c r="D300" s="17"/>
      <c r="E300" s="17" t="s">
        <v>1452</v>
      </c>
      <c r="F300" s="39"/>
      <c r="G300" s="39"/>
      <c r="H300" s="39"/>
      <c r="I300" s="39">
        <v>12</v>
      </c>
      <c r="J300" s="53">
        <v>9.9499999999999993</v>
      </c>
      <c r="K300" s="41">
        <v>2</v>
      </c>
      <c r="L300" s="39">
        <v>2</v>
      </c>
      <c r="M300" s="507">
        <f>SUM(J300*L300)</f>
        <v>19.899999999999999</v>
      </c>
      <c r="N300" s="16"/>
      <c r="O300" s="7"/>
      <c r="P300" s="8"/>
      <c r="Q300" s="7"/>
      <c r="R300" s="684"/>
      <c r="S300" s="420">
        <v>3</v>
      </c>
      <c r="T300" s="15">
        <v>0</v>
      </c>
      <c r="U300" s="15">
        <f>(P300*T300)</f>
        <v>0</v>
      </c>
      <c r="V300" s="7"/>
      <c r="W300" s="15"/>
      <c r="X300" s="6"/>
      <c r="Y300" s="8"/>
      <c r="Z300" s="804"/>
      <c r="AA300" s="804"/>
      <c r="AB300" s="8"/>
      <c r="AC300" s="8"/>
      <c r="AD300" s="6"/>
      <c r="AE300" s="807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</row>
    <row r="301" spans="1:85" x14ac:dyDescent="0.3">
      <c r="W301" s="41"/>
      <c r="X301" s="3"/>
      <c r="Z301" s="808"/>
      <c r="AA301" s="808"/>
      <c r="AD301" s="338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45"/>
    </row>
    <row r="302" spans="1:85" x14ac:dyDescent="0.3">
      <c r="X302" s="435"/>
      <c r="Z302" s="808"/>
      <c r="AA302" s="808"/>
      <c r="AD302" s="809"/>
      <c r="AE302" s="810"/>
      <c r="AF302" s="460"/>
      <c r="AG302" s="460"/>
      <c r="AH302" s="460"/>
      <c r="AI302" s="460"/>
      <c r="AJ302" s="460"/>
      <c r="AK302" s="460"/>
      <c r="AL302" s="460"/>
      <c r="AM302" s="460"/>
      <c r="AN302" s="460"/>
      <c r="AO302" s="460"/>
      <c r="AP302" s="460"/>
      <c r="AQ302" s="460"/>
      <c r="AR302" s="460"/>
      <c r="AS302" s="460"/>
      <c r="AT302" s="460"/>
      <c r="AU302" s="460"/>
      <c r="AV302" s="460"/>
      <c r="AW302" s="460"/>
      <c r="AX302" s="460"/>
      <c r="AY302" s="460"/>
      <c r="AZ302" s="460"/>
      <c r="BA302" s="460"/>
      <c r="BB302" s="460"/>
      <c r="BC302" s="460"/>
      <c r="BD302" s="460"/>
      <c r="BE302" s="460"/>
      <c r="BF302" s="460"/>
      <c r="BG302" s="460"/>
      <c r="BH302" s="460"/>
      <c r="BI302" s="460"/>
      <c r="BJ302" s="460"/>
      <c r="BK302" s="460"/>
      <c r="BL302" s="460"/>
    </row>
    <row r="303" spans="1:85" x14ac:dyDescent="0.3">
      <c r="X303" s="41"/>
      <c r="Z303" s="808"/>
      <c r="AA303" s="808"/>
      <c r="AD303" s="697"/>
      <c r="AE303" s="245"/>
    </row>
    <row r="304" spans="1:85" x14ac:dyDescent="0.3">
      <c r="S304" s="420"/>
      <c r="X304" s="41"/>
      <c r="AD304" s="697"/>
      <c r="AE304" s="245"/>
    </row>
    <row r="305" spans="2:31" x14ac:dyDescent="0.3">
      <c r="S305" s="420"/>
      <c r="X305" s="41"/>
      <c r="AD305" s="697"/>
      <c r="AE305" s="245"/>
    </row>
    <row r="306" spans="2:31" x14ac:dyDescent="0.3">
      <c r="S306" s="420"/>
    </row>
    <row r="307" spans="2:31" x14ac:dyDescent="0.3">
      <c r="S307" s="420"/>
    </row>
    <row r="308" spans="2:31" x14ac:dyDescent="0.3">
      <c r="S308" s="420"/>
    </row>
    <row r="309" spans="2:31" x14ac:dyDescent="0.3">
      <c r="S309" s="420"/>
    </row>
    <row r="310" spans="2:31" x14ac:dyDescent="0.3">
      <c r="B310" s="39" t="s">
        <v>663</v>
      </c>
      <c r="E310" s="39" t="s">
        <v>3341</v>
      </c>
      <c r="S310" s="39">
        <v>3</v>
      </c>
      <c r="T310" s="196">
        <v>0.6</v>
      </c>
    </row>
    <row r="311" spans="2:31" x14ac:dyDescent="0.3">
      <c r="B311" s="39" t="s">
        <v>663</v>
      </c>
      <c r="E311" s="39" t="s">
        <v>3342</v>
      </c>
      <c r="S311" s="39">
        <v>3</v>
      </c>
      <c r="T311" s="196">
        <v>0.35</v>
      </c>
    </row>
    <row r="312" spans="2:31" x14ac:dyDescent="0.3">
      <c r="B312" s="39" t="s">
        <v>663</v>
      </c>
      <c r="E312" s="39" t="s">
        <v>3343</v>
      </c>
      <c r="S312" s="39">
        <v>5</v>
      </c>
      <c r="T312" s="196">
        <v>0.6</v>
      </c>
    </row>
    <row r="313" spans="2:31" x14ac:dyDescent="0.3">
      <c r="B313" s="39" t="s">
        <v>663</v>
      </c>
      <c r="E313" s="39" t="s">
        <v>3344</v>
      </c>
      <c r="S313" s="39">
        <v>4</v>
      </c>
      <c r="T313" s="196">
        <v>0.35</v>
      </c>
    </row>
    <row r="314" spans="2:31" x14ac:dyDescent="0.3">
      <c r="B314" s="39" t="s">
        <v>663</v>
      </c>
      <c r="E314" s="39" t="s">
        <v>3345</v>
      </c>
      <c r="S314" s="39">
        <v>4</v>
      </c>
      <c r="T314" s="196">
        <v>0.6</v>
      </c>
    </row>
    <row r="315" spans="2:31" x14ac:dyDescent="0.3">
      <c r="B315" s="39" t="s">
        <v>663</v>
      </c>
      <c r="E315" s="39" t="s">
        <v>3346</v>
      </c>
      <c r="S315" s="39">
        <v>2</v>
      </c>
      <c r="T315" s="196">
        <v>0.6</v>
      </c>
    </row>
    <row r="316" spans="2:31" x14ac:dyDescent="0.3">
      <c r="B316" s="39" t="s">
        <v>663</v>
      </c>
      <c r="E316" s="39" t="s">
        <v>3347</v>
      </c>
      <c r="S316" s="39">
        <v>5</v>
      </c>
      <c r="T316" s="196">
        <v>0.6</v>
      </c>
    </row>
    <row r="317" spans="2:31" x14ac:dyDescent="0.3">
      <c r="B317" s="39" t="s">
        <v>663</v>
      </c>
      <c r="E317" s="39" t="s">
        <v>3348</v>
      </c>
      <c r="S317" s="39">
        <v>3</v>
      </c>
      <c r="T317" s="196">
        <v>0.35</v>
      </c>
    </row>
    <row r="318" spans="2:31" x14ac:dyDescent="0.3">
      <c r="B318" s="39" t="s">
        <v>663</v>
      </c>
      <c r="E318" s="39" t="s">
        <v>3349</v>
      </c>
      <c r="S318" s="39">
        <v>3</v>
      </c>
      <c r="T318" s="196">
        <v>0.6</v>
      </c>
    </row>
    <row r="319" spans="2:31" x14ac:dyDescent="0.3">
      <c r="B319" s="39" t="s">
        <v>663</v>
      </c>
      <c r="E319" s="39" t="s">
        <v>3350</v>
      </c>
      <c r="S319" s="39">
        <v>3</v>
      </c>
      <c r="T319" s="196">
        <v>0.6</v>
      </c>
    </row>
    <row r="320" spans="2:31" x14ac:dyDescent="0.3">
      <c r="B320" s="39" t="s">
        <v>663</v>
      </c>
      <c r="E320" s="39" t="s">
        <v>3351</v>
      </c>
      <c r="S320" s="39">
        <v>3</v>
      </c>
      <c r="T320" s="196">
        <v>0.35</v>
      </c>
    </row>
    <row r="321" spans="1:34" x14ac:dyDescent="0.3">
      <c r="B321" s="39" t="s">
        <v>663</v>
      </c>
      <c r="E321" s="39" t="s">
        <v>3352</v>
      </c>
      <c r="S321" s="39">
        <v>3</v>
      </c>
      <c r="T321" s="196">
        <v>0.6</v>
      </c>
    </row>
    <row r="322" spans="1:34" x14ac:dyDescent="0.3">
      <c r="B322" s="39" t="s">
        <v>663</v>
      </c>
      <c r="E322" s="39" t="s">
        <v>3353</v>
      </c>
      <c r="S322" s="39">
        <v>3</v>
      </c>
      <c r="T322" s="196">
        <v>0.6</v>
      </c>
    </row>
    <row r="323" spans="1:34" x14ac:dyDescent="0.3">
      <c r="B323" s="39" t="s">
        <v>663</v>
      </c>
      <c r="E323" s="39" t="s">
        <v>3354</v>
      </c>
      <c r="S323" s="39">
        <v>3</v>
      </c>
      <c r="T323" s="196">
        <v>0.35</v>
      </c>
    </row>
    <row r="324" spans="1:34" x14ac:dyDescent="0.3">
      <c r="B324" s="39" t="s">
        <v>663</v>
      </c>
      <c r="E324" s="39" t="s">
        <v>3355</v>
      </c>
    </row>
    <row r="325" spans="1:34" x14ac:dyDescent="0.3">
      <c r="B325" s="39" t="s">
        <v>663</v>
      </c>
      <c r="E325" s="39" t="s">
        <v>3356</v>
      </c>
      <c r="S325" s="39">
        <v>5</v>
      </c>
      <c r="T325" s="196">
        <v>0.6</v>
      </c>
    </row>
    <row r="326" spans="1:34" x14ac:dyDescent="0.3">
      <c r="B326" s="39" t="s">
        <v>663</v>
      </c>
      <c r="E326" s="39" t="s">
        <v>3357</v>
      </c>
      <c r="S326" s="39">
        <v>5</v>
      </c>
      <c r="T326" s="196">
        <v>0.6</v>
      </c>
    </row>
    <row r="327" spans="1:34" x14ac:dyDescent="0.3">
      <c r="B327" s="39" t="s">
        <v>663</v>
      </c>
      <c r="E327" s="39" t="s">
        <v>3358</v>
      </c>
      <c r="S327" s="39">
        <v>4</v>
      </c>
      <c r="T327" s="196">
        <v>0.6</v>
      </c>
    </row>
    <row r="328" spans="1:34" x14ac:dyDescent="0.3">
      <c r="B328" s="39" t="s">
        <v>663</v>
      </c>
      <c r="E328" s="39" t="s">
        <v>3359</v>
      </c>
      <c r="S328" s="39">
        <v>4</v>
      </c>
      <c r="T328" s="196">
        <v>0.35</v>
      </c>
    </row>
    <row r="329" spans="1:34" x14ac:dyDescent="0.3">
      <c r="B329" s="39" t="s">
        <v>663</v>
      </c>
      <c r="E329" s="39" t="s">
        <v>3360</v>
      </c>
      <c r="S329" s="39">
        <v>3</v>
      </c>
      <c r="T329" s="196">
        <v>0.35</v>
      </c>
    </row>
    <row r="330" spans="1:34" x14ac:dyDescent="0.3">
      <c r="B330" s="39" t="s">
        <v>663</v>
      </c>
      <c r="E330" s="39" t="s">
        <v>3361</v>
      </c>
      <c r="S330" s="39">
        <v>3</v>
      </c>
      <c r="T330" s="196">
        <v>0.35</v>
      </c>
    </row>
    <row r="336" spans="1:34" s="247" customFormat="1" x14ac:dyDescent="0.3">
      <c r="A336" s="247" t="s">
        <v>1746</v>
      </c>
      <c r="B336" s="247" t="s">
        <v>1533</v>
      </c>
      <c r="C336" s="247" t="s">
        <v>1747</v>
      </c>
      <c r="D336" s="247" t="s">
        <v>136</v>
      </c>
      <c r="E336" s="247" t="s">
        <v>3091</v>
      </c>
      <c r="F336" s="247" t="s">
        <v>3092</v>
      </c>
      <c r="G336" s="247" t="s">
        <v>3093</v>
      </c>
      <c r="H336" s="436"/>
      <c r="S336" s="247">
        <v>1</v>
      </c>
      <c r="T336" s="248">
        <v>12.85</v>
      </c>
      <c r="U336" s="248">
        <v>30</v>
      </c>
      <c r="X336" s="811">
        <v>42822</v>
      </c>
      <c r="Y336" s="812"/>
      <c r="Z336" s="777"/>
      <c r="AA336" s="777"/>
      <c r="AB336" s="812"/>
      <c r="AC336" s="248"/>
      <c r="AD336" s="770"/>
      <c r="AE336" s="813" t="s">
        <v>1624</v>
      </c>
      <c r="AF336" s="814" t="s">
        <v>3094</v>
      </c>
      <c r="AG336" s="247" t="s">
        <v>3095</v>
      </c>
      <c r="AH336" s="247" t="s">
        <v>3096</v>
      </c>
    </row>
    <row r="337" spans="1:31" s="247" customFormat="1" x14ac:dyDescent="0.3">
      <c r="A337" s="247" t="s">
        <v>1722</v>
      </c>
      <c r="B337" s="247" t="s">
        <v>1533</v>
      </c>
      <c r="C337" s="247" t="s">
        <v>1723</v>
      </c>
      <c r="D337" s="247" t="s">
        <v>136</v>
      </c>
      <c r="E337" s="247" t="s">
        <v>1724</v>
      </c>
      <c r="F337" s="247" t="s">
        <v>1053</v>
      </c>
      <c r="G337" s="247" t="s">
        <v>1677</v>
      </c>
      <c r="H337" s="436"/>
      <c r="S337" s="247">
        <v>2</v>
      </c>
      <c r="T337" s="248">
        <v>2.25</v>
      </c>
      <c r="U337" s="248">
        <v>6</v>
      </c>
      <c r="X337" s="811">
        <v>42822</v>
      </c>
      <c r="Y337" s="812"/>
      <c r="Z337" s="777"/>
      <c r="AA337" s="777"/>
      <c r="AB337" s="812"/>
      <c r="AC337" s="248"/>
      <c r="AD337" s="770"/>
      <c r="AE337" s="437"/>
    </row>
    <row r="338" spans="1:31" s="151" customFormat="1" x14ac:dyDescent="0.3">
      <c r="A338" s="151" t="s">
        <v>2981</v>
      </c>
      <c r="B338" s="151" t="s">
        <v>1533</v>
      </c>
      <c r="C338" s="151" t="s">
        <v>1682</v>
      </c>
      <c r="D338" s="151" t="s">
        <v>136</v>
      </c>
      <c r="E338" s="151" t="s">
        <v>3097</v>
      </c>
      <c r="F338" s="151" t="s">
        <v>1053</v>
      </c>
      <c r="G338" s="151" t="s">
        <v>1677</v>
      </c>
      <c r="H338" s="815"/>
      <c r="S338" s="151">
        <v>2</v>
      </c>
      <c r="T338" s="273">
        <v>1.55</v>
      </c>
      <c r="U338" s="273">
        <v>5</v>
      </c>
      <c r="X338" s="816">
        <v>42822</v>
      </c>
      <c r="Y338" s="817"/>
      <c r="Z338" s="275"/>
      <c r="AA338" s="275"/>
      <c r="AB338" s="817"/>
      <c r="AC338" s="273"/>
      <c r="AD338" s="818"/>
      <c r="AE338" s="819"/>
    </row>
    <row r="339" spans="1:31" s="247" customFormat="1" x14ac:dyDescent="0.3">
      <c r="A339" s="820" t="s">
        <v>1674</v>
      </c>
      <c r="B339" s="247" t="s">
        <v>1533</v>
      </c>
      <c r="C339" s="247" t="s">
        <v>1675</v>
      </c>
      <c r="D339" s="247" t="s">
        <v>136</v>
      </c>
      <c r="E339" s="247" t="s">
        <v>1676</v>
      </c>
      <c r="F339" s="247" t="s">
        <v>1053</v>
      </c>
      <c r="G339" s="247" t="s">
        <v>1677</v>
      </c>
      <c r="H339" s="436"/>
      <c r="S339" s="247">
        <v>3</v>
      </c>
      <c r="T339" s="248">
        <v>1.55</v>
      </c>
      <c r="U339" s="248">
        <v>5</v>
      </c>
      <c r="X339" s="811">
        <v>42822</v>
      </c>
      <c r="Y339" s="812"/>
      <c r="Z339" s="777"/>
      <c r="AA339" s="777"/>
      <c r="AB339" s="812"/>
      <c r="AC339" s="248"/>
      <c r="AD339" s="770"/>
      <c r="AE339" s="437"/>
    </row>
    <row r="340" spans="1:31" s="247" customFormat="1" x14ac:dyDescent="0.3">
      <c r="A340" s="820" t="s">
        <v>1696</v>
      </c>
      <c r="B340" s="247" t="s">
        <v>1533</v>
      </c>
      <c r="C340" s="247" t="s">
        <v>1697</v>
      </c>
      <c r="D340" s="247" t="s">
        <v>136</v>
      </c>
      <c r="E340" s="247" t="s">
        <v>1698</v>
      </c>
      <c r="F340" s="247" t="s">
        <v>1699</v>
      </c>
      <c r="H340" s="247" t="s">
        <v>1635</v>
      </c>
      <c r="S340" s="247">
        <v>20</v>
      </c>
      <c r="T340" s="248">
        <v>2.5</v>
      </c>
      <c r="U340" s="248">
        <v>5</v>
      </c>
      <c r="X340" s="811">
        <v>42822</v>
      </c>
      <c r="Y340" s="812"/>
      <c r="Z340" s="777"/>
      <c r="AA340" s="777"/>
      <c r="AB340" s="812"/>
      <c r="AC340" s="248"/>
      <c r="AD340" s="770"/>
      <c r="AE340" s="437"/>
    </row>
    <row r="341" spans="1:31" s="247" customFormat="1" x14ac:dyDescent="0.3">
      <c r="A341" s="820" t="s">
        <v>1704</v>
      </c>
      <c r="B341" s="247" t="s">
        <v>1533</v>
      </c>
      <c r="C341" s="247" t="s">
        <v>1705</v>
      </c>
      <c r="D341" s="247" t="s">
        <v>136</v>
      </c>
      <c r="E341" s="247" t="s">
        <v>1706</v>
      </c>
      <c r="F341" s="247" t="s">
        <v>1053</v>
      </c>
      <c r="G341" s="247" t="s">
        <v>196</v>
      </c>
      <c r="H341" s="436"/>
      <c r="S341" s="247">
        <v>2</v>
      </c>
      <c r="T341" s="248">
        <v>2.7</v>
      </c>
      <c r="U341" s="248">
        <v>6</v>
      </c>
      <c r="X341" s="811">
        <v>42822</v>
      </c>
      <c r="Y341" s="812"/>
      <c r="Z341" s="777"/>
      <c r="AA341" s="777"/>
      <c r="AB341" s="812"/>
      <c r="AC341" s="248"/>
      <c r="AD341" s="770"/>
      <c r="AE341" s="437"/>
    </row>
    <row r="342" spans="1:31" s="247" customFormat="1" x14ac:dyDescent="0.3">
      <c r="A342" s="820" t="s">
        <v>1707</v>
      </c>
      <c r="B342" s="247" t="s">
        <v>1533</v>
      </c>
      <c r="C342" s="247" t="s">
        <v>1708</v>
      </c>
      <c r="D342" s="247" t="s">
        <v>136</v>
      </c>
      <c r="E342" s="247" t="s">
        <v>1709</v>
      </c>
      <c r="F342" s="247" t="s">
        <v>1710</v>
      </c>
      <c r="G342" s="247" t="s">
        <v>1710</v>
      </c>
      <c r="H342" s="436"/>
      <c r="S342" s="247">
        <v>2</v>
      </c>
      <c r="T342" s="248">
        <v>2.7</v>
      </c>
      <c r="U342" s="248">
        <v>6</v>
      </c>
      <c r="X342" s="811">
        <v>42822</v>
      </c>
      <c r="Y342" s="812"/>
      <c r="Z342" s="777"/>
      <c r="AA342" s="777"/>
      <c r="AB342" s="812"/>
      <c r="AC342" s="248"/>
      <c r="AD342" s="770"/>
      <c r="AE342" s="437"/>
    </row>
    <row r="343" spans="1:31" s="247" customFormat="1" x14ac:dyDescent="0.3">
      <c r="A343" s="820" t="s">
        <v>1629</v>
      </c>
      <c r="B343" s="247" t="s">
        <v>1533</v>
      </c>
      <c r="C343" s="247" t="s">
        <v>1630</v>
      </c>
      <c r="D343" s="247" t="s">
        <v>136</v>
      </c>
      <c r="E343" s="247" t="s">
        <v>1631</v>
      </c>
      <c r="F343" s="247" t="s">
        <v>1053</v>
      </c>
      <c r="H343" s="436"/>
      <c r="S343" s="247">
        <v>2</v>
      </c>
      <c r="T343" s="248">
        <v>2.7</v>
      </c>
      <c r="U343" s="248">
        <v>6</v>
      </c>
      <c r="X343" s="811">
        <v>42822</v>
      </c>
      <c r="Y343" s="812"/>
      <c r="Z343" s="777"/>
      <c r="AA343" s="777"/>
      <c r="AB343" s="812"/>
      <c r="AC343" s="248"/>
      <c r="AD343" s="770"/>
      <c r="AE343" s="437"/>
    </row>
    <row r="344" spans="1:31" s="247" customFormat="1" x14ac:dyDescent="0.3">
      <c r="A344" s="820" t="s">
        <v>1621</v>
      </c>
      <c r="B344" s="247" t="s">
        <v>1533</v>
      </c>
      <c r="C344" s="247" t="s">
        <v>1622</v>
      </c>
      <c r="D344" s="247" t="s">
        <v>136</v>
      </c>
      <c r="E344" s="247" t="s">
        <v>1623</v>
      </c>
      <c r="F344" s="247" t="s">
        <v>1053</v>
      </c>
      <c r="H344" s="436"/>
      <c r="S344" s="247">
        <v>2</v>
      </c>
      <c r="T344" s="248">
        <v>2.7</v>
      </c>
      <c r="U344" s="248">
        <v>6</v>
      </c>
      <c r="X344" s="811">
        <v>42822</v>
      </c>
      <c r="Y344" s="812"/>
      <c r="Z344" s="777"/>
      <c r="AA344" s="777"/>
      <c r="AB344" s="812"/>
      <c r="AC344" s="248"/>
      <c r="AD344" s="770"/>
      <c r="AE344" s="437"/>
    </row>
    <row r="345" spans="1:31" s="247" customFormat="1" x14ac:dyDescent="0.3">
      <c r="A345" s="820" t="s">
        <v>1700</v>
      </c>
      <c r="B345" s="247" t="s">
        <v>1533</v>
      </c>
      <c r="C345" s="247" t="s">
        <v>1701</v>
      </c>
      <c r="D345" s="247" t="s">
        <v>136</v>
      </c>
      <c r="E345" s="247" t="s">
        <v>1702</v>
      </c>
      <c r="F345" s="247" t="s">
        <v>1703</v>
      </c>
      <c r="H345" s="247" t="s">
        <v>1635</v>
      </c>
      <c r="S345" s="247">
        <v>20</v>
      </c>
      <c r="T345" s="248">
        <v>1.5</v>
      </c>
      <c r="U345" s="248">
        <v>5</v>
      </c>
      <c r="X345" s="811">
        <v>42822</v>
      </c>
      <c r="Y345" s="812"/>
      <c r="Z345" s="777"/>
      <c r="AA345" s="777"/>
      <c r="AB345" s="812"/>
      <c r="AC345" s="248"/>
      <c r="AD345" s="770"/>
      <c r="AE345" s="437"/>
    </row>
    <row r="346" spans="1:31" s="247" customFormat="1" x14ac:dyDescent="0.3">
      <c r="A346" s="820" t="s">
        <v>1069</v>
      </c>
      <c r="B346" s="247" t="s">
        <v>1064</v>
      </c>
      <c r="C346" s="247" t="s">
        <v>1070</v>
      </c>
      <c r="D346" s="247" t="s">
        <v>136</v>
      </c>
      <c r="E346" s="247" t="s">
        <v>1071</v>
      </c>
      <c r="S346" s="247">
        <v>8</v>
      </c>
      <c r="T346" s="248">
        <v>3.45</v>
      </c>
      <c r="U346" s="248">
        <v>12</v>
      </c>
      <c r="X346" s="811">
        <v>42822</v>
      </c>
      <c r="Y346" s="812"/>
      <c r="Z346" s="777"/>
      <c r="AA346" s="777"/>
      <c r="AB346" s="812"/>
      <c r="AC346" s="248"/>
      <c r="AD346" s="770"/>
      <c r="AE346" s="437"/>
    </row>
    <row r="347" spans="1:31" s="247" customFormat="1" x14ac:dyDescent="0.3">
      <c r="A347" s="820" t="s">
        <v>468</v>
      </c>
      <c r="B347" s="247" t="s">
        <v>449</v>
      </c>
      <c r="C347" s="247" t="s">
        <v>469</v>
      </c>
      <c r="D347" s="247" t="s">
        <v>136</v>
      </c>
      <c r="E347" s="247" t="s">
        <v>470</v>
      </c>
      <c r="G347" s="247" t="s">
        <v>471</v>
      </c>
      <c r="S347" s="247">
        <v>1</v>
      </c>
      <c r="T347" s="248">
        <v>7.5</v>
      </c>
      <c r="U347" s="248">
        <v>20</v>
      </c>
      <c r="X347" s="811">
        <v>42822</v>
      </c>
      <c r="Y347" s="812"/>
      <c r="Z347" s="777"/>
      <c r="AA347" s="777"/>
      <c r="AB347" s="812"/>
      <c r="AC347" s="248"/>
      <c r="AD347" s="770"/>
      <c r="AE347" s="437"/>
    </row>
    <row r="348" spans="1:31" s="247" customFormat="1" x14ac:dyDescent="0.3">
      <c r="A348" s="820" t="s">
        <v>583</v>
      </c>
      <c r="B348" s="247" t="s">
        <v>449</v>
      </c>
      <c r="C348" s="247" t="s">
        <v>587</v>
      </c>
      <c r="D348" s="247" t="s">
        <v>136</v>
      </c>
      <c r="E348" s="247" t="s">
        <v>588</v>
      </c>
      <c r="F348" s="247" t="s">
        <v>589</v>
      </c>
      <c r="S348" s="247">
        <v>4</v>
      </c>
      <c r="T348" s="248">
        <v>6.3</v>
      </c>
      <c r="U348" s="248">
        <v>10</v>
      </c>
      <c r="X348" s="811">
        <v>42822</v>
      </c>
      <c r="Y348" s="812"/>
      <c r="Z348" s="777"/>
      <c r="AA348" s="777"/>
      <c r="AB348" s="812"/>
      <c r="AC348" s="248"/>
      <c r="AD348" s="770"/>
      <c r="AE348" s="437"/>
    </row>
    <row r="349" spans="1:31" s="247" customFormat="1" x14ac:dyDescent="0.3">
      <c r="A349" s="820" t="s">
        <v>1945</v>
      </c>
      <c r="B349" s="247" t="s">
        <v>1875</v>
      </c>
      <c r="C349" s="247" t="s">
        <v>1946</v>
      </c>
      <c r="D349" s="247" t="s">
        <v>136</v>
      </c>
      <c r="E349" s="247" t="s">
        <v>1947</v>
      </c>
      <c r="G349" s="247" t="s">
        <v>1948</v>
      </c>
      <c r="S349" s="247">
        <v>1</v>
      </c>
      <c r="T349" s="248">
        <v>15.85</v>
      </c>
      <c r="U349" s="248">
        <v>35</v>
      </c>
      <c r="X349" s="811">
        <v>42822</v>
      </c>
      <c r="Y349" s="812"/>
      <c r="Z349" s="777"/>
      <c r="AA349" s="777"/>
      <c r="AB349" s="812"/>
      <c r="AC349" s="248"/>
      <c r="AD349" s="770"/>
      <c r="AE349" s="437"/>
    </row>
    <row r="350" spans="1:31" s="247" customFormat="1" x14ac:dyDescent="0.3">
      <c r="A350" s="820" t="s">
        <v>774</v>
      </c>
      <c r="B350" s="247" t="s">
        <v>764</v>
      </c>
      <c r="C350" s="247" t="s">
        <v>775</v>
      </c>
      <c r="D350" s="247" t="s">
        <v>136</v>
      </c>
      <c r="E350" s="247" t="s">
        <v>776</v>
      </c>
      <c r="S350" s="247">
        <v>5</v>
      </c>
      <c r="T350" s="248">
        <v>4.4000000000000004</v>
      </c>
      <c r="U350" s="248">
        <v>10</v>
      </c>
      <c r="X350" s="811">
        <v>42822</v>
      </c>
      <c r="Y350" s="812"/>
      <c r="Z350" s="777"/>
      <c r="AA350" s="777"/>
      <c r="AB350" s="812"/>
      <c r="AC350" s="248"/>
      <c r="AD350" s="770"/>
      <c r="AE350" s="437"/>
    </row>
    <row r="351" spans="1:31" s="247" customFormat="1" x14ac:dyDescent="0.3">
      <c r="A351" s="247" t="s">
        <v>1912</v>
      </c>
      <c r="B351" s="247" t="s">
        <v>1875</v>
      </c>
      <c r="C351" s="247" t="s">
        <v>1913</v>
      </c>
      <c r="D351" s="247" t="s">
        <v>136</v>
      </c>
      <c r="E351" s="247" t="s">
        <v>1914</v>
      </c>
      <c r="S351" s="247">
        <v>1</v>
      </c>
      <c r="T351" s="248">
        <v>10.5</v>
      </c>
      <c r="U351" s="248">
        <v>25</v>
      </c>
      <c r="X351" s="811">
        <v>42822</v>
      </c>
      <c r="Y351" s="812"/>
      <c r="Z351" s="777"/>
      <c r="AA351" s="777"/>
      <c r="AB351" s="812"/>
      <c r="AC351" s="248"/>
      <c r="AD351" s="770"/>
      <c r="AE351" s="437"/>
    </row>
    <row r="356" spans="1:78" s="148" customFormat="1" x14ac:dyDescent="0.3">
      <c r="A356" s="190" t="s">
        <v>832</v>
      </c>
      <c r="B356" s="190" t="s">
        <v>822</v>
      </c>
      <c r="C356" s="190">
        <v>12048</v>
      </c>
      <c r="D356" s="190" t="s">
        <v>89</v>
      </c>
      <c r="E356" s="190" t="s">
        <v>833</v>
      </c>
      <c r="F356" s="190"/>
      <c r="G356" s="190"/>
      <c r="H356" s="190"/>
      <c r="I356" s="190"/>
      <c r="J356" s="821"/>
      <c r="K356" s="192"/>
      <c r="L356" s="190">
        <f>I356*J356</f>
        <v>0</v>
      </c>
      <c r="M356" s="822"/>
      <c r="N356" s="823"/>
      <c r="O356" s="140"/>
      <c r="P356" s="140"/>
      <c r="Q356" s="144"/>
      <c r="R356" s="144"/>
      <c r="S356" s="190">
        <v>3</v>
      </c>
      <c r="T356" s="191">
        <v>3.67</v>
      </c>
      <c r="U356" s="191">
        <v>9</v>
      </c>
      <c r="V356" s="146">
        <v>1</v>
      </c>
      <c r="W356" s="320">
        <f>S356-V356</f>
        <v>2</v>
      </c>
      <c r="X356" s="824"/>
      <c r="Y356" s="140">
        <v>2</v>
      </c>
      <c r="Z356" s="825">
        <v>3.3</v>
      </c>
      <c r="AA356" s="825"/>
      <c r="AB356" s="190">
        <v>1.1399999999999999</v>
      </c>
      <c r="AC356" s="191">
        <f>Z356*AB356</f>
        <v>3.7619999999999996</v>
      </c>
      <c r="AD356" s="323"/>
      <c r="AE356" s="266"/>
      <c r="AF356" s="266"/>
      <c r="AG356" s="266"/>
      <c r="AH356" s="266"/>
      <c r="AI356" s="266"/>
      <c r="AJ356" s="266"/>
      <c r="AK356" s="266"/>
      <c r="AL356" s="266"/>
      <c r="AM356" s="266"/>
      <c r="AN356" s="266"/>
      <c r="AO356" s="266"/>
      <c r="AP356" s="266"/>
      <c r="AQ356" s="266"/>
      <c r="AR356" s="266"/>
      <c r="AS356" s="147"/>
      <c r="AT356" s="147"/>
      <c r="AU356" s="147"/>
      <c r="AV356" s="147"/>
      <c r="AW356" s="147"/>
      <c r="AX356" s="147"/>
      <c r="AY356" s="147"/>
      <c r="AZ356" s="147"/>
      <c r="BA356" s="147"/>
      <c r="BB356" s="147"/>
      <c r="BC356" s="147"/>
      <c r="BD356" s="147"/>
      <c r="BE356" s="147"/>
      <c r="BF356" s="147"/>
      <c r="BG356" s="147"/>
      <c r="BH356" s="147"/>
      <c r="BI356" s="147"/>
      <c r="BJ356" s="147"/>
      <c r="BK356" s="147"/>
      <c r="BL356" s="147"/>
      <c r="BM356" s="147"/>
      <c r="BN356" s="147"/>
      <c r="BO356" s="147"/>
      <c r="BP356" s="147"/>
      <c r="BQ356" s="147"/>
      <c r="BR356" s="147"/>
      <c r="BS356" s="147"/>
      <c r="BT356" s="147"/>
      <c r="BU356" s="147"/>
      <c r="BV356" s="147"/>
      <c r="BW356" s="147"/>
      <c r="BX356" s="147"/>
      <c r="BY356" s="147"/>
      <c r="BZ356" s="147"/>
    </row>
    <row r="357" spans="1:78" s="148" customFormat="1" ht="18" customHeight="1" x14ac:dyDescent="0.3">
      <c r="A357" s="190" t="s">
        <v>836</v>
      </c>
      <c r="B357" s="190" t="s">
        <v>822</v>
      </c>
      <c r="C357" s="190">
        <v>12078</v>
      </c>
      <c r="D357" s="190" t="s">
        <v>89</v>
      </c>
      <c r="E357" s="190" t="s">
        <v>837</v>
      </c>
      <c r="F357" s="190"/>
      <c r="G357" s="190"/>
      <c r="H357" s="190"/>
      <c r="I357" s="190"/>
      <c r="J357" s="821"/>
      <c r="K357" s="192"/>
      <c r="L357" s="190">
        <f>I357*J357</f>
        <v>0</v>
      </c>
      <c r="M357" s="822"/>
      <c r="N357" s="823"/>
      <c r="O357" s="140"/>
      <c r="P357" s="140"/>
      <c r="Q357" s="144"/>
      <c r="R357" s="144"/>
      <c r="S357" s="190">
        <v>4</v>
      </c>
      <c r="T357" s="191">
        <v>3.67</v>
      </c>
      <c r="U357" s="191">
        <v>9</v>
      </c>
      <c r="V357" s="146">
        <v>2</v>
      </c>
      <c r="W357" s="320">
        <f>S357-V357</f>
        <v>2</v>
      </c>
      <c r="X357" s="824"/>
      <c r="Y357" s="140">
        <v>2</v>
      </c>
      <c r="Z357" s="825">
        <v>3.3</v>
      </c>
      <c r="AA357" s="825"/>
      <c r="AB357" s="190"/>
      <c r="AC357" s="191"/>
      <c r="AD357" s="323"/>
      <c r="AE357" s="266"/>
      <c r="AF357" s="266"/>
      <c r="AG357" s="266"/>
      <c r="AH357" s="266"/>
      <c r="AI357" s="266"/>
      <c r="AJ357" s="266"/>
      <c r="AK357" s="266"/>
      <c r="AL357" s="266"/>
      <c r="AM357" s="266"/>
      <c r="AN357" s="266"/>
      <c r="AO357" s="266"/>
      <c r="AP357" s="266"/>
      <c r="AQ357" s="266"/>
      <c r="AR357" s="266"/>
      <c r="AS357" s="147"/>
      <c r="AT357" s="147"/>
      <c r="AU357" s="147"/>
      <c r="AV357" s="147"/>
      <c r="AW357" s="147"/>
      <c r="AX357" s="147"/>
      <c r="AY357" s="147"/>
      <c r="AZ357" s="147"/>
      <c r="BA357" s="147"/>
      <c r="BB357" s="147"/>
      <c r="BC357" s="147"/>
      <c r="BD357" s="147"/>
      <c r="BE357" s="147"/>
      <c r="BF357" s="147"/>
      <c r="BG357" s="147"/>
      <c r="BH357" s="147"/>
      <c r="BI357" s="147"/>
      <c r="BJ357" s="147"/>
      <c r="BK357" s="147"/>
      <c r="BL357" s="147"/>
      <c r="BM357" s="147"/>
      <c r="BN357" s="147"/>
      <c r="BO357" s="147"/>
      <c r="BP357" s="147"/>
      <c r="BQ357" s="147"/>
      <c r="BR357" s="147"/>
      <c r="BS357" s="147"/>
      <c r="BT357" s="147"/>
      <c r="BU357" s="147"/>
      <c r="BV357" s="147"/>
      <c r="BW357" s="147"/>
      <c r="BX357" s="147"/>
      <c r="BY357" s="147"/>
      <c r="BZ357" s="147"/>
    </row>
    <row r="358" spans="1:78" s="148" customFormat="1" x14ac:dyDescent="0.3">
      <c r="A358" s="190" t="s">
        <v>834</v>
      </c>
      <c r="B358" s="190" t="s">
        <v>822</v>
      </c>
      <c r="C358" s="190">
        <v>12079</v>
      </c>
      <c r="D358" s="190" t="s">
        <v>89</v>
      </c>
      <c r="E358" s="190" t="s">
        <v>835</v>
      </c>
      <c r="F358" s="190"/>
      <c r="G358" s="190"/>
      <c r="H358" s="190"/>
      <c r="I358" s="190"/>
      <c r="J358" s="821"/>
      <c r="K358" s="192"/>
      <c r="L358" s="190">
        <f>I358*J358</f>
        <v>0</v>
      </c>
      <c r="M358" s="822"/>
      <c r="N358" s="823"/>
      <c r="O358" s="140"/>
      <c r="P358" s="140"/>
      <c r="Q358" s="144"/>
      <c r="R358" s="144"/>
      <c r="S358" s="190">
        <v>3</v>
      </c>
      <c r="T358" s="191">
        <v>3.67</v>
      </c>
      <c r="U358" s="191">
        <v>9</v>
      </c>
      <c r="V358" s="146">
        <v>1</v>
      </c>
      <c r="W358" s="320">
        <f>S358-V358</f>
        <v>2</v>
      </c>
      <c r="X358" s="824"/>
      <c r="Y358" s="140">
        <v>2</v>
      </c>
      <c r="Z358" s="825">
        <v>3.3</v>
      </c>
      <c r="AA358" s="825"/>
      <c r="AB358" s="190">
        <v>1.1399999999999999</v>
      </c>
      <c r="AC358" s="191">
        <f>Z358*AB358</f>
        <v>3.7619999999999996</v>
      </c>
      <c r="AD358" s="323"/>
      <c r="AE358" s="266"/>
      <c r="AF358" s="266"/>
      <c r="AG358" s="266"/>
      <c r="AH358" s="266"/>
      <c r="AI358" s="266"/>
      <c r="AJ358" s="266"/>
      <c r="AK358" s="266"/>
      <c r="AL358" s="266"/>
      <c r="AM358" s="266"/>
      <c r="AN358" s="266"/>
      <c r="AO358" s="266"/>
      <c r="AP358" s="266"/>
      <c r="AQ358" s="266"/>
      <c r="AR358" s="266"/>
      <c r="AS358" s="147"/>
      <c r="AT358" s="147"/>
      <c r="AU358" s="147"/>
      <c r="AV358" s="147"/>
      <c r="AW358" s="147"/>
      <c r="AX358" s="147"/>
      <c r="AY358" s="147"/>
      <c r="AZ358" s="147"/>
      <c r="BA358" s="147"/>
      <c r="BB358" s="147"/>
      <c r="BC358" s="147"/>
      <c r="BD358" s="147"/>
      <c r="BE358" s="147"/>
      <c r="BF358" s="147"/>
      <c r="BG358" s="147"/>
      <c r="BH358" s="147"/>
      <c r="BI358" s="147"/>
      <c r="BJ358" s="147"/>
      <c r="BK358" s="147"/>
      <c r="BL358" s="147"/>
      <c r="BM358" s="147"/>
      <c r="BN358" s="147"/>
      <c r="BO358" s="147"/>
      <c r="BP358" s="147"/>
      <c r="BQ358" s="147"/>
      <c r="BR358" s="147"/>
      <c r="BS358" s="147"/>
      <c r="BT358" s="147"/>
      <c r="BU358" s="147"/>
      <c r="BV358" s="147"/>
      <c r="BW358" s="147"/>
      <c r="BX358" s="147"/>
      <c r="BY358" s="147"/>
      <c r="BZ358" s="147"/>
    </row>
    <row r="359" spans="1:78" s="148" customFormat="1" x14ac:dyDescent="0.3">
      <c r="A359" s="190" t="s">
        <v>844</v>
      </c>
      <c r="B359" s="190" t="s">
        <v>822</v>
      </c>
      <c r="C359" s="190">
        <v>12076</v>
      </c>
      <c r="D359" s="190" t="s">
        <v>89</v>
      </c>
      <c r="E359" s="190" t="s">
        <v>845</v>
      </c>
      <c r="F359" s="190"/>
      <c r="G359" s="190"/>
      <c r="H359" s="190" t="s">
        <v>467</v>
      </c>
      <c r="I359" s="190"/>
      <c r="J359" s="262"/>
      <c r="K359" s="192"/>
      <c r="L359" s="194"/>
      <c r="M359" s="826"/>
      <c r="N359" s="194"/>
      <c r="O359" s="194"/>
      <c r="P359" s="263"/>
      <c r="Q359" s="264"/>
      <c r="R359" s="264"/>
      <c r="S359" s="194">
        <v>2</v>
      </c>
      <c r="T359" s="265">
        <v>3.65</v>
      </c>
      <c r="U359" s="265">
        <v>9</v>
      </c>
      <c r="V359" s="194"/>
      <c r="W359" s="320">
        <f>S359-V359</f>
        <v>2</v>
      </c>
      <c r="X359" s="321"/>
      <c r="Y359" s="190">
        <v>2</v>
      </c>
      <c r="Z359" s="827">
        <v>3.2</v>
      </c>
      <c r="AA359" s="827"/>
      <c r="AB359" s="190">
        <v>1.1399999999999999</v>
      </c>
      <c r="AC359" s="191">
        <f>Z359*AB359</f>
        <v>3.6479999999999997</v>
      </c>
      <c r="AD359" s="323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  <c r="AO359" s="147"/>
      <c r="AP359" s="147"/>
      <c r="AQ359" s="147"/>
      <c r="AR359" s="147"/>
      <c r="AS359" s="147"/>
      <c r="AT359" s="147"/>
      <c r="AU359" s="147"/>
      <c r="AV359" s="147"/>
      <c r="AW359" s="147"/>
      <c r="AX359" s="147"/>
      <c r="AY359" s="147"/>
      <c r="AZ359" s="147"/>
      <c r="BA359" s="147"/>
      <c r="BB359" s="147"/>
      <c r="BC359" s="147"/>
      <c r="BD359" s="147"/>
      <c r="BE359" s="147"/>
      <c r="BF359" s="147"/>
      <c r="BG359" s="147"/>
      <c r="BH359" s="147"/>
      <c r="BI359" s="147"/>
      <c r="BJ359" s="147"/>
      <c r="BK359" s="147"/>
      <c r="BL359" s="147"/>
      <c r="BM359" s="147"/>
      <c r="BN359" s="147"/>
      <c r="BO359" s="147"/>
      <c r="BP359" s="147"/>
      <c r="BQ359" s="147"/>
      <c r="BR359" s="147"/>
      <c r="BS359" s="147"/>
      <c r="BT359" s="147"/>
      <c r="BU359" s="147"/>
      <c r="BV359" s="147"/>
      <c r="BW359" s="147"/>
      <c r="BX359" s="147"/>
      <c r="BY359" s="147"/>
      <c r="BZ359" s="147"/>
    </row>
    <row r="360" spans="1:78" s="247" customFormat="1" x14ac:dyDescent="0.3">
      <c r="A360" s="247" t="s">
        <v>2206</v>
      </c>
      <c r="B360" s="247" t="s">
        <v>2187</v>
      </c>
      <c r="C360" s="247">
        <v>15892</v>
      </c>
      <c r="D360" s="247" t="s">
        <v>89</v>
      </c>
      <c r="E360" s="247" t="s">
        <v>3258</v>
      </c>
      <c r="H360" s="247">
        <v>1</v>
      </c>
      <c r="I360" s="310">
        <v>29.75</v>
      </c>
      <c r="J360" s="248">
        <v>32.427500000000002</v>
      </c>
      <c r="K360" s="768">
        <v>75</v>
      </c>
      <c r="L360" s="299"/>
      <c r="M360" s="299"/>
      <c r="N360" s="299"/>
      <c r="O360" s="299"/>
      <c r="P360" s="299"/>
      <c r="Q360" s="299"/>
      <c r="R360" s="249"/>
      <c r="S360" s="247">
        <v>1</v>
      </c>
      <c r="T360" s="248">
        <v>36.97</v>
      </c>
      <c r="U360" s="248">
        <v>75</v>
      </c>
      <c r="V360" s="299"/>
      <c r="W360" s="249">
        <f>S360-V360</f>
        <v>1</v>
      </c>
      <c r="X360" s="314"/>
      <c r="Y360" s="299">
        <v>1</v>
      </c>
      <c r="Z360" s="681">
        <v>32.5</v>
      </c>
      <c r="AA360" s="681"/>
      <c r="AB360" s="247">
        <v>1.1399999999999999</v>
      </c>
      <c r="AC360" s="248">
        <f>Z360*AB360</f>
        <v>37.049999999999997</v>
      </c>
      <c r="AD360" s="248"/>
    </row>
    <row r="361" spans="1:78" s="358" customFormat="1" x14ac:dyDescent="0.3">
      <c r="A361" s="358" t="s">
        <v>956</v>
      </c>
      <c r="B361" s="358" t="s">
        <v>927</v>
      </c>
      <c r="C361" s="358" t="s">
        <v>957</v>
      </c>
      <c r="D361" s="358" t="s">
        <v>89</v>
      </c>
      <c r="E361" s="358" t="s">
        <v>958</v>
      </c>
      <c r="F361" s="358" t="s">
        <v>959</v>
      </c>
      <c r="K361" s="828"/>
      <c r="L361" s="829"/>
      <c r="M361" s="830"/>
      <c r="N361" s="829"/>
      <c r="O361" s="829"/>
      <c r="P361" s="831"/>
      <c r="Q361" s="832"/>
      <c r="R361" s="832"/>
      <c r="S361" s="829">
        <v>1</v>
      </c>
      <c r="T361" s="833">
        <v>26.79</v>
      </c>
      <c r="U361" s="833">
        <v>80</v>
      </c>
      <c r="V361" s="829"/>
      <c r="W361" s="834"/>
      <c r="X361" s="835"/>
      <c r="Y361" s="358">
        <v>1</v>
      </c>
      <c r="Z361" s="836">
        <v>23.5</v>
      </c>
      <c r="AA361" s="836"/>
      <c r="AB361" s="358">
        <v>1.1399999999999999</v>
      </c>
      <c r="AC361" s="185">
        <f>Z361*AB361</f>
        <v>26.79</v>
      </c>
      <c r="AD361" s="185"/>
    </row>
    <row r="362" spans="1:78" s="251" customFormat="1" x14ac:dyDescent="0.3">
      <c r="A362" s="247" t="s">
        <v>862</v>
      </c>
      <c r="B362" s="247" t="s">
        <v>822</v>
      </c>
      <c r="C362" s="247" t="s">
        <v>863</v>
      </c>
      <c r="D362" s="247" t="s">
        <v>89</v>
      </c>
      <c r="E362" s="247" t="s">
        <v>864</v>
      </c>
      <c r="F362" s="247"/>
      <c r="G362" s="247"/>
      <c r="H362" s="247">
        <v>2</v>
      </c>
      <c r="I362" s="310">
        <v>6.5</v>
      </c>
      <c r="J362" s="248">
        <v>7.085</v>
      </c>
      <c r="K362" s="768">
        <v>20</v>
      </c>
      <c r="L362" s="299"/>
      <c r="M362" s="299"/>
      <c r="N362" s="299"/>
      <c r="O362" s="299"/>
      <c r="P362" s="299"/>
      <c r="Q362" s="247"/>
      <c r="R362" s="247"/>
      <c r="S362" s="247">
        <v>4</v>
      </c>
      <c r="T362" s="248">
        <v>7.41</v>
      </c>
      <c r="U362" s="248">
        <v>20</v>
      </c>
      <c r="V362" s="299">
        <v>2</v>
      </c>
      <c r="W362" s="299">
        <f>S362-V362</f>
        <v>2</v>
      </c>
      <c r="X362" s="769">
        <v>42970</v>
      </c>
      <c r="Y362" s="299">
        <v>3</v>
      </c>
      <c r="Z362" s="681">
        <v>6.5</v>
      </c>
      <c r="AA362" s="681"/>
      <c r="AB362" s="247">
        <v>1.1399999999999999</v>
      </c>
      <c r="AC362" s="248">
        <f>Z362*AB362</f>
        <v>7.4099999999999993</v>
      </c>
      <c r="AD362" s="770"/>
      <c r="AE362" s="771" t="s">
        <v>3252</v>
      </c>
      <c r="AF362" s="299" t="s">
        <v>3253</v>
      </c>
      <c r="AG362" s="251" t="s">
        <v>3253</v>
      </c>
    </row>
    <row r="363" spans="1:78" s="59" customFormat="1" x14ac:dyDescent="0.3">
      <c r="A363" s="59" t="s">
        <v>3362</v>
      </c>
      <c r="B363" s="59" t="s">
        <v>449</v>
      </c>
      <c r="C363" s="59">
        <v>12097</v>
      </c>
      <c r="D363" s="59" t="s">
        <v>89</v>
      </c>
      <c r="E363" s="59" t="s">
        <v>3363</v>
      </c>
      <c r="F363" s="59" t="s">
        <v>604</v>
      </c>
      <c r="G363" s="59" t="s">
        <v>3364</v>
      </c>
      <c r="H363" s="59" t="s">
        <v>467</v>
      </c>
      <c r="S363" s="59">
        <v>2</v>
      </c>
      <c r="T363" s="226">
        <v>18.809999999999999</v>
      </c>
      <c r="U363" s="226"/>
      <c r="W363" s="59">
        <v>2</v>
      </c>
      <c r="Y363" s="59">
        <v>2</v>
      </c>
      <c r="Z363" s="782">
        <v>16.5</v>
      </c>
      <c r="AA363" s="782"/>
      <c r="AB363" s="59">
        <v>1.1399999999999999</v>
      </c>
      <c r="AC363" s="226">
        <v>2.7</v>
      </c>
      <c r="AD363" s="226">
        <v>18.809999999999999</v>
      </c>
    </row>
    <row r="364" spans="1:78" x14ac:dyDescent="0.3">
      <c r="A364" s="151" t="s">
        <v>602</v>
      </c>
      <c r="B364" s="151" t="s">
        <v>449</v>
      </c>
      <c r="C364" s="151">
        <v>12090</v>
      </c>
      <c r="D364" s="151" t="s">
        <v>89</v>
      </c>
      <c r="E364" s="151" t="s">
        <v>603</v>
      </c>
      <c r="F364" s="151" t="s">
        <v>604</v>
      </c>
      <c r="G364" s="151" t="s">
        <v>167</v>
      </c>
      <c r="H364" s="151" t="s">
        <v>605</v>
      </c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>
        <v>2</v>
      </c>
      <c r="T364" s="273">
        <v>2.7</v>
      </c>
      <c r="U364" s="273">
        <v>8</v>
      </c>
      <c r="V364" s="151"/>
      <c r="W364" s="151">
        <f t="shared" ref="W364:W370" si="13">S364-V364</f>
        <v>2</v>
      </c>
      <c r="Y364" s="151">
        <v>2</v>
      </c>
      <c r="Z364" s="275"/>
      <c r="AA364" s="275"/>
      <c r="AB364" s="151"/>
      <c r="AC364" s="273"/>
      <c r="AD364" s="273"/>
      <c r="AE364" s="151"/>
      <c r="AF364" s="151"/>
      <c r="AG364" s="151"/>
      <c r="AH364" s="151"/>
      <c r="AI364" s="151"/>
      <c r="AJ364" s="151"/>
      <c r="AK364" s="151"/>
      <c r="AL364" s="151"/>
      <c r="AM364" s="151"/>
      <c r="AN364" s="151"/>
    </row>
    <row r="365" spans="1:78" x14ac:dyDescent="0.3">
      <c r="A365" s="151" t="s">
        <v>606</v>
      </c>
      <c r="B365" s="151" t="s">
        <v>449</v>
      </c>
      <c r="C365" s="151">
        <v>12091</v>
      </c>
      <c r="D365" s="151" t="s">
        <v>89</v>
      </c>
      <c r="E365" s="151" t="s">
        <v>607</v>
      </c>
      <c r="F365" s="151" t="s">
        <v>604</v>
      </c>
      <c r="G365" s="151" t="s">
        <v>389</v>
      </c>
      <c r="H365" s="151" t="s">
        <v>605</v>
      </c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>
        <v>2</v>
      </c>
      <c r="T365" s="273">
        <v>2.7</v>
      </c>
      <c r="U365" s="273">
        <v>8</v>
      </c>
      <c r="V365" s="151"/>
      <c r="W365" s="151">
        <f t="shared" si="13"/>
        <v>2</v>
      </c>
      <c r="Y365" s="151">
        <v>2</v>
      </c>
      <c r="Z365" s="275"/>
      <c r="AA365" s="275"/>
      <c r="AB365" s="151"/>
      <c r="AC365" s="273"/>
      <c r="AD365" s="273"/>
      <c r="AE365" s="151"/>
      <c r="AF365" s="151"/>
      <c r="AG365" s="151"/>
      <c r="AH365" s="151"/>
      <c r="AI365" s="151"/>
      <c r="AJ365" s="151"/>
      <c r="AK365" s="151"/>
      <c r="AL365" s="151"/>
      <c r="AM365" s="151"/>
      <c r="AN365" s="151"/>
    </row>
    <row r="366" spans="1:78" x14ac:dyDescent="0.3">
      <c r="A366" s="151" t="s">
        <v>608</v>
      </c>
      <c r="B366" s="151" t="s">
        <v>449</v>
      </c>
      <c r="C366" s="151">
        <v>12092</v>
      </c>
      <c r="D366" s="151" t="s">
        <v>89</v>
      </c>
      <c r="E366" s="151" t="s">
        <v>609</v>
      </c>
      <c r="F366" s="151" t="s">
        <v>604</v>
      </c>
      <c r="G366" s="151" t="s">
        <v>610</v>
      </c>
      <c r="H366" s="151" t="s">
        <v>605</v>
      </c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>
        <v>2</v>
      </c>
      <c r="T366" s="273">
        <v>2.7</v>
      </c>
      <c r="U366" s="273">
        <v>8</v>
      </c>
      <c r="V366" s="151"/>
      <c r="W366" s="151">
        <f t="shared" si="13"/>
        <v>2</v>
      </c>
      <c r="Y366" s="151">
        <v>2</v>
      </c>
      <c r="Z366" s="275"/>
      <c r="AA366" s="275"/>
      <c r="AB366" s="151"/>
      <c r="AC366" s="273"/>
      <c r="AD366" s="273"/>
      <c r="AE366" s="151"/>
      <c r="AF366" s="151"/>
      <c r="AG366" s="151"/>
      <c r="AH366" s="151"/>
      <c r="AI366" s="151"/>
      <c r="AJ366" s="151"/>
      <c r="AK366" s="151"/>
      <c r="AL366" s="151"/>
      <c r="AM366" s="151"/>
      <c r="AN366" s="151"/>
    </row>
    <row r="367" spans="1:78" x14ac:dyDescent="0.3">
      <c r="A367" s="151" t="s">
        <v>611</v>
      </c>
      <c r="B367" s="151" t="s">
        <v>449</v>
      </c>
      <c r="C367" s="151">
        <v>12093</v>
      </c>
      <c r="D367" s="151" t="s">
        <v>89</v>
      </c>
      <c r="E367" s="151" t="s">
        <v>612</v>
      </c>
      <c r="F367" s="151" t="s">
        <v>604</v>
      </c>
      <c r="G367" s="151" t="s">
        <v>248</v>
      </c>
      <c r="H367" s="151" t="s">
        <v>605</v>
      </c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>
        <v>2</v>
      </c>
      <c r="T367" s="273">
        <v>2.7</v>
      </c>
      <c r="U367" s="273">
        <v>8</v>
      </c>
      <c r="V367" s="151"/>
      <c r="W367" s="151">
        <f t="shared" si="13"/>
        <v>2</v>
      </c>
      <c r="Y367" s="151">
        <v>2</v>
      </c>
      <c r="Z367" s="275"/>
      <c r="AA367" s="275"/>
      <c r="AB367" s="151"/>
      <c r="AC367" s="273"/>
      <c r="AD367" s="273"/>
      <c r="AE367" s="151"/>
      <c r="AF367" s="151"/>
      <c r="AG367" s="151"/>
      <c r="AH367" s="151"/>
      <c r="AI367" s="151"/>
      <c r="AJ367" s="151"/>
      <c r="AK367" s="151"/>
      <c r="AL367" s="151"/>
      <c r="AM367" s="151"/>
      <c r="AN367" s="151"/>
    </row>
    <row r="368" spans="1:78" x14ac:dyDescent="0.3">
      <c r="A368" s="151" t="s">
        <v>602</v>
      </c>
      <c r="B368" s="151" t="s">
        <v>449</v>
      </c>
      <c r="C368" s="151">
        <v>12094</v>
      </c>
      <c r="D368" s="151" t="s">
        <v>89</v>
      </c>
      <c r="E368" s="151" t="s">
        <v>613</v>
      </c>
      <c r="F368" s="151" t="s">
        <v>604</v>
      </c>
      <c r="G368" s="151" t="s">
        <v>275</v>
      </c>
      <c r="H368" s="151" t="s">
        <v>605</v>
      </c>
      <c r="I368" s="151"/>
      <c r="J368" s="151"/>
      <c r="K368" s="207"/>
      <c r="L368" s="151"/>
      <c r="M368" s="207"/>
      <c r="N368" s="151"/>
      <c r="O368" s="151"/>
      <c r="P368" s="151"/>
      <c r="Q368" s="207"/>
      <c r="R368" s="207"/>
      <c r="S368" s="151">
        <v>2</v>
      </c>
      <c r="T368" s="273">
        <v>2.7</v>
      </c>
      <c r="U368" s="273">
        <v>8</v>
      </c>
      <c r="V368" s="151"/>
      <c r="W368" s="151">
        <f t="shared" si="13"/>
        <v>2</v>
      </c>
      <c r="Y368" s="151">
        <v>2</v>
      </c>
      <c r="Z368" s="275"/>
      <c r="AA368" s="275"/>
      <c r="AB368" s="151"/>
      <c r="AC368" s="273"/>
      <c r="AD368" s="273"/>
      <c r="AE368" s="151"/>
      <c r="AF368" s="151"/>
      <c r="AG368" s="151"/>
      <c r="AH368" s="151"/>
      <c r="AI368" s="151"/>
      <c r="AJ368" s="151"/>
      <c r="AK368" s="151"/>
      <c r="AL368" s="151"/>
      <c r="AM368" s="151"/>
      <c r="AN368" s="151"/>
    </row>
    <row r="369" spans="1:40" x14ac:dyDescent="0.3">
      <c r="A369" s="151" t="s">
        <v>602</v>
      </c>
      <c r="B369" s="151" t="s">
        <v>449</v>
      </c>
      <c r="C369" s="151">
        <v>12095</v>
      </c>
      <c r="D369" s="151" t="s">
        <v>89</v>
      </c>
      <c r="E369" s="151" t="s">
        <v>614</v>
      </c>
      <c r="F369" s="151" t="s">
        <v>604</v>
      </c>
      <c r="G369" s="151" t="s">
        <v>615</v>
      </c>
      <c r="H369" s="151" t="s">
        <v>605</v>
      </c>
      <c r="I369" s="151"/>
      <c r="J369" s="151"/>
      <c r="K369" s="207"/>
      <c r="L369" s="151"/>
      <c r="M369" s="207"/>
      <c r="N369" s="151"/>
      <c r="O369" s="151"/>
      <c r="P369" s="151"/>
      <c r="Q369" s="207"/>
      <c r="R369" s="207"/>
      <c r="S369" s="151">
        <v>2</v>
      </c>
      <c r="T369" s="273">
        <v>2.7</v>
      </c>
      <c r="U369" s="273">
        <v>8</v>
      </c>
      <c r="V369" s="151"/>
      <c r="W369" s="151">
        <f t="shared" si="13"/>
        <v>2</v>
      </c>
      <c r="Y369" s="151">
        <v>2</v>
      </c>
      <c r="Z369" s="275"/>
      <c r="AA369" s="275"/>
      <c r="AB369" s="151"/>
      <c r="AC369" s="273"/>
      <c r="AD369" s="273"/>
      <c r="AE369" s="151"/>
      <c r="AF369" s="151"/>
      <c r="AG369" s="151"/>
      <c r="AH369" s="151"/>
      <c r="AI369" s="151"/>
      <c r="AJ369" s="151"/>
      <c r="AK369" s="151"/>
      <c r="AL369" s="151"/>
      <c r="AM369" s="151"/>
      <c r="AN369" s="151"/>
    </row>
    <row r="370" spans="1:40" x14ac:dyDescent="0.3">
      <c r="A370" s="151" t="s">
        <v>602</v>
      </c>
      <c r="B370" s="151" t="s">
        <v>449</v>
      </c>
      <c r="C370" s="151">
        <v>12096</v>
      </c>
      <c r="D370" s="151" t="s">
        <v>89</v>
      </c>
      <c r="E370" s="151" t="s">
        <v>616</v>
      </c>
      <c r="F370" s="151" t="s">
        <v>604</v>
      </c>
      <c r="G370" s="151" t="s">
        <v>617</v>
      </c>
      <c r="H370" s="151" t="s">
        <v>605</v>
      </c>
      <c r="I370" s="151"/>
      <c r="J370" s="151"/>
      <c r="K370" s="207"/>
      <c r="L370" s="151"/>
      <c r="M370" s="207"/>
      <c r="N370" s="151"/>
      <c r="O370" s="151"/>
      <c r="P370" s="151"/>
      <c r="Q370" s="207"/>
      <c r="R370" s="207"/>
      <c r="S370" s="151">
        <v>2</v>
      </c>
      <c r="T370" s="273">
        <v>2.7</v>
      </c>
      <c r="U370" s="273">
        <v>8</v>
      </c>
      <c r="V370" s="151"/>
      <c r="W370" s="151">
        <f t="shared" si="13"/>
        <v>2</v>
      </c>
      <c r="Y370" s="151">
        <v>2</v>
      </c>
      <c r="Z370" s="275"/>
      <c r="AA370" s="275"/>
      <c r="AB370" s="151"/>
      <c r="AC370" s="273"/>
      <c r="AD370" s="273"/>
      <c r="AE370" s="151"/>
      <c r="AF370" s="151"/>
      <c r="AG370" s="151"/>
      <c r="AH370" s="151"/>
      <c r="AI370" s="151"/>
      <c r="AJ370" s="151"/>
      <c r="AK370" s="151"/>
      <c r="AL370" s="151"/>
      <c r="AM370" s="151"/>
      <c r="AN370" s="151"/>
    </row>
    <row r="371" spans="1:40" s="151" customFormat="1" x14ac:dyDescent="0.3">
      <c r="A371" s="151" t="s">
        <v>1129</v>
      </c>
      <c r="C371" s="151">
        <v>12134</v>
      </c>
      <c r="D371" s="151" t="s">
        <v>89</v>
      </c>
      <c r="E371" s="151" t="s">
        <v>1130</v>
      </c>
      <c r="F371" s="151" t="s">
        <v>1131</v>
      </c>
      <c r="H371" s="151" t="s">
        <v>467</v>
      </c>
      <c r="S371" s="151">
        <v>5</v>
      </c>
      <c r="T371" s="273">
        <v>1.82</v>
      </c>
      <c r="U371" s="273">
        <v>6</v>
      </c>
      <c r="Z371" s="275">
        <v>1.6</v>
      </c>
      <c r="AA371" s="275"/>
      <c r="AB371" s="151">
        <v>1.1399999999999999</v>
      </c>
      <c r="AC371" s="273">
        <f t="shared" ref="AC371:AC384" si="14">Z371*AB371</f>
        <v>1.8239999999999998</v>
      </c>
      <c r="AD371" s="273"/>
    </row>
    <row r="372" spans="1:40" s="151" customFormat="1" x14ac:dyDescent="0.3">
      <c r="A372" s="151" t="s">
        <v>1132</v>
      </c>
      <c r="B372" s="151" t="s">
        <v>449</v>
      </c>
      <c r="C372" s="151">
        <v>12135</v>
      </c>
      <c r="D372" s="151" t="s">
        <v>89</v>
      </c>
      <c r="E372" s="151" t="s">
        <v>1133</v>
      </c>
      <c r="F372" s="151" t="s">
        <v>1134</v>
      </c>
      <c r="H372" s="151" t="s">
        <v>467</v>
      </c>
      <c r="S372" s="151">
        <v>5</v>
      </c>
      <c r="T372" s="273">
        <v>1.82</v>
      </c>
      <c r="U372" s="273">
        <v>6</v>
      </c>
      <c r="Z372" s="275">
        <v>1.6</v>
      </c>
      <c r="AA372" s="275"/>
      <c r="AB372" s="151">
        <v>1.1399999999999999</v>
      </c>
      <c r="AC372" s="273">
        <f t="shared" si="14"/>
        <v>1.8239999999999998</v>
      </c>
      <c r="AD372" s="273"/>
    </row>
    <row r="373" spans="1:40" s="151" customFormat="1" x14ac:dyDescent="0.3">
      <c r="A373" s="151" t="s">
        <v>1684</v>
      </c>
      <c r="B373" s="151" t="s">
        <v>1660</v>
      </c>
      <c r="C373" s="151">
        <v>15696</v>
      </c>
      <c r="D373" s="151" t="s">
        <v>89</v>
      </c>
      <c r="E373" s="151" t="s">
        <v>1685</v>
      </c>
      <c r="F373" s="151" t="s">
        <v>1686</v>
      </c>
      <c r="H373" s="151" t="s">
        <v>467</v>
      </c>
      <c r="S373" s="151">
        <v>2</v>
      </c>
      <c r="T373" s="273"/>
      <c r="U373" s="837"/>
      <c r="Z373" s="275">
        <v>3.25</v>
      </c>
      <c r="AA373" s="275"/>
      <c r="AB373" s="151">
        <v>1.1399999999999999</v>
      </c>
      <c r="AC373" s="273">
        <f t="shared" si="14"/>
        <v>3.7049999999999996</v>
      </c>
      <c r="AD373" s="273"/>
    </row>
    <row r="374" spans="1:40" s="151" customFormat="1" x14ac:dyDescent="0.3">
      <c r="A374" s="151" t="s">
        <v>1687</v>
      </c>
      <c r="B374" s="151" t="s">
        <v>1660</v>
      </c>
      <c r="C374" s="151">
        <v>15698</v>
      </c>
      <c r="D374" s="151" t="s">
        <v>89</v>
      </c>
      <c r="E374" s="151" t="s">
        <v>1688</v>
      </c>
      <c r="F374" s="151" t="s">
        <v>1686</v>
      </c>
      <c r="H374" s="151" t="s">
        <v>467</v>
      </c>
      <c r="S374" s="151">
        <v>2</v>
      </c>
      <c r="T374" s="273"/>
      <c r="U374" s="837"/>
      <c r="Z374" s="275">
        <v>3.25</v>
      </c>
      <c r="AA374" s="275"/>
      <c r="AB374" s="151">
        <v>1.1399999999999999</v>
      </c>
      <c r="AC374" s="273">
        <f t="shared" si="14"/>
        <v>3.7049999999999996</v>
      </c>
      <c r="AD374" s="273"/>
    </row>
    <row r="375" spans="1:40" s="99" customFormat="1" x14ac:dyDescent="0.3">
      <c r="A375" s="99" t="s">
        <v>3365</v>
      </c>
      <c r="B375" s="99" t="s">
        <v>1875</v>
      </c>
      <c r="C375" s="99">
        <v>16430</v>
      </c>
      <c r="D375" s="99" t="s">
        <v>89</v>
      </c>
      <c r="E375" s="99" t="s">
        <v>1892</v>
      </c>
      <c r="F375" s="99" t="s">
        <v>1893</v>
      </c>
      <c r="H375" s="99" t="s">
        <v>467</v>
      </c>
      <c r="S375" s="99">
        <v>1</v>
      </c>
      <c r="T375" s="100">
        <v>23.94</v>
      </c>
      <c r="U375" s="308">
        <v>50</v>
      </c>
      <c r="Z375" s="309">
        <v>21</v>
      </c>
      <c r="AA375" s="309"/>
      <c r="AB375" s="99">
        <v>1.1399999999999999</v>
      </c>
      <c r="AC375" s="100">
        <f t="shared" si="14"/>
        <v>23.939999999999998</v>
      </c>
      <c r="AD375" s="100"/>
    </row>
    <row r="376" spans="1:40" s="276" customFormat="1" x14ac:dyDescent="0.3">
      <c r="A376" s="276" t="s">
        <v>557</v>
      </c>
      <c r="B376" s="276" t="s">
        <v>449</v>
      </c>
      <c r="C376" s="276" t="s">
        <v>558</v>
      </c>
      <c r="D376" s="276" t="s">
        <v>89</v>
      </c>
      <c r="E376" s="276" t="s">
        <v>3366</v>
      </c>
      <c r="F376" s="276" t="s">
        <v>556</v>
      </c>
      <c r="H376" s="276" t="s">
        <v>467</v>
      </c>
      <c r="S376" s="276">
        <v>1</v>
      </c>
      <c r="T376" s="282"/>
      <c r="U376" s="838"/>
      <c r="Z376" s="839">
        <v>2.95</v>
      </c>
      <c r="AA376" s="839"/>
      <c r="AB376" s="276">
        <v>1.1399999999999999</v>
      </c>
      <c r="AC376" s="282">
        <f t="shared" si="14"/>
        <v>3.363</v>
      </c>
      <c r="AD376" s="282"/>
    </row>
    <row r="377" spans="1:40" s="151" customFormat="1" x14ac:dyDescent="0.3">
      <c r="A377" s="151" t="s">
        <v>3367</v>
      </c>
      <c r="B377" s="151" t="s">
        <v>449</v>
      </c>
      <c r="C377" s="151">
        <v>16530</v>
      </c>
      <c r="D377" s="151" t="s">
        <v>89</v>
      </c>
      <c r="E377" s="151" t="s">
        <v>555</v>
      </c>
      <c r="F377" s="151" t="s">
        <v>556</v>
      </c>
      <c r="H377" s="151" t="s">
        <v>467</v>
      </c>
      <c r="S377" s="151">
        <v>1</v>
      </c>
      <c r="T377" s="273"/>
      <c r="U377" s="837"/>
      <c r="Z377" s="275">
        <v>2.95</v>
      </c>
      <c r="AA377" s="275"/>
      <c r="AB377" s="151">
        <v>1.1399999999999999</v>
      </c>
      <c r="AC377" s="273">
        <f t="shared" si="14"/>
        <v>3.363</v>
      </c>
      <c r="AD377" s="273"/>
    </row>
    <row r="378" spans="1:40" s="99" customFormat="1" x14ac:dyDescent="0.3">
      <c r="B378" s="99" t="s">
        <v>1875</v>
      </c>
      <c r="C378" s="99">
        <v>17674</v>
      </c>
      <c r="D378" s="99" t="s">
        <v>89</v>
      </c>
      <c r="E378" s="99" t="s">
        <v>1932</v>
      </c>
      <c r="F378" s="99" t="s">
        <v>476</v>
      </c>
      <c r="H378" s="99" t="s">
        <v>467</v>
      </c>
      <c r="S378" s="99">
        <v>1</v>
      </c>
      <c r="T378" s="100">
        <v>5.13</v>
      </c>
      <c r="U378" s="308">
        <v>15</v>
      </c>
      <c r="Z378" s="309">
        <v>4.5</v>
      </c>
      <c r="AA378" s="309"/>
      <c r="AB378" s="99">
        <v>1.1399999999999999</v>
      </c>
      <c r="AC378" s="100">
        <f t="shared" si="14"/>
        <v>5.13</v>
      </c>
      <c r="AD378" s="100"/>
    </row>
    <row r="379" spans="1:40" s="840" customFormat="1" x14ac:dyDescent="0.3">
      <c r="B379" s="840" t="s">
        <v>822</v>
      </c>
      <c r="C379" s="840">
        <v>17812</v>
      </c>
      <c r="D379" s="840" t="s">
        <v>89</v>
      </c>
      <c r="E379" s="840" t="s">
        <v>872</v>
      </c>
      <c r="F379" s="840" t="s">
        <v>873</v>
      </c>
      <c r="H379" s="840" t="s">
        <v>467</v>
      </c>
      <c r="S379" s="840">
        <v>1</v>
      </c>
      <c r="T379" s="841">
        <v>19.32</v>
      </c>
      <c r="U379" s="842">
        <v>40</v>
      </c>
      <c r="Z379" s="843">
        <v>16.95</v>
      </c>
      <c r="AA379" s="843"/>
      <c r="AB379" s="840">
        <v>1.1399999999999999</v>
      </c>
      <c r="AC379" s="841">
        <f t="shared" si="14"/>
        <v>19.322999999999997</v>
      </c>
      <c r="AD379" s="841"/>
    </row>
    <row r="380" spans="1:40" s="371" customFormat="1" x14ac:dyDescent="0.3">
      <c r="A380" s="371" t="s">
        <v>1845</v>
      </c>
      <c r="B380" s="371" t="s">
        <v>3368</v>
      </c>
      <c r="C380" s="371">
        <v>18023</v>
      </c>
      <c r="D380" s="371" t="s">
        <v>89</v>
      </c>
      <c r="E380" s="371" t="s">
        <v>1846</v>
      </c>
      <c r="F380" s="371" t="s">
        <v>1847</v>
      </c>
      <c r="H380" s="371" t="s">
        <v>467</v>
      </c>
      <c r="S380" s="371">
        <v>1</v>
      </c>
      <c r="T380" s="844">
        <v>62.7</v>
      </c>
      <c r="U380" s="844">
        <v>120</v>
      </c>
      <c r="Z380" s="845">
        <v>55</v>
      </c>
      <c r="AA380" s="845"/>
      <c r="AB380" s="371">
        <v>1.1399999999999999</v>
      </c>
      <c r="AC380" s="844">
        <f t="shared" si="14"/>
        <v>62.699999999999996</v>
      </c>
      <c r="AD380" s="844"/>
    </row>
    <row r="381" spans="1:40" s="99" customFormat="1" x14ac:dyDescent="0.3">
      <c r="A381" s="99" t="s">
        <v>1003</v>
      </c>
      <c r="B381" s="99" t="s">
        <v>973</v>
      </c>
      <c r="C381" s="99">
        <v>18050</v>
      </c>
      <c r="D381" s="99" t="s">
        <v>89</v>
      </c>
      <c r="E381" s="99" t="s">
        <v>1004</v>
      </c>
      <c r="F381" s="99" t="s">
        <v>1005</v>
      </c>
      <c r="H381" s="99" t="s">
        <v>467</v>
      </c>
      <c r="S381" s="99">
        <v>2</v>
      </c>
      <c r="T381" s="100">
        <v>5.64</v>
      </c>
      <c r="U381" s="846">
        <v>12</v>
      </c>
      <c r="Z381" s="309">
        <v>4.95</v>
      </c>
      <c r="AA381" s="309"/>
      <c r="AB381" s="99">
        <v>1.1399999999999999</v>
      </c>
      <c r="AC381" s="100">
        <f t="shared" si="14"/>
        <v>5.6429999999999998</v>
      </c>
      <c r="AD381" s="100"/>
    </row>
    <row r="382" spans="1:40" s="99" customFormat="1" x14ac:dyDescent="0.3">
      <c r="A382" s="99" t="s">
        <v>1006</v>
      </c>
      <c r="B382" s="99" t="s">
        <v>973</v>
      </c>
      <c r="C382" s="99">
        <v>18052</v>
      </c>
      <c r="D382" s="99" t="s">
        <v>89</v>
      </c>
      <c r="E382" s="99" t="s">
        <v>1007</v>
      </c>
      <c r="F382" s="99" t="s">
        <v>1008</v>
      </c>
      <c r="H382" s="99" t="s">
        <v>467</v>
      </c>
      <c r="S382" s="99">
        <v>2</v>
      </c>
      <c r="T382" s="100">
        <v>5.64</v>
      </c>
      <c r="U382" s="846">
        <v>12</v>
      </c>
      <c r="Z382" s="309">
        <v>4.95</v>
      </c>
      <c r="AA382" s="309"/>
      <c r="AB382" s="99">
        <v>1.1399999999999999</v>
      </c>
      <c r="AC382" s="100">
        <f t="shared" si="14"/>
        <v>5.6429999999999998</v>
      </c>
      <c r="AD382" s="100"/>
    </row>
    <row r="383" spans="1:40" s="151" customFormat="1" x14ac:dyDescent="0.3">
      <c r="C383" s="151">
        <v>22217</v>
      </c>
      <c r="D383" s="151" t="s">
        <v>89</v>
      </c>
      <c r="E383" s="151" t="s">
        <v>3369</v>
      </c>
      <c r="F383" s="151" t="s">
        <v>3370</v>
      </c>
      <c r="H383" s="151" t="s">
        <v>467</v>
      </c>
      <c r="S383" s="151">
        <v>2</v>
      </c>
      <c r="T383" s="273"/>
      <c r="U383" s="837"/>
      <c r="Z383" s="275">
        <v>9</v>
      </c>
      <c r="AA383" s="275"/>
      <c r="AB383" s="151">
        <v>1.1399999999999999</v>
      </c>
      <c r="AC383" s="273">
        <f t="shared" si="14"/>
        <v>10.26</v>
      </c>
      <c r="AD383" s="273"/>
    </row>
    <row r="384" spans="1:40" s="59" customFormat="1" x14ac:dyDescent="0.3">
      <c r="C384" s="59">
        <v>22219</v>
      </c>
      <c r="D384" s="59" t="s">
        <v>89</v>
      </c>
      <c r="E384" s="59" t="s">
        <v>3371</v>
      </c>
      <c r="F384" s="59" t="s">
        <v>3372</v>
      </c>
      <c r="H384" s="59" t="s">
        <v>467</v>
      </c>
      <c r="S384" s="59">
        <v>2</v>
      </c>
      <c r="T384" s="226"/>
      <c r="U384" s="226"/>
      <c r="Z384" s="782">
        <v>7.85</v>
      </c>
      <c r="AA384" s="782"/>
      <c r="AB384" s="59">
        <v>1.1399999999999999</v>
      </c>
      <c r="AC384" s="226">
        <f t="shared" si="14"/>
        <v>8.9489999999999981</v>
      </c>
      <c r="AD384" s="226"/>
    </row>
    <row r="385" spans="1:30" s="151" customFormat="1" x14ac:dyDescent="0.3">
      <c r="A385" s="151" t="s">
        <v>1497</v>
      </c>
      <c r="C385" s="151">
        <v>22220</v>
      </c>
      <c r="D385" s="151" t="s">
        <v>89</v>
      </c>
      <c r="E385" s="151" t="s">
        <v>1498</v>
      </c>
      <c r="H385" s="151" t="s">
        <v>1499</v>
      </c>
      <c r="S385" s="151">
        <v>2</v>
      </c>
      <c r="T385" s="273">
        <v>2.25</v>
      </c>
      <c r="U385" s="273">
        <v>7</v>
      </c>
      <c r="Z385" s="275"/>
      <c r="AA385" s="275"/>
      <c r="AC385" s="273">
        <v>2.2374999999999998</v>
      </c>
      <c r="AD385" s="273">
        <v>8.9600000000000009</v>
      </c>
    </row>
    <row r="386" spans="1:30" s="151" customFormat="1" x14ac:dyDescent="0.3">
      <c r="A386" s="151" t="s">
        <v>1500</v>
      </c>
      <c r="C386" s="151">
        <v>22223</v>
      </c>
      <c r="D386" s="151" t="s">
        <v>89</v>
      </c>
      <c r="E386" s="151" t="s">
        <v>1501</v>
      </c>
      <c r="H386" s="151" t="s">
        <v>1499</v>
      </c>
      <c r="S386" s="151">
        <v>2</v>
      </c>
      <c r="T386" s="273">
        <v>2.25</v>
      </c>
      <c r="U386" s="273">
        <v>7</v>
      </c>
      <c r="Z386" s="275"/>
      <c r="AA386" s="275"/>
      <c r="AC386" s="273"/>
      <c r="AD386" s="273"/>
    </row>
    <row r="387" spans="1:30" s="151" customFormat="1" x14ac:dyDescent="0.3">
      <c r="A387" s="151" t="s">
        <v>1502</v>
      </c>
      <c r="C387" s="151">
        <v>22221</v>
      </c>
      <c r="D387" s="151" t="s">
        <v>89</v>
      </c>
      <c r="E387" s="151" t="s">
        <v>1503</v>
      </c>
      <c r="H387" s="151" t="s">
        <v>1499</v>
      </c>
      <c r="S387" s="151">
        <v>2</v>
      </c>
      <c r="T387" s="273">
        <v>2.25</v>
      </c>
      <c r="U387" s="273">
        <v>7</v>
      </c>
      <c r="Z387" s="275"/>
      <c r="AA387" s="275"/>
      <c r="AC387" s="273"/>
      <c r="AD387" s="273"/>
    </row>
    <row r="388" spans="1:30" s="151" customFormat="1" x14ac:dyDescent="0.3">
      <c r="A388" s="151" t="s">
        <v>1504</v>
      </c>
      <c r="C388" s="151">
        <v>22222</v>
      </c>
      <c r="D388" s="151" t="s">
        <v>89</v>
      </c>
      <c r="E388" s="151" t="s">
        <v>1505</v>
      </c>
      <c r="H388" s="151" t="s">
        <v>1499</v>
      </c>
      <c r="S388" s="151">
        <v>2</v>
      </c>
      <c r="T388" s="273">
        <v>2.25</v>
      </c>
      <c r="U388" s="273">
        <v>7</v>
      </c>
      <c r="Z388" s="275"/>
      <c r="AA388" s="275"/>
      <c r="AC388" s="273"/>
      <c r="AD388" s="273"/>
    </row>
    <row r="389" spans="1:30" s="99" customFormat="1" x14ac:dyDescent="0.3">
      <c r="A389" s="99" t="s">
        <v>1933</v>
      </c>
      <c r="C389" s="99">
        <v>6098</v>
      </c>
      <c r="D389" s="99" t="s">
        <v>89</v>
      </c>
      <c r="E389" s="99" t="s">
        <v>1934</v>
      </c>
      <c r="F389" s="99" t="s">
        <v>1935</v>
      </c>
      <c r="H389" s="99" t="s">
        <v>467</v>
      </c>
      <c r="S389" s="99">
        <v>1</v>
      </c>
      <c r="T389" s="100">
        <v>22.74</v>
      </c>
      <c r="U389" s="308">
        <v>48</v>
      </c>
      <c r="Z389" s="309">
        <v>19.95</v>
      </c>
      <c r="AA389" s="309"/>
      <c r="AB389" s="99">
        <v>1.1399999999999999</v>
      </c>
      <c r="AC389" s="100">
        <f t="shared" ref="AC389:AC404" si="15">Z389*AB389</f>
        <v>22.742999999999999</v>
      </c>
      <c r="AD389" s="100"/>
    </row>
    <row r="390" spans="1:30" s="151" customFormat="1" x14ac:dyDescent="0.3">
      <c r="C390" s="151">
        <v>78148</v>
      </c>
      <c r="D390" s="151" t="s">
        <v>89</v>
      </c>
      <c r="E390" s="151" t="s">
        <v>789</v>
      </c>
      <c r="F390" s="151" t="s">
        <v>790</v>
      </c>
      <c r="H390" s="151" t="s">
        <v>467</v>
      </c>
      <c r="S390" s="151">
        <v>2</v>
      </c>
      <c r="T390" s="273"/>
      <c r="U390" s="837"/>
      <c r="Z390" s="275">
        <v>4.5999999999999996</v>
      </c>
      <c r="AA390" s="275"/>
      <c r="AB390" s="151">
        <v>1.1399999999999999</v>
      </c>
      <c r="AC390" s="273">
        <f t="shared" si="15"/>
        <v>5.2439999999999989</v>
      </c>
      <c r="AD390" s="273"/>
    </row>
    <row r="391" spans="1:30" s="255" customFormat="1" x14ac:dyDescent="0.3">
      <c r="C391" s="255">
        <v>87020</v>
      </c>
      <c r="D391" s="255" t="s">
        <v>89</v>
      </c>
      <c r="E391" s="255" t="s">
        <v>1507</v>
      </c>
      <c r="H391" s="255" t="s">
        <v>467</v>
      </c>
      <c r="S391" s="255">
        <v>3</v>
      </c>
      <c r="T391" s="308">
        <v>1.81</v>
      </c>
      <c r="U391" s="308">
        <v>6</v>
      </c>
      <c r="Z391" s="847">
        <v>1.61</v>
      </c>
      <c r="AA391" s="847"/>
      <c r="AB391" s="255">
        <v>1.1399999999999999</v>
      </c>
      <c r="AC391" s="308">
        <f t="shared" si="15"/>
        <v>1.8353999999999999</v>
      </c>
      <c r="AD391" s="308"/>
    </row>
    <row r="392" spans="1:30" s="99" customFormat="1" x14ac:dyDescent="0.3">
      <c r="A392" s="99" t="s">
        <v>797</v>
      </c>
      <c r="C392" s="99">
        <v>99942</v>
      </c>
      <c r="D392" s="99" t="s">
        <v>89</v>
      </c>
      <c r="E392" s="99" t="s">
        <v>798</v>
      </c>
      <c r="F392" s="99" t="s">
        <v>799</v>
      </c>
      <c r="H392" s="99" t="s">
        <v>467</v>
      </c>
      <c r="S392" s="99">
        <v>2</v>
      </c>
      <c r="T392" s="100">
        <v>18.13</v>
      </c>
      <c r="U392" s="308">
        <v>30</v>
      </c>
      <c r="Y392" s="99" t="s">
        <v>800</v>
      </c>
      <c r="Z392" s="309">
        <v>15.9</v>
      </c>
      <c r="AA392" s="309"/>
      <c r="AB392" s="99">
        <v>1.1399999999999999</v>
      </c>
      <c r="AC392" s="100">
        <f t="shared" si="15"/>
        <v>18.125999999999998</v>
      </c>
      <c r="AD392" s="100"/>
    </row>
    <row r="393" spans="1:30" s="840" customFormat="1" x14ac:dyDescent="0.3">
      <c r="C393" s="840" t="s">
        <v>3373</v>
      </c>
      <c r="D393" s="840" t="s">
        <v>89</v>
      </c>
      <c r="E393" s="840" t="s">
        <v>3374</v>
      </c>
      <c r="F393" s="840" t="s">
        <v>3375</v>
      </c>
      <c r="H393" s="840" t="s">
        <v>467</v>
      </c>
      <c r="S393" s="840">
        <v>1</v>
      </c>
      <c r="T393" s="841">
        <v>4.8499999999999996</v>
      </c>
      <c r="U393" s="842">
        <v>15</v>
      </c>
      <c r="Z393" s="843">
        <v>4.25</v>
      </c>
      <c r="AA393" s="843"/>
      <c r="AB393" s="840">
        <v>1.1399999999999999</v>
      </c>
      <c r="AC393" s="841">
        <f t="shared" si="15"/>
        <v>4.8449999999999998</v>
      </c>
      <c r="AD393" s="841"/>
    </row>
    <row r="394" spans="1:30" s="99" customFormat="1" x14ac:dyDescent="0.3">
      <c r="C394" s="99" t="s">
        <v>933</v>
      </c>
      <c r="D394" s="99" t="s">
        <v>89</v>
      </c>
      <c r="E394" s="99" t="s">
        <v>934</v>
      </c>
      <c r="F394" s="99" t="s">
        <v>935</v>
      </c>
      <c r="H394" s="99" t="s">
        <v>467</v>
      </c>
      <c r="S394" s="99">
        <v>1</v>
      </c>
      <c r="T394" s="100">
        <v>30.5</v>
      </c>
      <c r="U394" s="308">
        <v>90</v>
      </c>
      <c r="Z394" s="309">
        <v>26.75</v>
      </c>
      <c r="AA394" s="309"/>
      <c r="AB394" s="99">
        <v>1.1399999999999999</v>
      </c>
      <c r="AC394" s="100">
        <f t="shared" si="15"/>
        <v>30.494999999999997</v>
      </c>
      <c r="AD394" s="100"/>
    </row>
    <row r="395" spans="1:30" x14ac:dyDescent="0.3">
      <c r="C395" s="39" t="s">
        <v>3376</v>
      </c>
      <c r="D395" s="39" t="s">
        <v>89</v>
      </c>
      <c r="E395" s="39" t="s">
        <v>3377</v>
      </c>
      <c r="F395" s="39" t="s">
        <v>3378</v>
      </c>
      <c r="H395" s="39" t="s">
        <v>467</v>
      </c>
      <c r="S395" s="39">
        <v>1</v>
      </c>
      <c r="U395" s="714">
        <v>7</v>
      </c>
      <c r="Z395" s="696">
        <v>1.6</v>
      </c>
      <c r="AB395" s="247">
        <v>1.1399999999999999</v>
      </c>
      <c r="AC395" s="196">
        <f t="shared" si="15"/>
        <v>1.8239999999999998</v>
      </c>
    </row>
    <row r="396" spans="1:30" x14ac:dyDescent="0.3">
      <c r="C396" s="39" t="s">
        <v>3379</v>
      </c>
      <c r="D396" s="39" t="s">
        <v>89</v>
      </c>
      <c r="E396" s="39" t="s">
        <v>3380</v>
      </c>
      <c r="F396" s="39" t="s">
        <v>3378</v>
      </c>
      <c r="H396" s="39" t="s">
        <v>467</v>
      </c>
      <c r="S396" s="39">
        <v>1</v>
      </c>
      <c r="U396" s="714">
        <v>7</v>
      </c>
      <c r="Z396" s="696">
        <v>1.7</v>
      </c>
      <c r="AB396" s="247">
        <v>1.1399999999999999</v>
      </c>
      <c r="AC396" s="196">
        <f t="shared" si="15"/>
        <v>1.9379999999999997</v>
      </c>
    </row>
    <row r="397" spans="1:30" x14ac:dyDescent="0.3">
      <c r="C397" s="39" t="s">
        <v>3381</v>
      </c>
      <c r="D397" s="39" t="s">
        <v>89</v>
      </c>
      <c r="E397" s="39" t="s">
        <v>3382</v>
      </c>
      <c r="F397" s="39" t="s">
        <v>3378</v>
      </c>
      <c r="H397" s="39" t="s">
        <v>467</v>
      </c>
      <c r="S397" s="39">
        <v>1</v>
      </c>
      <c r="U397" s="714">
        <v>7</v>
      </c>
      <c r="Z397" s="696">
        <v>1.7</v>
      </c>
      <c r="AB397" s="247">
        <v>1.1399999999999999</v>
      </c>
      <c r="AC397" s="196">
        <f t="shared" si="15"/>
        <v>1.9379999999999997</v>
      </c>
    </row>
    <row r="398" spans="1:30" s="99" customFormat="1" x14ac:dyDescent="0.3">
      <c r="C398" s="99" t="s">
        <v>937</v>
      </c>
      <c r="D398" s="99" t="s">
        <v>89</v>
      </c>
      <c r="E398" s="99" t="s">
        <v>938</v>
      </c>
      <c r="F398" s="99" t="s">
        <v>939</v>
      </c>
      <c r="S398" s="99">
        <v>1</v>
      </c>
      <c r="T398" s="100">
        <v>29.24</v>
      </c>
      <c r="U398" s="308">
        <v>85</v>
      </c>
      <c r="Z398" s="309">
        <v>25.65</v>
      </c>
      <c r="AA398" s="309"/>
      <c r="AB398" s="99">
        <v>1.1399999999999999</v>
      </c>
      <c r="AC398" s="100">
        <f t="shared" si="15"/>
        <v>29.240999999999996</v>
      </c>
      <c r="AD398" s="100"/>
    </row>
    <row r="399" spans="1:30" x14ac:dyDescent="0.3">
      <c r="C399" s="39" t="s">
        <v>3383</v>
      </c>
      <c r="D399" s="39" t="s">
        <v>89</v>
      </c>
      <c r="E399" s="39" t="s">
        <v>3384</v>
      </c>
      <c r="F399" s="39" t="s">
        <v>3385</v>
      </c>
      <c r="H399" s="39" t="s">
        <v>467</v>
      </c>
      <c r="S399" s="39">
        <v>1</v>
      </c>
      <c r="U399" s="196">
        <v>13</v>
      </c>
      <c r="Z399" s="696">
        <v>2.75</v>
      </c>
      <c r="AB399" s="247">
        <v>1.1399999999999999</v>
      </c>
      <c r="AC399" s="196">
        <f t="shared" si="15"/>
        <v>3.1349999999999998</v>
      </c>
    </row>
    <row r="400" spans="1:30" s="99" customFormat="1" x14ac:dyDescent="0.3">
      <c r="C400" s="99" t="s">
        <v>1376</v>
      </c>
      <c r="D400" s="99" t="s">
        <v>89</v>
      </c>
      <c r="E400" s="99" t="s">
        <v>1377</v>
      </c>
      <c r="F400" s="99" t="s">
        <v>1378</v>
      </c>
      <c r="H400" s="99" t="s">
        <v>467</v>
      </c>
      <c r="S400" s="99">
        <v>2</v>
      </c>
      <c r="T400" s="100"/>
      <c r="U400" s="100"/>
      <c r="Z400" s="309">
        <v>4.0999999999999996</v>
      </c>
      <c r="AA400" s="309"/>
      <c r="AB400" s="99">
        <v>1.1399999999999999</v>
      </c>
      <c r="AC400" s="100">
        <f t="shared" si="15"/>
        <v>4.6739999999999995</v>
      </c>
      <c r="AD400" s="100"/>
    </row>
    <row r="401" spans="1:30" s="99" customFormat="1" x14ac:dyDescent="0.3">
      <c r="A401" s="99" t="s">
        <v>838</v>
      </c>
      <c r="C401" s="99">
        <v>12002</v>
      </c>
      <c r="D401" s="99" t="s">
        <v>89</v>
      </c>
      <c r="E401" s="99" t="s">
        <v>839</v>
      </c>
      <c r="F401" s="99">
        <v>13.5</v>
      </c>
      <c r="M401" s="99">
        <v>2</v>
      </c>
      <c r="N401" s="100"/>
      <c r="O401" s="309">
        <v>3.3</v>
      </c>
      <c r="P401" s="318">
        <f>M401*O401</f>
        <v>6.6</v>
      </c>
      <c r="S401" s="99">
        <v>2</v>
      </c>
      <c r="T401" s="100"/>
      <c r="U401" s="846">
        <v>9</v>
      </c>
      <c r="Z401" s="309">
        <v>3.3</v>
      </c>
      <c r="AA401" s="309"/>
      <c r="AB401" s="99">
        <v>1.1399999999999999</v>
      </c>
      <c r="AC401" s="100">
        <f t="shared" si="15"/>
        <v>3.7619999999999996</v>
      </c>
      <c r="AD401" s="100"/>
    </row>
    <row r="402" spans="1:30" s="99" customFormat="1" x14ac:dyDescent="0.3">
      <c r="A402" s="99" t="s">
        <v>1644</v>
      </c>
      <c r="C402" s="99">
        <v>1360</v>
      </c>
      <c r="D402" s="99" t="s">
        <v>89</v>
      </c>
      <c r="E402" s="99" t="s">
        <v>1645</v>
      </c>
      <c r="M402" s="99">
        <v>3</v>
      </c>
      <c r="N402" s="100"/>
      <c r="O402" s="309">
        <v>0.68</v>
      </c>
      <c r="P402" s="318">
        <f>M402*O402</f>
        <v>2.04</v>
      </c>
      <c r="S402" s="99">
        <v>3</v>
      </c>
      <c r="T402" s="100"/>
      <c r="U402" s="308">
        <v>4</v>
      </c>
      <c r="Z402" s="309">
        <v>0.68</v>
      </c>
      <c r="AA402" s="309"/>
      <c r="AB402" s="99">
        <v>1.1399999999999999</v>
      </c>
      <c r="AC402" s="100">
        <f t="shared" si="15"/>
        <v>0.7752</v>
      </c>
      <c r="AD402" s="100"/>
    </row>
    <row r="403" spans="1:30" s="99" customFormat="1" x14ac:dyDescent="0.3">
      <c r="C403" s="99">
        <v>16515</v>
      </c>
      <c r="D403" s="99" t="s">
        <v>89</v>
      </c>
      <c r="E403" s="99" t="s">
        <v>3386</v>
      </c>
      <c r="F403" s="99">
        <v>3.5</v>
      </c>
      <c r="M403" s="99">
        <v>12</v>
      </c>
      <c r="N403" s="100"/>
      <c r="O403" s="309">
        <v>0.81</v>
      </c>
      <c r="P403" s="318">
        <f>M403*O403</f>
        <v>9.7200000000000006</v>
      </c>
      <c r="S403" s="99">
        <v>12</v>
      </c>
      <c r="T403" s="100" t="s">
        <v>3387</v>
      </c>
      <c r="U403" s="846">
        <v>5</v>
      </c>
      <c r="Z403" s="309">
        <v>0.81</v>
      </c>
      <c r="AA403" s="309"/>
      <c r="AB403" s="99">
        <v>1.1399999999999999</v>
      </c>
      <c r="AC403" s="100">
        <f t="shared" si="15"/>
        <v>0.9234</v>
      </c>
      <c r="AD403" s="100"/>
    </row>
    <row r="404" spans="1:30" s="99" customFormat="1" x14ac:dyDescent="0.3">
      <c r="C404" s="99" t="s">
        <v>3388</v>
      </c>
      <c r="D404" s="99" t="s">
        <v>89</v>
      </c>
      <c r="E404" s="99" t="s">
        <v>3389</v>
      </c>
      <c r="M404" s="99">
        <v>24</v>
      </c>
      <c r="N404" s="100"/>
      <c r="O404" s="309">
        <v>2.75</v>
      </c>
      <c r="P404" s="318">
        <f>M404*O404</f>
        <v>66</v>
      </c>
      <c r="S404" s="99">
        <v>24</v>
      </c>
      <c r="T404" s="100"/>
      <c r="U404" s="100" t="s">
        <v>3390</v>
      </c>
      <c r="Z404" s="309">
        <v>2.75</v>
      </c>
      <c r="AA404" s="309"/>
      <c r="AB404" s="99">
        <v>1.1399999999999999</v>
      </c>
      <c r="AC404" s="100">
        <f t="shared" si="15"/>
        <v>3.1349999999999998</v>
      </c>
      <c r="AD404" s="100"/>
    </row>
  </sheetData>
  <hyperlinks>
    <hyperlink ref="AE2" r:id="rId1"/>
    <hyperlink ref="AF2" r:id="rId2"/>
    <hyperlink ref="AE230" r:id="rId3"/>
    <hyperlink ref="AE336" r:id="rId4"/>
    <hyperlink ref="AF336" r:id="rId5"/>
    <hyperlink ref="AE362" r:id="rId6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17"/>
  <sheetViews>
    <sheetView zoomScale="85" zoomScaleNormal="85" workbookViewId="0">
      <pane ySplit="2" topLeftCell="A3" activePane="bottomLeft" state="frozen"/>
      <selection pane="bottomLeft" sqref="A1:XFD1"/>
    </sheetView>
  </sheetViews>
  <sheetFormatPr baseColWidth="10" defaultColWidth="9" defaultRowHeight="15.75" x14ac:dyDescent="0.25"/>
  <cols>
    <col min="1" max="15" width="11" customWidth="1"/>
    <col min="16" max="16" width="15.125" customWidth="1"/>
    <col min="17" max="1025" width="11" customWidth="1"/>
  </cols>
  <sheetData>
    <row r="1" spans="1:1026" ht="18.7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2" t="s">
        <v>9</v>
      </c>
      <c r="K1" s="7" t="s">
        <v>4407</v>
      </c>
      <c r="L1" s="13" t="s">
        <v>10</v>
      </c>
      <c r="M1" s="7" t="s">
        <v>11</v>
      </c>
      <c r="N1" s="8" t="s">
        <v>8</v>
      </c>
      <c r="O1" s="8" t="s">
        <v>9</v>
      </c>
      <c r="P1" s="14" t="s">
        <v>4406</v>
      </c>
      <c r="Q1" s="15" t="s">
        <v>4408</v>
      </c>
      <c r="R1" s="16" t="s">
        <v>12</v>
      </c>
      <c r="S1" s="8" t="s">
        <v>8</v>
      </c>
      <c r="T1" s="8" t="s">
        <v>9</v>
      </c>
      <c r="U1" s="9" t="s">
        <v>4409</v>
      </c>
      <c r="V1" s="9" t="s">
        <v>4405</v>
      </c>
      <c r="W1" s="7" t="s">
        <v>13</v>
      </c>
      <c r="X1" s="10" t="s">
        <v>14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</row>
    <row r="2" spans="1:1026" s="1" customFormat="1" ht="18.75" x14ac:dyDescent="0.3">
      <c r="A2" s="39" t="s">
        <v>3391</v>
      </c>
      <c r="B2" s="39" t="s">
        <v>16</v>
      </c>
      <c r="C2" s="39"/>
      <c r="D2" s="39" t="s">
        <v>22</v>
      </c>
      <c r="E2" s="39" t="s">
        <v>3392</v>
      </c>
      <c r="F2" s="39"/>
      <c r="G2" s="39"/>
      <c r="H2" s="39"/>
      <c r="I2" s="39"/>
      <c r="J2" s="39"/>
      <c r="K2" s="41"/>
      <c r="L2" s="39"/>
      <c r="M2" s="41"/>
      <c r="N2" s="7">
        <v>2</v>
      </c>
      <c r="O2" s="7">
        <v>9</v>
      </c>
      <c r="P2" s="683">
        <v>0.7</v>
      </c>
      <c r="Q2" s="7"/>
      <c r="R2" s="684"/>
      <c r="S2" s="684"/>
      <c r="T2" s="14" t="s">
        <v>3048</v>
      </c>
      <c r="U2" s="14" t="s">
        <v>3049</v>
      </c>
      <c r="V2" s="16" t="s">
        <v>3064</v>
      </c>
      <c r="W2" s="8" t="s">
        <v>3065</v>
      </c>
      <c r="X2" s="8" t="s">
        <v>3066</v>
      </c>
      <c r="Y2" s="7" t="s">
        <v>13</v>
      </c>
      <c r="Z2" s="39" t="s">
        <v>14</v>
      </c>
    </row>
    <row r="3" spans="1:1026" s="1" customFormat="1" ht="18.75" x14ac:dyDescent="0.3">
      <c r="A3" s="39"/>
      <c r="B3" s="39" t="s">
        <v>16</v>
      </c>
      <c r="C3" s="39"/>
      <c r="D3" s="39" t="s">
        <v>22</v>
      </c>
      <c r="E3" s="39" t="s">
        <v>3393</v>
      </c>
      <c r="F3" s="39"/>
      <c r="G3" s="39" t="s">
        <v>3394</v>
      </c>
      <c r="H3" s="39"/>
      <c r="I3" s="39">
        <v>4</v>
      </c>
      <c r="J3" s="39">
        <f>SUM(I3*50%)</f>
        <v>2</v>
      </c>
      <c r="K3" s="41"/>
      <c r="L3" s="39">
        <v>2</v>
      </c>
      <c r="M3" s="507">
        <f t="shared" ref="M3:M8" si="0">SUM(J3*L3)</f>
        <v>4</v>
      </c>
      <c r="N3" s="7"/>
      <c r="O3" s="7"/>
      <c r="P3" s="683"/>
      <c r="Q3" s="7"/>
      <c r="R3" s="684"/>
      <c r="S3" s="848"/>
      <c r="T3" s="230">
        <v>0</v>
      </c>
      <c r="U3" s="14">
        <f t="shared" ref="U3:U34" si="1">(P3*T3)</f>
        <v>0</v>
      </c>
      <c r="V3" s="302"/>
      <c r="W3" s="7"/>
      <c r="X3" s="7"/>
      <c r="Y3" s="7"/>
      <c r="Z3" s="39">
        <f t="shared" ref="Z3:Z34" si="2">(T3-Y3)</f>
        <v>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1026" s="1" customFormat="1" ht="18.75" hidden="1" x14ac:dyDescent="0.3">
      <c r="A4" s="39" t="s">
        <v>3395</v>
      </c>
      <c r="B4" s="39" t="s">
        <v>1533</v>
      </c>
      <c r="C4" s="301" t="s">
        <v>3396</v>
      </c>
      <c r="D4" s="40" t="s">
        <v>2170</v>
      </c>
      <c r="E4" s="39" t="s">
        <v>3397</v>
      </c>
      <c r="F4" s="39"/>
      <c r="G4" s="39"/>
      <c r="H4" s="39" t="s">
        <v>2172</v>
      </c>
      <c r="I4" s="39">
        <v>7</v>
      </c>
      <c r="J4" s="39">
        <v>5.6</v>
      </c>
      <c r="K4" s="41">
        <v>20</v>
      </c>
      <c r="L4" s="7">
        <v>15</v>
      </c>
      <c r="M4" s="507">
        <f t="shared" si="0"/>
        <v>84</v>
      </c>
      <c r="N4" s="7">
        <v>6</v>
      </c>
      <c r="O4" s="7">
        <v>10</v>
      </c>
      <c r="P4" s="683">
        <v>5</v>
      </c>
      <c r="Q4" s="7"/>
      <c r="R4" s="684"/>
      <c r="S4" s="684"/>
      <c r="T4" s="14">
        <v>12</v>
      </c>
      <c r="U4" s="14">
        <f t="shared" si="1"/>
        <v>60</v>
      </c>
      <c r="V4" s="7"/>
      <c r="W4" s="7">
        <v>5</v>
      </c>
      <c r="X4" s="7">
        <v>10</v>
      </c>
      <c r="Y4" s="7">
        <v>1</v>
      </c>
      <c r="Z4" s="39">
        <f t="shared" si="2"/>
        <v>11</v>
      </c>
    </row>
    <row r="5" spans="1:1026" s="1" customFormat="1" ht="18.75" hidden="1" x14ac:dyDescent="0.3">
      <c r="A5" s="39" t="s">
        <v>3395</v>
      </c>
      <c r="B5" s="39" t="s">
        <v>1533</v>
      </c>
      <c r="C5" s="301" t="s">
        <v>3396</v>
      </c>
      <c r="D5" s="40" t="s">
        <v>2170</v>
      </c>
      <c r="E5" s="39" t="s">
        <v>3398</v>
      </c>
      <c r="F5" s="39"/>
      <c r="G5" s="39"/>
      <c r="H5" s="39" t="s">
        <v>2172</v>
      </c>
      <c r="I5" s="39">
        <v>8.5</v>
      </c>
      <c r="J5" s="39">
        <v>6.95</v>
      </c>
      <c r="K5" s="41">
        <v>8</v>
      </c>
      <c r="L5" s="7">
        <v>2</v>
      </c>
      <c r="M5" s="507">
        <f t="shared" si="0"/>
        <v>13.9</v>
      </c>
      <c r="N5" s="7"/>
      <c r="O5" s="7"/>
      <c r="P5" s="683"/>
      <c r="Q5" s="7"/>
      <c r="R5" s="684"/>
      <c r="S5" s="684"/>
      <c r="T5" s="14">
        <v>0</v>
      </c>
      <c r="U5" s="14">
        <f t="shared" si="1"/>
        <v>0</v>
      </c>
      <c r="V5" s="7"/>
      <c r="W5" s="7"/>
      <c r="X5" s="7"/>
      <c r="Y5" s="7"/>
      <c r="Z5" s="39">
        <f t="shared" si="2"/>
        <v>0</v>
      </c>
    </row>
    <row r="6" spans="1:1026" s="199" customFormat="1" ht="18.75" x14ac:dyDescent="0.3">
      <c r="A6" s="39"/>
      <c r="B6" s="39" t="s">
        <v>107</v>
      </c>
      <c r="C6" s="39"/>
      <c r="D6" s="39" t="s">
        <v>22</v>
      </c>
      <c r="E6" s="39" t="s">
        <v>3399</v>
      </c>
      <c r="F6" s="39"/>
      <c r="G6" s="39" t="s">
        <v>3400</v>
      </c>
      <c r="H6" s="39"/>
      <c r="I6" s="39">
        <v>5</v>
      </c>
      <c r="J6" s="39"/>
      <c r="K6" s="41"/>
      <c r="L6" s="39">
        <v>33</v>
      </c>
      <c r="M6" s="507">
        <f t="shared" si="0"/>
        <v>0</v>
      </c>
      <c r="N6" s="7"/>
      <c r="O6" s="7"/>
      <c r="P6" s="683"/>
      <c r="Q6" s="7"/>
      <c r="R6" s="684"/>
      <c r="S6" s="848"/>
      <c r="T6" s="230">
        <v>0</v>
      </c>
      <c r="U6" s="14">
        <f t="shared" si="1"/>
        <v>0</v>
      </c>
      <c r="V6" s="302"/>
      <c r="W6" s="7"/>
      <c r="X6" s="7"/>
      <c r="Y6" s="7"/>
      <c r="Z6" s="39">
        <f t="shared" si="2"/>
        <v>0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1026" s="1" customFormat="1" ht="18.75" x14ac:dyDescent="0.3">
      <c r="A7" s="39" t="s">
        <v>3401</v>
      </c>
      <c r="B7" s="39" t="s">
        <v>107</v>
      </c>
      <c r="C7" s="39"/>
      <c r="D7" s="39" t="s">
        <v>104</v>
      </c>
      <c r="E7" s="39" t="s">
        <v>3402</v>
      </c>
      <c r="F7" s="39"/>
      <c r="G7" s="39"/>
      <c r="H7" s="39"/>
      <c r="I7" s="39">
        <v>3</v>
      </c>
      <c r="J7" s="40">
        <v>1.5</v>
      </c>
      <c r="K7" s="41">
        <v>10</v>
      </c>
      <c r="L7" s="7">
        <v>6</v>
      </c>
      <c r="M7" s="507">
        <f t="shared" si="0"/>
        <v>9</v>
      </c>
      <c r="N7" s="7"/>
      <c r="O7" s="7"/>
      <c r="P7" s="683"/>
      <c r="Q7" s="7"/>
      <c r="R7" s="684"/>
      <c r="S7" s="848"/>
      <c r="T7" s="230">
        <v>0</v>
      </c>
      <c r="U7" s="14">
        <f t="shared" si="1"/>
        <v>0</v>
      </c>
      <c r="V7" s="302"/>
      <c r="W7" s="302"/>
      <c r="X7" s="302"/>
      <c r="Y7" s="302"/>
      <c r="Z7" s="39">
        <f t="shared" si="2"/>
        <v>0</v>
      </c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</row>
    <row r="8" spans="1:1026" s="59" customFormat="1" ht="18.75" x14ac:dyDescent="0.3">
      <c r="A8" s="39"/>
      <c r="B8" s="39" t="s">
        <v>107</v>
      </c>
      <c r="C8" s="39"/>
      <c r="D8" s="39"/>
      <c r="E8" s="39" t="s">
        <v>3403</v>
      </c>
      <c r="F8" s="39"/>
      <c r="G8" s="39" t="s">
        <v>3404</v>
      </c>
      <c r="H8" s="39"/>
      <c r="I8" s="39">
        <v>2</v>
      </c>
      <c r="J8" s="39">
        <v>1</v>
      </c>
      <c r="K8" s="39"/>
      <c r="L8" s="39">
        <v>12</v>
      </c>
      <c r="M8" s="692">
        <f t="shared" si="0"/>
        <v>12</v>
      </c>
      <c r="N8" s="7"/>
      <c r="O8" s="7"/>
      <c r="P8" s="683"/>
      <c r="Q8" s="7"/>
      <c r="R8" s="684"/>
      <c r="S8" s="849"/>
      <c r="T8" s="392">
        <v>0</v>
      </c>
      <c r="U8" s="392">
        <f t="shared" si="1"/>
        <v>0</v>
      </c>
      <c r="V8" s="391"/>
      <c r="W8" s="391"/>
      <c r="X8" s="391"/>
      <c r="Y8" s="391"/>
      <c r="Z8" s="59">
        <f t="shared" si="2"/>
        <v>0</v>
      </c>
      <c r="AA8" s="494"/>
    </row>
    <row r="9" spans="1:1026" s="1" customFormat="1" ht="18.75" x14ac:dyDescent="0.3">
      <c r="A9" s="7" t="s">
        <v>0</v>
      </c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7" t="s">
        <v>6</v>
      </c>
      <c r="H9" s="7" t="s">
        <v>7</v>
      </c>
      <c r="I9" s="7" t="s">
        <v>3043</v>
      </c>
      <c r="J9" s="12" t="s">
        <v>3044</v>
      </c>
      <c r="K9" s="14" t="s">
        <v>3045</v>
      </c>
      <c r="L9" s="7" t="s">
        <v>3046</v>
      </c>
      <c r="M9" s="693" t="s">
        <v>3047</v>
      </c>
      <c r="N9" s="7" t="s">
        <v>3063</v>
      </c>
      <c r="O9" s="7" t="s">
        <v>3043</v>
      </c>
      <c r="P9" s="683" t="s">
        <v>3044</v>
      </c>
      <c r="Q9" s="7"/>
      <c r="R9" s="7"/>
      <c r="S9" s="684"/>
      <c r="T9" s="14">
        <v>0</v>
      </c>
      <c r="U9" s="14" t="e">
        <f t="shared" si="1"/>
        <v>#VALUE!</v>
      </c>
      <c r="V9" s="7"/>
      <c r="W9" s="8"/>
      <c r="X9" s="8"/>
      <c r="Y9" s="7"/>
      <c r="Z9" s="41">
        <f t="shared" si="2"/>
        <v>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1026" s="39" customFormat="1" ht="18.75" x14ac:dyDescent="0.3">
      <c r="A10" s="171"/>
      <c r="B10" s="171" t="s">
        <v>420</v>
      </c>
      <c r="C10" s="171" t="s">
        <v>2709</v>
      </c>
      <c r="D10" s="171">
        <v>17</v>
      </c>
      <c r="E10" s="171"/>
      <c r="F10" s="171" t="s">
        <v>2244</v>
      </c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684"/>
      <c r="T10" s="14">
        <v>0</v>
      </c>
      <c r="U10" s="14">
        <f t="shared" si="1"/>
        <v>0</v>
      </c>
      <c r="V10" s="7"/>
      <c r="W10" s="8"/>
      <c r="X10" s="8"/>
      <c r="Y10" s="7"/>
      <c r="Z10" s="41">
        <f t="shared" si="2"/>
        <v>0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245"/>
    </row>
    <row r="11" spans="1:1026" s="1" customFormat="1" ht="18.75" x14ac:dyDescent="0.3">
      <c r="A11" s="39"/>
      <c r="B11" s="39" t="s">
        <v>449</v>
      </c>
      <c r="C11" s="39"/>
      <c r="D11" s="39" t="s">
        <v>132</v>
      </c>
      <c r="E11" s="40" t="s">
        <v>3405</v>
      </c>
      <c r="F11" s="39"/>
      <c r="G11" s="39"/>
      <c r="H11" s="39"/>
      <c r="I11" s="39">
        <v>4.5</v>
      </c>
      <c r="J11" s="39">
        <v>3.6</v>
      </c>
      <c r="K11" s="41">
        <v>3</v>
      </c>
      <c r="L11" s="39">
        <v>0</v>
      </c>
      <c r="M11" s="507">
        <f t="shared" ref="M11:M19" si="3">SUM(J11*L11)</f>
        <v>0</v>
      </c>
      <c r="N11" s="7"/>
      <c r="O11" s="7"/>
      <c r="P11" s="683"/>
      <c r="Q11" s="7"/>
      <c r="R11" s="684"/>
      <c r="S11" s="684"/>
      <c r="T11" s="14">
        <v>0</v>
      </c>
      <c r="U11" s="14">
        <f t="shared" si="1"/>
        <v>0</v>
      </c>
      <c r="V11" s="7"/>
      <c r="W11" s="8"/>
      <c r="X11" s="8"/>
      <c r="Y11" s="7"/>
      <c r="Z11" s="41">
        <f t="shared" si="2"/>
        <v>0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1026" s="1" customFormat="1" ht="18.75" x14ac:dyDescent="0.3">
      <c r="A12" s="39"/>
      <c r="B12" s="39" t="s">
        <v>449</v>
      </c>
      <c r="C12" s="39"/>
      <c r="D12" s="39" t="s">
        <v>132</v>
      </c>
      <c r="E12" s="40" t="s">
        <v>3406</v>
      </c>
      <c r="F12" s="39"/>
      <c r="G12" s="39"/>
      <c r="H12" s="39"/>
      <c r="I12" s="39">
        <v>15.15</v>
      </c>
      <c r="J12" s="53">
        <v>12.12</v>
      </c>
      <c r="K12" s="41">
        <v>3</v>
      </c>
      <c r="L12" s="39">
        <v>0</v>
      </c>
      <c r="M12" s="507">
        <f t="shared" si="3"/>
        <v>0</v>
      </c>
      <c r="N12" s="7"/>
      <c r="O12" s="7"/>
      <c r="P12" s="683"/>
      <c r="Q12" s="7"/>
      <c r="R12" s="684"/>
      <c r="S12" s="684"/>
      <c r="T12" s="14">
        <v>0</v>
      </c>
      <c r="U12" s="14">
        <f t="shared" si="1"/>
        <v>0</v>
      </c>
      <c r="V12" s="7"/>
      <c r="W12" s="8"/>
      <c r="X12" s="8"/>
      <c r="Y12" s="7"/>
      <c r="Z12" s="41">
        <f t="shared" si="2"/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1026" s="1" customFormat="1" ht="18.75" x14ac:dyDescent="0.3">
      <c r="A13" s="39" t="s">
        <v>3407</v>
      </c>
      <c r="B13" s="39" t="s">
        <v>449</v>
      </c>
      <c r="C13" s="39"/>
      <c r="D13" s="39" t="s">
        <v>104</v>
      </c>
      <c r="E13" s="39" t="s">
        <v>3408</v>
      </c>
      <c r="F13" s="39"/>
      <c r="G13" s="39"/>
      <c r="H13" s="39"/>
      <c r="I13" s="39">
        <v>19</v>
      </c>
      <c r="J13" s="52">
        <v>6.9</v>
      </c>
      <c r="K13" s="41">
        <v>2</v>
      </c>
      <c r="L13" s="7">
        <v>2</v>
      </c>
      <c r="M13" s="507">
        <f t="shared" si="3"/>
        <v>13.8</v>
      </c>
      <c r="N13" s="7"/>
      <c r="O13" s="7"/>
      <c r="P13" s="683"/>
      <c r="Q13" s="7"/>
      <c r="R13" s="684"/>
      <c r="S13" s="684"/>
      <c r="T13" s="14">
        <v>0</v>
      </c>
      <c r="U13" s="14">
        <f t="shared" si="1"/>
        <v>0</v>
      </c>
      <c r="V13" s="7"/>
      <c r="W13" s="8"/>
      <c r="X13" s="8"/>
      <c r="Y13" s="7"/>
      <c r="Z13" s="41">
        <f t="shared" si="2"/>
        <v>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1026" s="39" customFormat="1" ht="18.75" x14ac:dyDescent="0.3">
      <c r="A14" s="39" t="s">
        <v>3409</v>
      </c>
      <c r="B14" s="39" t="s">
        <v>449</v>
      </c>
      <c r="D14" s="39" t="s">
        <v>132</v>
      </c>
      <c r="E14" s="40" t="s">
        <v>3410</v>
      </c>
      <c r="I14" s="39">
        <v>11</v>
      </c>
      <c r="J14" s="53">
        <v>8.64</v>
      </c>
      <c r="K14" s="39">
        <v>3</v>
      </c>
      <c r="L14" s="39">
        <v>2</v>
      </c>
      <c r="M14" s="692">
        <f t="shared" si="3"/>
        <v>17.28</v>
      </c>
      <c r="N14" s="7"/>
      <c r="O14" s="7"/>
      <c r="P14" s="683"/>
      <c r="Q14" s="7"/>
      <c r="R14" s="684"/>
      <c r="S14" s="684"/>
      <c r="T14" s="7">
        <v>0</v>
      </c>
      <c r="U14" s="7">
        <f t="shared" si="1"/>
        <v>0</v>
      </c>
      <c r="V14" s="7"/>
      <c r="W14" s="8"/>
      <c r="X14" s="8"/>
      <c r="Y14" s="7"/>
      <c r="Z14" s="41">
        <f t="shared" si="2"/>
        <v>0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245"/>
    </row>
    <row r="15" spans="1:1026" s="186" customFormat="1" ht="18.75" x14ac:dyDescent="0.3">
      <c r="A15" s="39" t="s">
        <v>3411</v>
      </c>
      <c r="B15" s="39" t="s">
        <v>449</v>
      </c>
      <c r="C15" s="39"/>
      <c r="D15" s="39" t="s">
        <v>132</v>
      </c>
      <c r="E15" s="40" t="s">
        <v>3412</v>
      </c>
      <c r="F15" s="39"/>
      <c r="G15" s="39"/>
      <c r="H15" s="39"/>
      <c r="I15" s="39">
        <v>4.5</v>
      </c>
      <c r="J15" s="53">
        <v>3.6</v>
      </c>
      <c r="K15" s="39">
        <v>13</v>
      </c>
      <c r="L15" s="39">
        <v>0</v>
      </c>
      <c r="M15" s="692">
        <f t="shared" si="3"/>
        <v>0</v>
      </c>
      <c r="N15" s="7"/>
      <c r="O15" s="7"/>
      <c r="P15" s="683"/>
      <c r="Q15" s="7"/>
      <c r="R15" s="684"/>
      <c r="S15" s="684"/>
      <c r="T15" s="7">
        <v>0</v>
      </c>
      <c r="U15" s="7">
        <f t="shared" si="1"/>
        <v>0</v>
      </c>
      <c r="V15" s="7"/>
      <c r="W15" s="8"/>
      <c r="X15" s="8"/>
      <c r="Y15" s="7"/>
      <c r="Z15" s="41">
        <f t="shared" si="2"/>
        <v>0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429"/>
    </row>
    <row r="16" spans="1:1026" s="17" customFormat="1" ht="18.75" x14ac:dyDescent="0.3">
      <c r="A16" s="39"/>
      <c r="B16" s="39" t="s">
        <v>449</v>
      </c>
      <c r="C16" s="39"/>
      <c r="D16" s="39"/>
      <c r="E16" s="39" t="s">
        <v>3413</v>
      </c>
      <c r="F16" s="53" t="s">
        <v>34</v>
      </c>
      <c r="G16" s="53" t="s">
        <v>1141</v>
      </c>
      <c r="H16" s="53"/>
      <c r="I16" s="39">
        <v>10</v>
      </c>
      <c r="J16" s="39">
        <f>SUM(I16*50%)</f>
        <v>5</v>
      </c>
      <c r="K16" s="39"/>
      <c r="L16" s="39">
        <v>1</v>
      </c>
      <c r="M16" s="507">
        <f t="shared" si="3"/>
        <v>5</v>
      </c>
      <c r="N16" s="7"/>
      <c r="O16" s="7"/>
      <c r="P16" s="683"/>
      <c r="Q16" s="7"/>
      <c r="R16" s="684"/>
      <c r="S16" s="684"/>
      <c r="T16" s="14">
        <v>0</v>
      </c>
      <c r="U16" s="14">
        <f t="shared" si="1"/>
        <v>0</v>
      </c>
      <c r="V16" s="7"/>
      <c r="W16" s="8"/>
      <c r="X16" s="8"/>
      <c r="Y16" s="7"/>
      <c r="Z16" s="41">
        <f t="shared" si="2"/>
        <v>0</v>
      </c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96"/>
    </row>
    <row r="17" spans="1:80" s="186" customFormat="1" ht="18.75" x14ac:dyDescent="0.3">
      <c r="A17" s="39"/>
      <c r="B17" s="39" t="s">
        <v>449</v>
      </c>
      <c r="C17" s="39"/>
      <c r="D17" s="39"/>
      <c r="E17" s="39" t="s">
        <v>3413</v>
      </c>
      <c r="F17" s="39" t="s">
        <v>18</v>
      </c>
      <c r="G17" s="39" t="s">
        <v>1141</v>
      </c>
      <c r="H17" s="39"/>
      <c r="I17" s="39">
        <v>5</v>
      </c>
      <c r="J17" s="39">
        <f>SUM(I17*50%)</f>
        <v>2.5</v>
      </c>
      <c r="K17" s="39"/>
      <c r="L17" s="39">
        <v>2</v>
      </c>
      <c r="M17" s="692">
        <f t="shared" si="3"/>
        <v>5</v>
      </c>
      <c r="N17" s="7"/>
      <c r="O17" s="7"/>
      <c r="P17" s="683"/>
      <c r="Q17" s="7"/>
      <c r="R17" s="684"/>
      <c r="S17" s="684"/>
      <c r="T17" s="7">
        <v>0</v>
      </c>
      <c r="U17" s="7">
        <f t="shared" si="1"/>
        <v>0</v>
      </c>
      <c r="V17" s="7"/>
      <c r="W17" s="8"/>
      <c r="X17" s="8"/>
      <c r="Y17" s="7"/>
      <c r="Z17" s="41">
        <f t="shared" si="2"/>
        <v>0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429"/>
    </row>
    <row r="18" spans="1:80" s="18" customFormat="1" ht="18.75" x14ac:dyDescent="0.3">
      <c r="A18" s="39" t="s">
        <v>547</v>
      </c>
      <c r="B18" s="39" t="s">
        <v>449</v>
      </c>
      <c r="C18" s="39"/>
      <c r="D18" s="39" t="s">
        <v>104</v>
      </c>
      <c r="E18" s="39" t="s">
        <v>3414</v>
      </c>
      <c r="F18" s="39"/>
      <c r="G18" s="39"/>
      <c r="H18" s="39"/>
      <c r="I18" s="39">
        <v>8</v>
      </c>
      <c r="J18" s="52">
        <v>3.9</v>
      </c>
      <c r="K18" s="39">
        <v>3</v>
      </c>
      <c r="L18" s="7">
        <v>2</v>
      </c>
      <c r="M18" s="692">
        <f t="shared" si="3"/>
        <v>7.8</v>
      </c>
      <c r="N18" s="7"/>
      <c r="O18" s="7"/>
      <c r="P18" s="683"/>
      <c r="Q18" s="7"/>
      <c r="R18" s="684"/>
      <c r="S18" s="684"/>
      <c r="T18" s="14">
        <v>0</v>
      </c>
      <c r="U18" s="14">
        <f t="shared" si="1"/>
        <v>0</v>
      </c>
      <c r="V18" s="7"/>
      <c r="W18" s="8"/>
      <c r="X18" s="8"/>
      <c r="Y18" s="7"/>
      <c r="Z18" s="41">
        <f t="shared" si="2"/>
        <v>0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89"/>
    </row>
    <row r="19" spans="1:80" s="1" customFormat="1" ht="18.75" x14ac:dyDescent="0.3">
      <c r="A19" s="39"/>
      <c r="B19" s="39" t="s">
        <v>449</v>
      </c>
      <c r="C19" s="39"/>
      <c r="D19" s="39" t="s">
        <v>132</v>
      </c>
      <c r="E19" s="39" t="s">
        <v>3415</v>
      </c>
      <c r="F19" s="39"/>
      <c r="G19" s="39"/>
      <c r="H19" s="39"/>
      <c r="I19" s="39">
        <v>16.5</v>
      </c>
      <c r="J19" s="53">
        <v>13.2</v>
      </c>
      <c r="K19" s="41">
        <v>1</v>
      </c>
      <c r="L19" s="39">
        <v>0</v>
      </c>
      <c r="M19" s="507">
        <f t="shared" si="3"/>
        <v>0</v>
      </c>
      <c r="N19" s="7"/>
      <c r="O19" s="7"/>
      <c r="P19" s="683"/>
      <c r="Q19" s="7"/>
      <c r="R19" s="684"/>
      <c r="S19" s="684"/>
      <c r="T19" s="14">
        <v>0</v>
      </c>
      <c r="U19" s="14">
        <f t="shared" si="1"/>
        <v>0</v>
      </c>
      <c r="V19" s="7"/>
      <c r="W19" s="8"/>
      <c r="X19" s="8"/>
      <c r="Y19" s="7"/>
      <c r="Z19" s="41">
        <f t="shared" si="2"/>
        <v>0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80" s="25" customFormat="1" ht="18.75" x14ac:dyDescent="0.3">
      <c r="A20" s="39" t="s">
        <v>3416</v>
      </c>
      <c r="B20" s="39" t="s">
        <v>449</v>
      </c>
      <c r="C20" s="39"/>
      <c r="D20" s="39" t="s">
        <v>104</v>
      </c>
      <c r="E20" s="39" t="s">
        <v>3417</v>
      </c>
      <c r="F20" s="39"/>
      <c r="G20" s="39"/>
      <c r="H20" s="39"/>
      <c r="I20" s="53"/>
      <c r="J20" s="52"/>
      <c r="K20" s="57"/>
      <c r="L20" s="7"/>
      <c r="M20" s="507"/>
      <c r="N20" s="7">
        <v>4</v>
      </c>
      <c r="O20" s="7">
        <v>10</v>
      </c>
      <c r="P20" s="683">
        <v>3.6</v>
      </c>
      <c r="Q20" s="7"/>
      <c r="R20" s="684"/>
      <c r="S20" s="684"/>
      <c r="T20" s="14">
        <v>0</v>
      </c>
      <c r="U20" s="14">
        <f t="shared" si="1"/>
        <v>0</v>
      </c>
      <c r="V20" s="7"/>
      <c r="W20" s="8"/>
      <c r="X20" s="8"/>
      <c r="Y20" s="7"/>
      <c r="Z20" s="41">
        <f t="shared" si="2"/>
        <v>0</v>
      </c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80" s="1" customFormat="1" ht="18.75" x14ac:dyDescent="0.3">
      <c r="A21" s="39"/>
      <c r="B21" s="39" t="s">
        <v>449</v>
      </c>
      <c r="C21" s="39"/>
      <c r="D21" s="39" t="s">
        <v>132</v>
      </c>
      <c r="E21" s="39" t="s">
        <v>3418</v>
      </c>
      <c r="F21" s="39"/>
      <c r="G21" s="39"/>
      <c r="H21" s="39"/>
      <c r="I21" s="39">
        <v>11.9</v>
      </c>
      <c r="J21" s="53">
        <v>9.52</v>
      </c>
      <c r="K21" s="41">
        <v>3</v>
      </c>
      <c r="L21" s="39">
        <v>0</v>
      </c>
      <c r="M21" s="507">
        <f>SUM(J21*L21)</f>
        <v>0</v>
      </c>
      <c r="N21" s="7"/>
      <c r="O21" s="7"/>
      <c r="P21" s="683"/>
      <c r="Q21" s="7"/>
      <c r="R21" s="684"/>
      <c r="S21" s="684"/>
      <c r="T21" s="14">
        <v>0</v>
      </c>
      <c r="U21" s="14">
        <f t="shared" si="1"/>
        <v>0</v>
      </c>
      <c r="V21" s="7"/>
      <c r="W21" s="8"/>
      <c r="X21" s="8"/>
      <c r="Y21" s="7"/>
      <c r="Z21" s="41">
        <f t="shared" si="2"/>
        <v>0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80" s="25" customFormat="1" ht="18.75" x14ac:dyDescent="0.3">
      <c r="A22" s="39" t="s">
        <v>3419</v>
      </c>
      <c r="B22" s="39" t="s">
        <v>449</v>
      </c>
      <c r="C22" s="39"/>
      <c r="D22" s="39" t="s">
        <v>104</v>
      </c>
      <c r="E22" s="39" t="s">
        <v>3420</v>
      </c>
      <c r="F22" s="39"/>
      <c r="G22" s="39"/>
      <c r="H22" s="39"/>
      <c r="I22" s="39"/>
      <c r="J22" s="52"/>
      <c r="K22" s="41"/>
      <c r="L22" s="7"/>
      <c r="M22" s="507"/>
      <c r="N22" s="7">
        <v>1</v>
      </c>
      <c r="O22" s="7">
        <v>27</v>
      </c>
      <c r="P22" s="683">
        <v>10.35</v>
      </c>
      <c r="Q22" s="7"/>
      <c r="R22" s="684"/>
      <c r="S22" s="684"/>
      <c r="T22" s="14">
        <v>0</v>
      </c>
      <c r="U22" s="14">
        <f t="shared" si="1"/>
        <v>0</v>
      </c>
      <c r="V22" s="7"/>
      <c r="W22" s="8"/>
      <c r="X22" s="8"/>
      <c r="Y22" s="7"/>
      <c r="Z22" s="41">
        <f t="shared" si="2"/>
        <v>0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80" s="25" customFormat="1" ht="18.75" x14ac:dyDescent="0.3">
      <c r="A23" s="382" t="s">
        <v>3421</v>
      </c>
      <c r="B23" s="17" t="s">
        <v>449</v>
      </c>
      <c r="C23" s="17"/>
      <c r="D23" s="17" t="s">
        <v>104</v>
      </c>
      <c r="E23" s="17" t="s">
        <v>3422</v>
      </c>
      <c r="F23" s="39"/>
      <c r="G23" s="39"/>
      <c r="H23" s="39"/>
      <c r="I23" s="39">
        <v>12</v>
      </c>
      <c r="J23" s="52">
        <v>3.95</v>
      </c>
      <c r="K23" s="41">
        <v>3</v>
      </c>
      <c r="L23" s="7">
        <v>2</v>
      </c>
      <c r="M23" s="507">
        <f>SUM(J23*L23)</f>
        <v>7.9</v>
      </c>
      <c r="N23" s="7">
        <v>3</v>
      </c>
      <c r="O23" s="7">
        <v>12</v>
      </c>
      <c r="P23" s="8">
        <v>4.7</v>
      </c>
      <c r="Q23" s="7"/>
      <c r="R23" s="684"/>
      <c r="S23" s="684"/>
      <c r="T23" s="14">
        <v>0</v>
      </c>
      <c r="U23" s="14">
        <f t="shared" si="1"/>
        <v>0</v>
      </c>
      <c r="V23" s="7"/>
      <c r="W23" s="8"/>
      <c r="X23" s="8"/>
      <c r="Y23" s="7"/>
      <c r="Z23" s="41">
        <f t="shared" si="2"/>
        <v>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80" s="1" customFormat="1" ht="18.75" x14ac:dyDescent="0.3">
      <c r="A24" s="382" t="s">
        <v>2044</v>
      </c>
      <c r="B24" s="17" t="s">
        <v>449</v>
      </c>
      <c r="C24" s="17"/>
      <c r="D24" s="17" t="s">
        <v>104</v>
      </c>
      <c r="E24" s="17" t="s">
        <v>3423</v>
      </c>
      <c r="F24" s="39"/>
      <c r="G24" s="39"/>
      <c r="H24" s="39"/>
      <c r="I24" s="39">
        <v>15</v>
      </c>
      <c r="J24" s="52">
        <v>4.95</v>
      </c>
      <c r="K24" s="41">
        <v>2</v>
      </c>
      <c r="L24" s="7">
        <v>2</v>
      </c>
      <c r="M24" s="507">
        <f>SUM(J24*L24)</f>
        <v>9.9</v>
      </c>
      <c r="N24" s="7"/>
      <c r="O24" s="7"/>
      <c r="P24" s="8"/>
      <c r="Q24" s="7"/>
      <c r="R24" s="684"/>
      <c r="S24" s="684"/>
      <c r="T24" s="14">
        <v>0</v>
      </c>
      <c r="U24" s="14">
        <f t="shared" si="1"/>
        <v>0</v>
      </c>
      <c r="V24" s="7"/>
      <c r="W24" s="8"/>
      <c r="X24" s="8"/>
      <c r="Y24" s="7"/>
      <c r="Z24" s="41">
        <f t="shared" si="2"/>
        <v>0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80" s="1" customFormat="1" ht="18.75" x14ac:dyDescent="0.3">
      <c r="A25" s="382" t="s">
        <v>3424</v>
      </c>
      <c r="B25" s="17" t="s">
        <v>449</v>
      </c>
      <c r="C25" s="17"/>
      <c r="D25" s="17" t="s">
        <v>104</v>
      </c>
      <c r="E25" s="17" t="s">
        <v>3425</v>
      </c>
      <c r="F25" s="39"/>
      <c r="G25" s="39"/>
      <c r="H25" s="39"/>
      <c r="I25" s="39"/>
      <c r="J25" s="52"/>
      <c r="K25" s="41"/>
      <c r="L25" s="7"/>
      <c r="M25" s="507"/>
      <c r="N25" s="7">
        <v>2</v>
      </c>
      <c r="O25" s="7">
        <v>15</v>
      </c>
      <c r="P25" s="8">
        <v>5.2</v>
      </c>
      <c r="Q25" s="7"/>
      <c r="R25" s="684"/>
      <c r="S25" s="684"/>
      <c r="T25" s="14">
        <v>0</v>
      </c>
      <c r="U25" s="14">
        <f t="shared" si="1"/>
        <v>0</v>
      </c>
      <c r="V25" s="7"/>
      <c r="W25" s="8"/>
      <c r="X25" s="8"/>
      <c r="Y25" s="7"/>
      <c r="Z25" s="41">
        <f t="shared" si="2"/>
        <v>0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80" s="25" customFormat="1" ht="18.75" x14ac:dyDescent="0.3">
      <c r="A26" s="382" t="s">
        <v>3426</v>
      </c>
      <c r="B26" s="17" t="s">
        <v>449</v>
      </c>
      <c r="C26" s="17"/>
      <c r="D26" s="17" t="s">
        <v>104</v>
      </c>
      <c r="E26" s="17" t="s">
        <v>3427</v>
      </c>
      <c r="F26" s="39"/>
      <c r="G26" s="39"/>
      <c r="H26" s="39"/>
      <c r="I26" s="39"/>
      <c r="J26" s="52"/>
      <c r="K26" s="41"/>
      <c r="L26" s="7"/>
      <c r="M26" s="507"/>
      <c r="N26" s="7">
        <v>4</v>
      </c>
      <c r="O26" s="7">
        <v>17</v>
      </c>
      <c r="P26" s="8">
        <v>5.2</v>
      </c>
      <c r="Q26" s="7"/>
      <c r="R26" s="684"/>
      <c r="S26" s="684"/>
      <c r="T26" s="14">
        <v>0</v>
      </c>
      <c r="U26" s="14">
        <f t="shared" si="1"/>
        <v>0</v>
      </c>
      <c r="V26" s="7"/>
      <c r="W26" s="8"/>
      <c r="X26" s="8"/>
      <c r="Y26" s="7"/>
      <c r="Z26" s="41">
        <f t="shared" si="2"/>
        <v>0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80" s="39" customFormat="1" ht="18.75" x14ac:dyDescent="0.3">
      <c r="A27" s="17" t="s">
        <v>3416</v>
      </c>
      <c r="B27" s="17" t="s">
        <v>449</v>
      </c>
      <c r="C27" s="17"/>
      <c r="D27" s="17" t="s">
        <v>104</v>
      </c>
      <c r="E27" s="17" t="s">
        <v>3428</v>
      </c>
      <c r="F27" s="17"/>
      <c r="G27" s="17"/>
      <c r="H27" s="17"/>
      <c r="I27" s="17"/>
      <c r="J27" s="18"/>
      <c r="K27" s="17"/>
      <c r="L27" s="20"/>
      <c r="M27" s="19"/>
      <c r="N27" s="20">
        <v>3</v>
      </c>
      <c r="O27" s="20">
        <v>10</v>
      </c>
      <c r="P27" s="21">
        <v>3.6</v>
      </c>
      <c r="Q27" s="20">
        <v>1</v>
      </c>
      <c r="R27" s="20">
        <f t="shared" ref="R27:R52" si="4">(P27*Q27)</f>
        <v>3.6</v>
      </c>
      <c r="S27" s="684"/>
      <c r="T27" s="14">
        <v>0</v>
      </c>
      <c r="U27" s="14">
        <f t="shared" si="1"/>
        <v>0</v>
      </c>
      <c r="V27" s="7"/>
      <c r="W27" s="8"/>
      <c r="X27" s="8"/>
      <c r="Y27" s="7"/>
      <c r="Z27" s="41">
        <f t="shared" si="2"/>
        <v>0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245"/>
    </row>
    <row r="28" spans="1:80" s="25" customFormat="1" ht="18.75" x14ac:dyDescent="0.3">
      <c r="A28" s="17" t="s">
        <v>3429</v>
      </c>
      <c r="B28" s="17" t="s">
        <v>449</v>
      </c>
      <c r="C28" s="17"/>
      <c r="D28" s="17" t="s">
        <v>104</v>
      </c>
      <c r="E28" s="17" t="s">
        <v>3420</v>
      </c>
      <c r="F28" s="17"/>
      <c r="G28" s="17"/>
      <c r="H28" s="17"/>
      <c r="I28" s="17"/>
      <c r="J28" s="18"/>
      <c r="K28" s="24"/>
      <c r="L28" s="20"/>
      <c r="M28" s="691"/>
      <c r="N28" s="20">
        <v>1</v>
      </c>
      <c r="O28" s="20">
        <v>25</v>
      </c>
      <c r="P28" s="21">
        <v>9.75</v>
      </c>
      <c r="Q28" s="20">
        <v>1</v>
      </c>
      <c r="R28" s="20">
        <f t="shared" si="4"/>
        <v>9.75</v>
      </c>
      <c r="S28" s="684"/>
      <c r="T28" s="14">
        <v>0</v>
      </c>
      <c r="U28" s="14">
        <f t="shared" si="1"/>
        <v>0</v>
      </c>
      <c r="V28" s="7"/>
      <c r="W28" s="8"/>
      <c r="X28" s="8"/>
      <c r="Y28" s="7"/>
      <c r="Z28" s="41">
        <f t="shared" si="2"/>
        <v>0</v>
      </c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80" s="25" customFormat="1" ht="18.75" x14ac:dyDescent="0.3">
      <c r="A29" s="186" t="s">
        <v>477</v>
      </c>
      <c r="B29" s="17" t="s">
        <v>449</v>
      </c>
      <c r="C29" s="17"/>
      <c r="D29" s="17" t="s">
        <v>104</v>
      </c>
      <c r="E29" s="17" t="s">
        <v>3430</v>
      </c>
      <c r="F29" s="39"/>
      <c r="G29" s="39"/>
      <c r="H29" s="39"/>
      <c r="I29" s="53"/>
      <c r="J29" s="52"/>
      <c r="K29" s="57"/>
      <c r="L29" s="12"/>
      <c r="M29" s="687"/>
      <c r="N29" s="12">
        <v>6</v>
      </c>
      <c r="O29" s="12">
        <v>5</v>
      </c>
      <c r="P29" s="54">
        <v>1.1499999999999999</v>
      </c>
      <c r="Q29" s="12">
        <v>0</v>
      </c>
      <c r="R29" s="7">
        <f t="shared" si="4"/>
        <v>0</v>
      </c>
      <c r="S29" s="684"/>
      <c r="T29" s="14">
        <v>0</v>
      </c>
      <c r="U29" s="14">
        <f t="shared" si="1"/>
        <v>0</v>
      </c>
      <c r="V29" s="7"/>
      <c r="W29" s="8"/>
      <c r="X29" s="8"/>
      <c r="Y29" s="7"/>
      <c r="Z29" s="41">
        <f t="shared" si="2"/>
        <v>0</v>
      </c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80" s="37" customFormat="1" ht="18.75" x14ac:dyDescent="0.3">
      <c r="A30" s="186" t="s">
        <v>477</v>
      </c>
      <c r="B30" s="17" t="s">
        <v>449</v>
      </c>
      <c r="C30" s="17"/>
      <c r="D30" s="17" t="s">
        <v>104</v>
      </c>
      <c r="E30" s="17" t="s">
        <v>3430</v>
      </c>
      <c r="F30" s="39"/>
      <c r="G30" s="39"/>
      <c r="H30" s="39"/>
      <c r="I30" s="53"/>
      <c r="J30" s="52"/>
      <c r="K30" s="57"/>
      <c r="L30" s="12"/>
      <c r="M30" s="687"/>
      <c r="N30" s="12">
        <v>9</v>
      </c>
      <c r="O30" s="12">
        <v>7</v>
      </c>
      <c r="P30" s="54">
        <v>1.1499999999999999</v>
      </c>
      <c r="Q30" s="12">
        <v>0</v>
      </c>
      <c r="R30" s="7">
        <f t="shared" si="4"/>
        <v>0</v>
      </c>
      <c r="S30" s="849"/>
      <c r="T30" s="392">
        <v>0</v>
      </c>
      <c r="U30" s="392">
        <f t="shared" si="1"/>
        <v>0</v>
      </c>
      <c r="V30" s="391" t="s">
        <v>3431</v>
      </c>
      <c r="W30" s="181"/>
      <c r="X30" s="181"/>
      <c r="Y30" s="391"/>
      <c r="Z30" s="394">
        <f t="shared" si="2"/>
        <v>0</v>
      </c>
      <c r="AA30" s="492"/>
      <c r="AB30" s="492"/>
      <c r="AC30" s="492"/>
      <c r="AD30" s="492"/>
      <c r="AE30" s="492"/>
      <c r="AF30" s="492"/>
      <c r="AG30" s="492"/>
      <c r="AH30" s="492"/>
      <c r="AI30" s="492"/>
      <c r="AJ30" s="492"/>
      <c r="AK30" s="492"/>
      <c r="AL30" s="492"/>
      <c r="AM30" s="492"/>
      <c r="AN30" s="492"/>
      <c r="AO30" s="492"/>
      <c r="AP30" s="492"/>
      <c r="AQ30" s="492"/>
      <c r="AR30" s="492"/>
      <c r="AS30" s="492"/>
      <c r="AT30" s="492"/>
      <c r="AU30" s="492"/>
      <c r="AV30" s="492"/>
      <c r="AW30" s="492"/>
      <c r="AX30" s="492"/>
      <c r="AY30" s="492"/>
      <c r="AZ30" s="492"/>
      <c r="BA30" s="492"/>
      <c r="BB30" s="492"/>
      <c r="BC30" s="492"/>
      <c r="BD30" s="492"/>
      <c r="BE30" s="492"/>
      <c r="BF30" s="492"/>
      <c r="BG30" s="492"/>
      <c r="BH30" s="492"/>
      <c r="BI30" s="492"/>
      <c r="BJ30" s="492"/>
      <c r="BK30" s="492"/>
      <c r="BL30" s="492"/>
      <c r="BM30" s="492"/>
      <c r="BN30" s="492"/>
      <c r="BO30" s="492"/>
      <c r="BP30" s="492"/>
      <c r="BQ30" s="492"/>
      <c r="BR30" s="492"/>
      <c r="BS30" s="492"/>
      <c r="BT30" s="492"/>
      <c r="BU30" s="492"/>
      <c r="BV30" s="492"/>
      <c r="BW30" s="492"/>
      <c r="BX30" s="492"/>
      <c r="BY30" s="492"/>
      <c r="BZ30" s="492"/>
      <c r="CA30" s="492"/>
    </row>
    <row r="31" spans="1:80" s="37" customFormat="1" ht="18.75" x14ac:dyDescent="0.3">
      <c r="A31" s="186" t="s">
        <v>477</v>
      </c>
      <c r="B31" s="17" t="s">
        <v>449</v>
      </c>
      <c r="C31" s="17"/>
      <c r="D31" s="17" t="s">
        <v>104</v>
      </c>
      <c r="E31" s="17" t="s">
        <v>3432</v>
      </c>
      <c r="F31" s="39"/>
      <c r="G31" s="39"/>
      <c r="H31" s="39"/>
      <c r="I31" s="53"/>
      <c r="J31" s="52"/>
      <c r="K31" s="57"/>
      <c r="L31" s="12"/>
      <c r="M31" s="687"/>
      <c r="N31" s="12">
        <v>6</v>
      </c>
      <c r="O31" s="12">
        <v>6</v>
      </c>
      <c r="P31" s="54">
        <v>1.3</v>
      </c>
      <c r="Q31" s="12">
        <v>0</v>
      </c>
      <c r="R31" s="7">
        <f t="shared" si="4"/>
        <v>0</v>
      </c>
      <c r="S31" s="849"/>
      <c r="T31" s="392">
        <v>0</v>
      </c>
      <c r="U31" s="392">
        <f t="shared" si="1"/>
        <v>0</v>
      </c>
      <c r="V31" s="391" t="s">
        <v>3431</v>
      </c>
      <c r="W31" s="181"/>
      <c r="X31" s="181"/>
      <c r="Y31" s="391"/>
      <c r="Z31" s="394">
        <f t="shared" si="2"/>
        <v>0</v>
      </c>
      <c r="AA31" s="492"/>
      <c r="AB31" s="492"/>
      <c r="AC31" s="492"/>
      <c r="AD31" s="492"/>
      <c r="AE31" s="492"/>
      <c r="AF31" s="492"/>
      <c r="AG31" s="492"/>
      <c r="AH31" s="492"/>
      <c r="AI31" s="492"/>
      <c r="AJ31" s="492"/>
      <c r="AK31" s="492"/>
      <c r="AL31" s="492"/>
      <c r="AM31" s="492"/>
      <c r="AN31" s="492"/>
      <c r="AO31" s="492"/>
      <c r="AP31" s="492"/>
      <c r="AQ31" s="492"/>
      <c r="AR31" s="492"/>
      <c r="AS31" s="492"/>
      <c r="AT31" s="492"/>
      <c r="AU31" s="492"/>
      <c r="AV31" s="492"/>
      <c r="AW31" s="492"/>
      <c r="AX31" s="492"/>
      <c r="AY31" s="492"/>
      <c r="AZ31" s="492"/>
      <c r="BA31" s="492"/>
      <c r="BB31" s="492"/>
      <c r="BC31" s="492"/>
      <c r="BD31" s="492"/>
      <c r="BE31" s="492"/>
      <c r="BF31" s="492"/>
      <c r="BG31" s="492"/>
      <c r="BH31" s="492"/>
      <c r="BI31" s="492"/>
      <c r="BJ31" s="492"/>
      <c r="BK31" s="492"/>
      <c r="BL31" s="492"/>
      <c r="BM31" s="492"/>
      <c r="BN31" s="492"/>
      <c r="BO31" s="492"/>
      <c r="BP31" s="492"/>
      <c r="BQ31" s="492"/>
      <c r="BR31" s="492"/>
      <c r="BS31" s="492"/>
      <c r="BT31" s="492"/>
      <c r="BU31" s="492"/>
      <c r="BV31" s="492"/>
      <c r="BW31" s="492"/>
      <c r="BX31" s="492"/>
      <c r="BY31" s="492"/>
      <c r="BZ31" s="492"/>
      <c r="CA31" s="492"/>
    </row>
    <row r="32" spans="1:80" s="37" customFormat="1" ht="18.75" x14ac:dyDescent="0.3">
      <c r="A32" s="186" t="s">
        <v>477</v>
      </c>
      <c r="B32" s="17" t="s">
        <v>449</v>
      </c>
      <c r="C32" s="17"/>
      <c r="D32" s="17" t="s">
        <v>104</v>
      </c>
      <c r="E32" s="17" t="s">
        <v>3433</v>
      </c>
      <c r="F32" s="39"/>
      <c r="G32" s="39"/>
      <c r="H32" s="39"/>
      <c r="I32" s="53">
        <v>6</v>
      </c>
      <c r="J32" s="52">
        <v>1.3</v>
      </c>
      <c r="K32" s="57">
        <v>3</v>
      </c>
      <c r="L32" s="12">
        <v>2</v>
      </c>
      <c r="M32" s="687">
        <f>SUM(J32*L32)</f>
        <v>2.6</v>
      </c>
      <c r="N32" s="12">
        <v>6</v>
      </c>
      <c r="O32" s="12">
        <v>7</v>
      </c>
      <c r="P32" s="54">
        <v>1.5</v>
      </c>
      <c r="Q32" s="12">
        <v>0</v>
      </c>
      <c r="R32" s="7">
        <f t="shared" si="4"/>
        <v>0</v>
      </c>
      <c r="S32" s="849"/>
      <c r="T32" s="392">
        <v>0</v>
      </c>
      <c r="U32" s="392">
        <f t="shared" si="1"/>
        <v>0</v>
      </c>
      <c r="V32" s="391" t="s">
        <v>3431</v>
      </c>
      <c r="W32" s="181"/>
      <c r="X32" s="181"/>
      <c r="Y32" s="391"/>
      <c r="Z32" s="394">
        <f t="shared" si="2"/>
        <v>0</v>
      </c>
      <c r="AA32" s="492"/>
      <c r="AB32" s="492"/>
      <c r="AC32" s="492"/>
      <c r="AD32" s="492"/>
      <c r="AE32" s="492"/>
      <c r="AF32" s="492"/>
      <c r="AG32" s="492"/>
      <c r="AH32" s="492"/>
      <c r="AI32" s="492"/>
      <c r="AJ32" s="492"/>
      <c r="AK32" s="492"/>
      <c r="AL32" s="492"/>
      <c r="AM32" s="492"/>
      <c r="AN32" s="492"/>
      <c r="AO32" s="492"/>
      <c r="AP32" s="492"/>
      <c r="AQ32" s="492"/>
      <c r="AR32" s="492"/>
      <c r="AS32" s="492"/>
      <c r="AT32" s="492"/>
      <c r="AU32" s="492"/>
      <c r="AV32" s="492"/>
      <c r="AW32" s="492"/>
      <c r="AX32" s="492"/>
      <c r="AY32" s="492"/>
      <c r="AZ32" s="492"/>
      <c r="BA32" s="492"/>
      <c r="BB32" s="492"/>
      <c r="BC32" s="492"/>
      <c r="BD32" s="492"/>
      <c r="BE32" s="492"/>
      <c r="BF32" s="492"/>
      <c r="BG32" s="492"/>
      <c r="BH32" s="492"/>
      <c r="BI32" s="492"/>
      <c r="BJ32" s="492"/>
      <c r="BK32" s="492"/>
      <c r="BL32" s="492"/>
      <c r="BM32" s="492"/>
      <c r="BN32" s="492"/>
      <c r="BO32" s="492"/>
      <c r="BP32" s="492"/>
      <c r="BQ32" s="492"/>
      <c r="BR32" s="492"/>
      <c r="BS32" s="492"/>
      <c r="BT32" s="492"/>
      <c r="BU32" s="492"/>
      <c r="BV32" s="492"/>
      <c r="BW32" s="492"/>
      <c r="BX32" s="492"/>
      <c r="BY32" s="492"/>
      <c r="BZ32" s="492"/>
      <c r="CA32" s="492"/>
    </row>
    <row r="33" spans="1:80" s="37" customFormat="1" ht="18.75" x14ac:dyDescent="0.3">
      <c r="A33" s="186" t="s">
        <v>477</v>
      </c>
      <c r="B33" s="17" t="s">
        <v>449</v>
      </c>
      <c r="C33" s="17"/>
      <c r="D33" s="17" t="s">
        <v>104</v>
      </c>
      <c r="E33" s="17" t="s">
        <v>3434</v>
      </c>
      <c r="F33" s="39"/>
      <c r="G33" s="39"/>
      <c r="H33" s="39"/>
      <c r="I33" s="53">
        <v>10</v>
      </c>
      <c r="J33" s="52">
        <v>2.4</v>
      </c>
      <c r="K33" s="57">
        <v>4</v>
      </c>
      <c r="L33" s="12">
        <v>2</v>
      </c>
      <c r="M33" s="687">
        <f>SUM(J33*L33)</f>
        <v>4.8</v>
      </c>
      <c r="N33" s="12">
        <v>6</v>
      </c>
      <c r="O33" s="12">
        <v>12</v>
      </c>
      <c r="P33" s="54">
        <v>2.6</v>
      </c>
      <c r="Q33" s="12">
        <v>0</v>
      </c>
      <c r="R33" s="7">
        <f t="shared" si="4"/>
        <v>0</v>
      </c>
      <c r="S33" s="849"/>
      <c r="T33" s="392">
        <v>0</v>
      </c>
      <c r="U33" s="392">
        <f t="shared" si="1"/>
        <v>0</v>
      </c>
      <c r="V33" s="850" t="s">
        <v>3435</v>
      </c>
      <c r="W33" s="181"/>
      <c r="X33" s="181"/>
      <c r="Y33" s="391"/>
      <c r="Z33" s="394">
        <f t="shared" si="2"/>
        <v>0</v>
      </c>
      <c r="AA33" s="492"/>
      <c r="AB33" s="492"/>
      <c r="AC33" s="492"/>
      <c r="AD33" s="492"/>
      <c r="AE33" s="492"/>
      <c r="AF33" s="492"/>
      <c r="AG33" s="492"/>
      <c r="AH33" s="492"/>
      <c r="AI33" s="492"/>
      <c r="AJ33" s="492"/>
      <c r="AK33" s="492"/>
      <c r="AL33" s="492"/>
      <c r="AM33" s="492"/>
      <c r="AN33" s="492"/>
      <c r="AO33" s="492"/>
      <c r="AP33" s="492"/>
      <c r="AQ33" s="492"/>
      <c r="AR33" s="492"/>
      <c r="AS33" s="492"/>
      <c r="AT33" s="492"/>
      <c r="AU33" s="492"/>
      <c r="AV33" s="492"/>
      <c r="AW33" s="492"/>
      <c r="AX33" s="492"/>
      <c r="AY33" s="492"/>
      <c r="AZ33" s="492"/>
      <c r="BA33" s="492"/>
      <c r="BB33" s="492"/>
      <c r="BC33" s="492"/>
      <c r="BD33" s="492"/>
      <c r="BE33" s="492"/>
      <c r="BF33" s="492"/>
      <c r="BG33" s="492"/>
      <c r="BH33" s="492"/>
      <c r="BI33" s="492"/>
      <c r="BJ33" s="492"/>
      <c r="BK33" s="492"/>
      <c r="BL33" s="492"/>
      <c r="BM33" s="492"/>
      <c r="BN33" s="492"/>
      <c r="BO33" s="492"/>
      <c r="BP33" s="492"/>
      <c r="BQ33" s="492"/>
      <c r="BR33" s="492"/>
      <c r="BS33" s="492"/>
      <c r="BT33" s="492"/>
      <c r="BU33" s="492"/>
      <c r="BV33" s="492"/>
      <c r="BW33" s="492"/>
      <c r="BX33" s="492"/>
      <c r="BY33" s="492"/>
      <c r="BZ33" s="492"/>
      <c r="CA33" s="492"/>
    </row>
    <row r="34" spans="1:80" s="25" customFormat="1" ht="18.75" x14ac:dyDescent="0.3">
      <c r="A34" s="186" t="s">
        <v>477</v>
      </c>
      <c r="B34" s="17" t="s">
        <v>449</v>
      </c>
      <c r="C34" s="17"/>
      <c r="D34" s="17" t="s">
        <v>104</v>
      </c>
      <c r="E34" s="17" t="s">
        <v>3436</v>
      </c>
      <c r="F34" s="39"/>
      <c r="G34" s="39"/>
      <c r="H34" s="39"/>
      <c r="I34" s="53"/>
      <c r="J34" s="52"/>
      <c r="K34" s="57"/>
      <c r="L34" s="12"/>
      <c r="M34" s="851"/>
      <c r="N34" s="12">
        <v>6</v>
      </c>
      <c r="O34" s="12">
        <v>7</v>
      </c>
      <c r="P34" s="54">
        <v>1.5</v>
      </c>
      <c r="Q34" s="12">
        <v>0</v>
      </c>
      <c r="R34" s="7">
        <f t="shared" si="4"/>
        <v>0</v>
      </c>
      <c r="S34" s="684"/>
      <c r="T34" s="14">
        <v>0</v>
      </c>
      <c r="U34" s="14">
        <f t="shared" si="1"/>
        <v>0</v>
      </c>
      <c r="V34" s="7"/>
      <c r="W34" s="8"/>
      <c r="X34" s="8"/>
      <c r="Y34" s="7"/>
      <c r="Z34" s="41">
        <f t="shared" si="2"/>
        <v>0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80" s="186" customFormat="1" ht="18.75" x14ac:dyDescent="0.3">
      <c r="A35" s="186" t="s">
        <v>477</v>
      </c>
      <c r="B35" s="17" t="s">
        <v>449</v>
      </c>
      <c r="C35" s="17"/>
      <c r="D35" s="17" t="s">
        <v>104</v>
      </c>
      <c r="E35" s="17" t="s">
        <v>3437</v>
      </c>
      <c r="F35" s="39"/>
      <c r="G35" s="39"/>
      <c r="H35" s="39"/>
      <c r="I35" s="53"/>
      <c r="J35" s="52"/>
      <c r="K35" s="53"/>
      <c r="L35" s="12"/>
      <c r="M35" s="851"/>
      <c r="N35" s="12">
        <v>6</v>
      </c>
      <c r="O35" s="12">
        <v>12</v>
      </c>
      <c r="P35" s="54">
        <v>2.6</v>
      </c>
      <c r="Q35" s="12">
        <v>0</v>
      </c>
      <c r="R35" s="7">
        <f t="shared" si="4"/>
        <v>0</v>
      </c>
      <c r="S35" s="684"/>
      <c r="T35" s="7">
        <v>0</v>
      </c>
      <c r="U35" s="7">
        <f t="shared" ref="U35:U66" si="5">(P35*T35)</f>
        <v>0</v>
      </c>
      <c r="V35" s="7"/>
      <c r="W35" s="8"/>
      <c r="X35" s="8"/>
      <c r="Y35" s="7"/>
      <c r="Z35" s="41">
        <f t="shared" ref="Z35:Z66" si="6">(T35-Y35)</f>
        <v>0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429"/>
    </row>
    <row r="36" spans="1:80" s="1" customFormat="1" ht="18.75" x14ac:dyDescent="0.3">
      <c r="A36" s="186" t="s">
        <v>477</v>
      </c>
      <c r="B36" s="17" t="s">
        <v>449</v>
      </c>
      <c r="C36" s="17"/>
      <c r="D36" s="17" t="s">
        <v>104</v>
      </c>
      <c r="E36" s="17" t="s">
        <v>3438</v>
      </c>
      <c r="F36" s="39"/>
      <c r="G36" s="39"/>
      <c r="H36" s="39"/>
      <c r="I36" s="53">
        <v>6</v>
      </c>
      <c r="J36" s="52">
        <v>1.2</v>
      </c>
      <c r="K36" s="57">
        <v>6</v>
      </c>
      <c r="L36" s="12">
        <v>2</v>
      </c>
      <c r="M36" s="687">
        <f>SUM(J36*L36)</f>
        <v>2.4</v>
      </c>
      <c r="N36" s="12">
        <v>3</v>
      </c>
      <c r="O36" s="12">
        <v>7</v>
      </c>
      <c r="P36" s="54">
        <v>1.5</v>
      </c>
      <c r="Q36" s="12">
        <v>0</v>
      </c>
      <c r="R36" s="7">
        <f t="shared" si="4"/>
        <v>0</v>
      </c>
      <c r="S36" s="684"/>
      <c r="T36" s="14">
        <v>0</v>
      </c>
      <c r="U36" s="14">
        <f t="shared" si="5"/>
        <v>0</v>
      </c>
      <c r="V36" s="7"/>
      <c r="W36" s="8"/>
      <c r="X36" s="8"/>
      <c r="Y36" s="7"/>
      <c r="Z36" s="41">
        <f t="shared" si="6"/>
        <v>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80" s="25" customFormat="1" ht="18.75" x14ac:dyDescent="0.3">
      <c r="A37" s="186" t="s">
        <v>477</v>
      </c>
      <c r="B37" s="17" t="s">
        <v>449</v>
      </c>
      <c r="C37" s="17"/>
      <c r="D37" s="17" t="s">
        <v>104</v>
      </c>
      <c r="E37" s="17" t="s">
        <v>3439</v>
      </c>
      <c r="F37" s="39" t="s">
        <v>3440</v>
      </c>
      <c r="G37" s="39"/>
      <c r="H37" s="39"/>
      <c r="I37" s="53">
        <v>3</v>
      </c>
      <c r="J37" s="52">
        <v>0.75</v>
      </c>
      <c r="K37" s="57">
        <v>3</v>
      </c>
      <c r="L37" s="12">
        <v>0</v>
      </c>
      <c r="M37" s="687">
        <f>SUM(J37*L37)</f>
        <v>0</v>
      </c>
      <c r="N37" s="12"/>
      <c r="O37" s="12"/>
      <c r="P37" s="54"/>
      <c r="Q37" s="12">
        <v>0</v>
      </c>
      <c r="R37" s="7">
        <f t="shared" si="4"/>
        <v>0</v>
      </c>
      <c r="S37" s="684"/>
      <c r="T37" s="14">
        <v>0</v>
      </c>
      <c r="U37" s="14">
        <f t="shared" si="5"/>
        <v>0</v>
      </c>
      <c r="V37" s="7"/>
      <c r="W37" s="8"/>
      <c r="X37" s="8"/>
      <c r="Y37" s="7"/>
      <c r="Z37" s="41">
        <f t="shared" si="6"/>
        <v>0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80" s="25" customFormat="1" ht="18.75" x14ac:dyDescent="0.3">
      <c r="A38" s="186" t="s">
        <v>477</v>
      </c>
      <c r="B38" s="17" t="s">
        <v>449</v>
      </c>
      <c r="C38" s="17"/>
      <c r="D38" s="17" t="s">
        <v>104</v>
      </c>
      <c r="E38" s="17" t="s">
        <v>3441</v>
      </c>
      <c r="F38" s="39"/>
      <c r="G38" s="39"/>
      <c r="H38" s="39"/>
      <c r="I38" s="53"/>
      <c r="J38" s="52"/>
      <c r="K38" s="57"/>
      <c r="L38" s="12"/>
      <c r="M38" s="687"/>
      <c r="N38" s="12">
        <v>6</v>
      </c>
      <c r="O38" s="12">
        <v>5</v>
      </c>
      <c r="P38" s="54">
        <v>1.2</v>
      </c>
      <c r="Q38" s="12">
        <v>0</v>
      </c>
      <c r="R38" s="7">
        <f t="shared" si="4"/>
        <v>0</v>
      </c>
      <c r="S38" s="684"/>
      <c r="T38" s="14">
        <v>0</v>
      </c>
      <c r="U38" s="14">
        <f t="shared" si="5"/>
        <v>0</v>
      </c>
      <c r="V38" s="7"/>
      <c r="W38" s="8"/>
      <c r="X38" s="8"/>
      <c r="Y38" s="7"/>
      <c r="Z38" s="41">
        <f t="shared" si="6"/>
        <v>0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80" s="1" customFormat="1" ht="18.75" x14ac:dyDescent="0.3">
      <c r="A39" s="186" t="s">
        <v>513</v>
      </c>
      <c r="B39" s="17" t="s">
        <v>449</v>
      </c>
      <c r="C39" s="17"/>
      <c r="D39" s="17" t="s">
        <v>104</v>
      </c>
      <c r="E39" s="17" t="s">
        <v>3442</v>
      </c>
      <c r="F39" s="39"/>
      <c r="G39" s="39"/>
      <c r="H39" s="39"/>
      <c r="I39" s="39">
        <v>5</v>
      </c>
      <c r="J39" s="52">
        <v>1.95</v>
      </c>
      <c r="K39" s="41">
        <v>2</v>
      </c>
      <c r="L39" s="7">
        <v>0</v>
      </c>
      <c r="M39" s="507">
        <f>SUM(J39*L39)</f>
        <v>0</v>
      </c>
      <c r="N39" s="7"/>
      <c r="O39" s="7"/>
      <c r="P39" s="8"/>
      <c r="Q39" s="7">
        <v>0</v>
      </c>
      <c r="R39" s="7">
        <f t="shared" si="4"/>
        <v>0</v>
      </c>
      <c r="S39" s="684"/>
      <c r="T39" s="14">
        <v>0</v>
      </c>
      <c r="U39" s="14">
        <f t="shared" si="5"/>
        <v>0</v>
      </c>
      <c r="V39" s="7"/>
      <c r="W39" s="8"/>
      <c r="X39" s="8"/>
      <c r="Y39" s="7"/>
      <c r="Z39" s="41">
        <f t="shared" si="6"/>
        <v>0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80" s="1" customFormat="1" ht="18.75" x14ac:dyDescent="0.3">
      <c r="A40" s="186" t="s">
        <v>513</v>
      </c>
      <c r="B40" s="17" t="s">
        <v>449</v>
      </c>
      <c r="C40" s="17"/>
      <c r="D40" s="17" t="s">
        <v>104</v>
      </c>
      <c r="E40" s="17" t="s">
        <v>3442</v>
      </c>
      <c r="F40" s="39"/>
      <c r="G40" s="39"/>
      <c r="H40" s="39"/>
      <c r="I40" s="39">
        <v>6</v>
      </c>
      <c r="J40" s="52">
        <v>1.95</v>
      </c>
      <c r="K40" s="41">
        <v>5</v>
      </c>
      <c r="L40" s="7">
        <v>3</v>
      </c>
      <c r="M40" s="692">
        <f>SUM(J40*L40)</f>
        <v>5.85</v>
      </c>
      <c r="N40" s="7"/>
      <c r="O40" s="7"/>
      <c r="P40" s="8"/>
      <c r="Q40" s="7">
        <v>0</v>
      </c>
      <c r="R40" s="7">
        <f t="shared" si="4"/>
        <v>0</v>
      </c>
      <c r="S40" s="684"/>
      <c r="T40" s="14">
        <v>0</v>
      </c>
      <c r="U40" s="14">
        <f t="shared" si="5"/>
        <v>0</v>
      </c>
      <c r="V40" s="7"/>
      <c r="W40" s="8"/>
      <c r="X40" s="8"/>
      <c r="Y40" s="7"/>
      <c r="Z40" s="41">
        <f t="shared" si="6"/>
        <v>0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80" s="186" customFormat="1" ht="18.75" x14ac:dyDescent="0.3">
      <c r="A41" s="186" t="s">
        <v>513</v>
      </c>
      <c r="B41" s="17" t="s">
        <v>449</v>
      </c>
      <c r="C41" s="17"/>
      <c r="D41" s="17" t="s">
        <v>104</v>
      </c>
      <c r="E41" s="17" t="s">
        <v>515</v>
      </c>
      <c r="F41" s="39"/>
      <c r="G41" s="39"/>
      <c r="H41" s="39"/>
      <c r="I41" s="39"/>
      <c r="J41" s="52"/>
      <c r="K41" s="39"/>
      <c r="L41" s="7"/>
      <c r="M41" s="692"/>
      <c r="N41" s="7">
        <v>8</v>
      </c>
      <c r="O41" s="7">
        <v>11</v>
      </c>
      <c r="P41" s="8">
        <v>4</v>
      </c>
      <c r="Q41" s="7">
        <v>0</v>
      </c>
      <c r="R41" s="7">
        <f t="shared" si="4"/>
        <v>0</v>
      </c>
      <c r="S41" s="684"/>
      <c r="T41" s="7">
        <v>0</v>
      </c>
      <c r="U41" s="7">
        <f t="shared" si="5"/>
        <v>0</v>
      </c>
      <c r="V41" s="7"/>
      <c r="W41" s="8"/>
      <c r="X41" s="8"/>
      <c r="Y41" s="7"/>
      <c r="Z41" s="41">
        <f t="shared" si="6"/>
        <v>0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429"/>
    </row>
    <row r="42" spans="1:80" s="1" customFormat="1" ht="18.75" x14ac:dyDescent="0.3">
      <c r="A42" s="186" t="s">
        <v>513</v>
      </c>
      <c r="B42" s="17" t="s">
        <v>449</v>
      </c>
      <c r="C42" s="17"/>
      <c r="D42" s="17" t="s">
        <v>104</v>
      </c>
      <c r="E42" s="17" t="s">
        <v>3443</v>
      </c>
      <c r="F42" s="39"/>
      <c r="G42" s="39"/>
      <c r="H42" s="39"/>
      <c r="I42" s="39">
        <v>15</v>
      </c>
      <c r="J42" s="52">
        <v>5.4</v>
      </c>
      <c r="K42" s="41">
        <v>7</v>
      </c>
      <c r="L42" s="7">
        <v>3</v>
      </c>
      <c r="M42" s="507">
        <f>SUM(J42*L42)</f>
        <v>16.200000000000003</v>
      </c>
      <c r="N42" s="7"/>
      <c r="O42" s="7"/>
      <c r="P42" s="8"/>
      <c r="Q42" s="7">
        <v>0</v>
      </c>
      <c r="R42" s="7">
        <f t="shared" si="4"/>
        <v>0</v>
      </c>
      <c r="S42" s="684"/>
      <c r="T42" s="14">
        <v>0</v>
      </c>
      <c r="U42" s="14">
        <f t="shared" si="5"/>
        <v>0</v>
      </c>
      <c r="V42" s="7"/>
      <c r="W42" s="8"/>
      <c r="X42" s="8"/>
      <c r="Y42" s="7"/>
      <c r="Z42" s="41">
        <f t="shared" si="6"/>
        <v>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80" s="1" customFormat="1" ht="18.75" x14ac:dyDescent="0.3">
      <c r="A43" s="186" t="s">
        <v>513</v>
      </c>
      <c r="B43" s="17" t="s">
        <v>449</v>
      </c>
      <c r="C43" s="17"/>
      <c r="D43" s="17" t="s">
        <v>104</v>
      </c>
      <c r="E43" s="17" t="s">
        <v>3443</v>
      </c>
      <c r="F43" s="39"/>
      <c r="G43" s="39"/>
      <c r="H43" s="39"/>
      <c r="I43" s="39"/>
      <c r="J43" s="52"/>
      <c r="K43" s="41"/>
      <c r="L43" s="7"/>
      <c r="M43" s="507"/>
      <c r="N43" s="7">
        <v>8</v>
      </c>
      <c r="O43" s="7">
        <v>18</v>
      </c>
      <c r="P43" s="8">
        <v>6.45</v>
      </c>
      <c r="Q43" s="7">
        <v>0</v>
      </c>
      <c r="R43" s="7">
        <f t="shared" si="4"/>
        <v>0</v>
      </c>
      <c r="S43" s="684"/>
      <c r="T43" s="14">
        <v>0</v>
      </c>
      <c r="U43" s="14">
        <f t="shared" si="5"/>
        <v>0</v>
      </c>
      <c r="V43" s="7"/>
      <c r="W43" s="8"/>
      <c r="X43" s="8"/>
      <c r="Y43" s="7"/>
      <c r="Z43" s="41">
        <f t="shared" si="6"/>
        <v>0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80" s="25" customFormat="1" ht="18.75" x14ac:dyDescent="0.3">
      <c r="A44" s="17" t="s">
        <v>547</v>
      </c>
      <c r="B44" s="17" t="s">
        <v>449</v>
      </c>
      <c r="C44" s="17"/>
      <c r="D44" s="17" t="s">
        <v>104</v>
      </c>
      <c r="E44" s="17" t="s">
        <v>3444</v>
      </c>
      <c r="F44" s="39"/>
      <c r="G44" s="39"/>
      <c r="H44" s="39"/>
      <c r="I44" s="39">
        <v>1.5</v>
      </c>
      <c r="J44" s="40">
        <v>4</v>
      </c>
      <c r="K44" s="41">
        <v>9</v>
      </c>
      <c r="L44" s="7">
        <v>9</v>
      </c>
      <c r="M44" s="507">
        <v>13.5</v>
      </c>
      <c r="N44" s="7">
        <v>18</v>
      </c>
      <c r="O44" s="7">
        <v>4.5</v>
      </c>
      <c r="P44" s="8">
        <v>1.65</v>
      </c>
      <c r="Q44" s="7">
        <v>0</v>
      </c>
      <c r="R44" s="7">
        <f t="shared" si="4"/>
        <v>0</v>
      </c>
      <c r="S44" s="689"/>
      <c r="T44" s="55">
        <v>0</v>
      </c>
      <c r="U44" s="14">
        <f t="shared" si="5"/>
        <v>0</v>
      </c>
      <c r="V44" s="12"/>
      <c r="W44" s="54"/>
      <c r="X44" s="54"/>
      <c r="Y44" s="12"/>
      <c r="Z44" s="41">
        <f t="shared" si="6"/>
        <v>0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80" s="25" customFormat="1" ht="18.75" x14ac:dyDescent="0.3">
      <c r="A45" s="382" t="s">
        <v>3445</v>
      </c>
      <c r="B45" s="17" t="s">
        <v>449</v>
      </c>
      <c r="C45" s="17"/>
      <c r="D45" s="17" t="s">
        <v>132</v>
      </c>
      <c r="E45" s="17" t="s">
        <v>3446</v>
      </c>
      <c r="F45" s="39"/>
      <c r="G45" s="39"/>
      <c r="H45" s="39"/>
      <c r="I45" s="39">
        <v>26.7</v>
      </c>
      <c r="J45" s="53">
        <v>21.36</v>
      </c>
      <c r="K45" s="41">
        <v>7</v>
      </c>
      <c r="L45" s="39">
        <v>2</v>
      </c>
      <c r="M45" s="507">
        <f>SUM(J45*L45)</f>
        <v>42.72</v>
      </c>
      <c r="N45" s="7"/>
      <c r="O45" s="7"/>
      <c r="P45" s="8"/>
      <c r="Q45" s="7">
        <v>0</v>
      </c>
      <c r="R45" s="7">
        <f t="shared" si="4"/>
        <v>0</v>
      </c>
      <c r="S45" s="689"/>
      <c r="T45" s="55">
        <v>0</v>
      </c>
      <c r="U45" s="14">
        <f t="shared" si="5"/>
        <v>0</v>
      </c>
      <c r="V45" s="12"/>
      <c r="W45" s="54"/>
      <c r="X45" s="54"/>
      <c r="Y45" s="12"/>
      <c r="Z45" s="41">
        <f t="shared" si="6"/>
        <v>0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80" s="2" customFormat="1" ht="18.75" x14ac:dyDescent="0.3">
      <c r="A46" s="186" t="s">
        <v>574</v>
      </c>
      <c r="B46" s="17" t="s">
        <v>449</v>
      </c>
      <c r="C46" s="17"/>
      <c r="D46" s="17" t="s">
        <v>104</v>
      </c>
      <c r="E46" s="17" t="s">
        <v>3447</v>
      </c>
      <c r="F46" s="39"/>
      <c r="G46" s="39"/>
      <c r="H46" s="39"/>
      <c r="I46" s="39"/>
      <c r="J46" s="52"/>
      <c r="K46" s="41"/>
      <c r="L46" s="7"/>
      <c r="M46" s="507"/>
      <c r="N46" s="7">
        <v>6</v>
      </c>
      <c r="O46" s="7">
        <v>9</v>
      </c>
      <c r="P46" s="8">
        <v>3.5</v>
      </c>
      <c r="Q46" s="7"/>
      <c r="R46" s="7">
        <f t="shared" si="4"/>
        <v>0</v>
      </c>
      <c r="S46" s="689"/>
      <c r="T46" s="55">
        <v>0</v>
      </c>
      <c r="U46" s="14">
        <f t="shared" si="5"/>
        <v>0</v>
      </c>
      <c r="V46" s="12"/>
      <c r="W46" s="54"/>
      <c r="X46" s="54"/>
      <c r="Y46" s="12"/>
      <c r="Z46" s="41">
        <f t="shared" si="6"/>
        <v>0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80" s="25" customFormat="1" ht="18.75" x14ac:dyDescent="0.3">
      <c r="A47" s="852"/>
      <c r="B47" s="17" t="s">
        <v>449</v>
      </c>
      <c r="C47" s="17"/>
      <c r="D47" s="17" t="s">
        <v>132</v>
      </c>
      <c r="E47" s="18" t="s">
        <v>3448</v>
      </c>
      <c r="F47" s="39"/>
      <c r="G47" s="39"/>
      <c r="H47" s="39" t="s">
        <v>3449</v>
      </c>
      <c r="I47" s="39">
        <v>4.5</v>
      </c>
      <c r="J47" s="53">
        <v>3.6</v>
      </c>
      <c r="K47" s="41">
        <v>3</v>
      </c>
      <c r="L47" s="39">
        <v>0</v>
      </c>
      <c r="M47" s="507">
        <f t="shared" ref="M47:M53" si="7">SUM(J47*L47)</f>
        <v>0</v>
      </c>
      <c r="N47" s="7"/>
      <c r="O47" s="7"/>
      <c r="P47" s="8"/>
      <c r="Q47" s="7">
        <v>0</v>
      </c>
      <c r="R47" s="7">
        <f t="shared" si="4"/>
        <v>0</v>
      </c>
      <c r="S47" s="689"/>
      <c r="T47" s="55">
        <v>0</v>
      </c>
      <c r="U47" s="14">
        <f t="shared" si="5"/>
        <v>0</v>
      </c>
      <c r="V47" s="12"/>
      <c r="W47" s="54"/>
      <c r="X47" s="54"/>
      <c r="Y47" s="12"/>
      <c r="Z47" s="41">
        <f t="shared" si="6"/>
        <v>0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80" s="25" customFormat="1" ht="18.75" x14ac:dyDescent="0.3">
      <c r="A48" s="852"/>
      <c r="B48" s="17" t="s">
        <v>449</v>
      </c>
      <c r="C48" s="17"/>
      <c r="D48" s="17" t="s">
        <v>132</v>
      </c>
      <c r="E48" s="18" t="s">
        <v>3450</v>
      </c>
      <c r="F48" s="39"/>
      <c r="G48" s="39"/>
      <c r="H48" s="3" t="s">
        <v>3449</v>
      </c>
      <c r="I48" s="39">
        <v>7.2</v>
      </c>
      <c r="J48" s="53">
        <v>5.76</v>
      </c>
      <c r="K48" s="41">
        <v>3</v>
      </c>
      <c r="L48" s="39">
        <v>0</v>
      </c>
      <c r="M48" s="692">
        <f t="shared" si="7"/>
        <v>0</v>
      </c>
      <c r="N48" s="7"/>
      <c r="O48" s="7"/>
      <c r="P48" s="8"/>
      <c r="Q48" s="7">
        <v>0</v>
      </c>
      <c r="R48" s="7">
        <f t="shared" si="4"/>
        <v>0</v>
      </c>
      <c r="S48" s="689"/>
      <c r="T48" s="55">
        <v>0</v>
      </c>
      <c r="U48" s="14">
        <f t="shared" si="5"/>
        <v>0</v>
      </c>
      <c r="V48" s="241"/>
      <c r="W48" s="54"/>
      <c r="X48" s="54"/>
      <c r="Y48" s="12"/>
      <c r="Z48" s="41">
        <f t="shared" si="6"/>
        <v>0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80" s="1" customFormat="1" ht="18.75" x14ac:dyDescent="0.3">
      <c r="A49" s="186" t="s">
        <v>3451</v>
      </c>
      <c r="B49" s="17" t="s">
        <v>449</v>
      </c>
      <c r="C49" s="17"/>
      <c r="D49" s="17" t="s">
        <v>104</v>
      </c>
      <c r="E49" s="17" t="s">
        <v>3452</v>
      </c>
      <c r="F49" s="39"/>
      <c r="G49" s="39"/>
      <c r="H49" s="39"/>
      <c r="I49" s="39">
        <v>12</v>
      </c>
      <c r="J49" s="52">
        <v>2.95</v>
      </c>
      <c r="K49" s="41">
        <v>2</v>
      </c>
      <c r="L49" s="7">
        <v>0</v>
      </c>
      <c r="M49" s="507">
        <f t="shared" si="7"/>
        <v>0</v>
      </c>
      <c r="N49" s="7">
        <v>2</v>
      </c>
      <c r="O49" s="7">
        <v>12</v>
      </c>
      <c r="P49" s="8">
        <v>3.2</v>
      </c>
      <c r="Q49" s="7">
        <v>0</v>
      </c>
      <c r="R49" s="7">
        <f t="shared" si="4"/>
        <v>0</v>
      </c>
      <c r="S49" s="684"/>
      <c r="T49" s="14">
        <v>0</v>
      </c>
      <c r="U49" s="14">
        <f t="shared" si="5"/>
        <v>0</v>
      </c>
      <c r="V49" s="7"/>
      <c r="W49" s="8"/>
      <c r="X49" s="8"/>
      <c r="Y49" s="7"/>
      <c r="Z49" s="41">
        <f t="shared" si="6"/>
        <v>0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80" s="1" customFormat="1" ht="18.75" x14ac:dyDescent="0.3">
      <c r="A50" s="382" t="s">
        <v>3453</v>
      </c>
      <c r="B50" s="17" t="s">
        <v>449</v>
      </c>
      <c r="C50" s="17"/>
      <c r="D50" s="17" t="s">
        <v>132</v>
      </c>
      <c r="E50" s="18" t="s">
        <v>3454</v>
      </c>
      <c r="F50" s="39"/>
      <c r="G50" s="39"/>
      <c r="H50" s="39"/>
      <c r="I50" s="39">
        <v>7</v>
      </c>
      <c r="J50" s="53">
        <v>5.28</v>
      </c>
      <c r="K50" s="41">
        <v>5</v>
      </c>
      <c r="L50" s="39">
        <v>2</v>
      </c>
      <c r="M50" s="507">
        <f t="shared" si="7"/>
        <v>10.56</v>
      </c>
      <c r="N50" s="7"/>
      <c r="O50" s="7"/>
      <c r="P50" s="8"/>
      <c r="Q50" s="7">
        <v>0</v>
      </c>
      <c r="R50" s="7">
        <f t="shared" si="4"/>
        <v>0</v>
      </c>
      <c r="S50" s="684"/>
      <c r="T50" s="14"/>
      <c r="U50" s="14">
        <f t="shared" si="5"/>
        <v>0</v>
      </c>
      <c r="V50" s="7"/>
      <c r="W50" s="8"/>
      <c r="X50" s="8"/>
      <c r="Y50" s="7"/>
      <c r="Z50" s="41">
        <f t="shared" si="6"/>
        <v>0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spans="1:80" s="1" customFormat="1" ht="18.75" x14ac:dyDescent="0.3">
      <c r="A51" s="382" t="s">
        <v>3455</v>
      </c>
      <c r="B51" s="17" t="s">
        <v>449</v>
      </c>
      <c r="C51" s="17"/>
      <c r="D51" s="17" t="s">
        <v>132</v>
      </c>
      <c r="E51" s="18" t="s">
        <v>3456</v>
      </c>
      <c r="F51" s="39"/>
      <c r="G51" s="39"/>
      <c r="H51" s="39"/>
      <c r="I51" s="39">
        <v>25.5</v>
      </c>
      <c r="J51" s="53">
        <v>20.16</v>
      </c>
      <c r="K51" s="41">
        <v>3</v>
      </c>
      <c r="L51" s="39">
        <v>2</v>
      </c>
      <c r="M51" s="507">
        <f t="shared" si="7"/>
        <v>40.32</v>
      </c>
      <c r="N51" s="7"/>
      <c r="O51" s="7"/>
      <c r="P51" s="8"/>
      <c r="Q51" s="7">
        <v>0</v>
      </c>
      <c r="R51" s="7">
        <f t="shared" si="4"/>
        <v>0</v>
      </c>
      <c r="S51" s="684"/>
      <c r="T51" s="14">
        <v>0</v>
      </c>
      <c r="U51" s="14">
        <f t="shared" si="5"/>
        <v>0</v>
      </c>
      <c r="V51" s="7"/>
      <c r="W51" s="8"/>
      <c r="X51" s="8"/>
      <c r="Y51" s="7"/>
      <c r="Z51" s="41">
        <f t="shared" si="6"/>
        <v>0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80" s="25" customFormat="1" ht="18.75" x14ac:dyDescent="0.3">
      <c r="A52" s="382" t="s">
        <v>3457</v>
      </c>
      <c r="B52" s="17" t="s">
        <v>449</v>
      </c>
      <c r="C52" s="17"/>
      <c r="D52" s="17" t="s">
        <v>132</v>
      </c>
      <c r="E52" s="18" t="s">
        <v>3458</v>
      </c>
      <c r="F52" s="39"/>
      <c r="G52" s="39"/>
      <c r="H52" s="39"/>
      <c r="I52" s="39">
        <v>4</v>
      </c>
      <c r="J52" s="53">
        <v>2.88</v>
      </c>
      <c r="K52" s="41">
        <v>13</v>
      </c>
      <c r="L52" s="39">
        <v>5</v>
      </c>
      <c r="M52" s="507">
        <f t="shared" si="7"/>
        <v>14.399999999999999</v>
      </c>
      <c r="N52" s="7"/>
      <c r="O52" s="7"/>
      <c r="P52" s="8"/>
      <c r="Q52" s="7">
        <v>0</v>
      </c>
      <c r="R52" s="7">
        <f t="shared" si="4"/>
        <v>0</v>
      </c>
      <c r="S52" s="684"/>
      <c r="T52" s="14">
        <v>0</v>
      </c>
      <c r="U52" s="14">
        <f t="shared" si="5"/>
        <v>0</v>
      </c>
      <c r="V52" s="7"/>
      <c r="W52" s="8"/>
      <c r="X52" s="8"/>
      <c r="Y52" s="7"/>
      <c r="Z52" s="41">
        <f t="shared" si="6"/>
        <v>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spans="1:80" s="39" customFormat="1" ht="18.75" x14ac:dyDescent="0.3">
      <c r="B53" s="39" t="s">
        <v>626</v>
      </c>
      <c r="E53" s="39" t="s">
        <v>3459</v>
      </c>
      <c r="F53" s="53"/>
      <c r="G53" s="53" t="s">
        <v>637</v>
      </c>
      <c r="H53" s="53"/>
      <c r="I53" s="39">
        <v>3</v>
      </c>
      <c r="J53" s="53">
        <f>SUM(I53*50%)</f>
        <v>1.5</v>
      </c>
      <c r="L53" s="39">
        <v>4</v>
      </c>
      <c r="M53" s="692">
        <f t="shared" si="7"/>
        <v>6</v>
      </c>
      <c r="N53" s="7"/>
      <c r="O53" s="7"/>
      <c r="P53" s="683"/>
      <c r="Q53" s="7"/>
      <c r="R53" s="684"/>
      <c r="S53" s="684"/>
      <c r="T53" s="14">
        <v>0</v>
      </c>
      <c r="U53" s="14">
        <f t="shared" si="5"/>
        <v>0</v>
      </c>
      <c r="V53" s="7"/>
      <c r="W53" s="8"/>
      <c r="X53" s="8"/>
      <c r="Y53" s="7"/>
      <c r="Z53" s="41">
        <f t="shared" si="6"/>
        <v>0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245"/>
    </row>
    <row r="54" spans="1:80" s="17" customFormat="1" ht="18.75" x14ac:dyDescent="0.3">
      <c r="A54" s="39" t="s">
        <v>647</v>
      </c>
      <c r="B54" s="39" t="s">
        <v>648</v>
      </c>
      <c r="C54" s="39"/>
      <c r="D54" s="39" t="s">
        <v>22</v>
      </c>
      <c r="E54" s="39" t="s">
        <v>3460</v>
      </c>
      <c r="F54" s="53"/>
      <c r="G54" s="53"/>
      <c r="H54" s="53"/>
      <c r="I54" s="39"/>
      <c r="J54" s="53"/>
      <c r="K54" s="39"/>
      <c r="L54" s="39"/>
      <c r="M54" s="39"/>
      <c r="N54" s="7">
        <v>1</v>
      </c>
      <c r="O54" s="7">
        <v>18</v>
      </c>
      <c r="P54" s="683">
        <v>2.4</v>
      </c>
      <c r="Q54" s="7"/>
      <c r="R54" s="684"/>
      <c r="S54" s="684"/>
      <c r="T54" s="14">
        <v>0</v>
      </c>
      <c r="U54" s="14">
        <f t="shared" si="5"/>
        <v>0</v>
      </c>
      <c r="V54" s="7"/>
      <c r="W54" s="8"/>
      <c r="X54" s="8"/>
      <c r="Y54" s="7"/>
      <c r="Z54" s="41">
        <f t="shared" si="6"/>
        <v>0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96"/>
    </row>
    <row r="55" spans="1:80" s="17" customFormat="1" ht="18.75" x14ac:dyDescent="0.3">
      <c r="A55" s="53"/>
      <c r="B55" s="39" t="s">
        <v>660</v>
      </c>
      <c r="C55" s="39"/>
      <c r="D55" s="39" t="s">
        <v>22</v>
      </c>
      <c r="E55" s="39" t="s">
        <v>661</v>
      </c>
      <c r="F55" s="39" t="s">
        <v>676</v>
      </c>
      <c r="G55" s="39"/>
      <c r="H55" s="39"/>
      <c r="I55" s="39">
        <v>5</v>
      </c>
      <c r="J55" s="53">
        <f t="shared" ref="J55:J60" si="8">SUM(I55*50%)</f>
        <v>2.5</v>
      </c>
      <c r="K55" s="39"/>
      <c r="L55" s="39">
        <v>5</v>
      </c>
      <c r="M55" s="692">
        <f t="shared" ref="M55:M60" si="9">SUM(J55*L55)</f>
        <v>12.5</v>
      </c>
      <c r="N55" s="7"/>
      <c r="O55" s="7"/>
      <c r="P55" s="683"/>
      <c r="Q55" s="7"/>
      <c r="R55" s="684"/>
      <c r="S55" s="684"/>
      <c r="T55" s="14">
        <v>0</v>
      </c>
      <c r="U55" s="14">
        <f t="shared" si="5"/>
        <v>0</v>
      </c>
      <c r="V55" s="7"/>
      <c r="W55" s="8"/>
      <c r="X55" s="8"/>
      <c r="Y55" s="7"/>
      <c r="Z55" s="41">
        <f t="shared" si="6"/>
        <v>0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96"/>
    </row>
    <row r="56" spans="1:80" s="1" customFormat="1" ht="18.75" x14ac:dyDescent="0.3">
      <c r="A56" s="53"/>
      <c r="B56" s="39" t="s">
        <v>660</v>
      </c>
      <c r="C56" s="39"/>
      <c r="D56" s="39" t="s">
        <v>22</v>
      </c>
      <c r="E56" s="39" t="s">
        <v>3461</v>
      </c>
      <c r="F56" s="39" t="s">
        <v>3462</v>
      </c>
      <c r="G56" s="39"/>
      <c r="H56" s="39"/>
      <c r="I56" s="39">
        <v>5</v>
      </c>
      <c r="J56" s="53">
        <f t="shared" si="8"/>
        <v>2.5</v>
      </c>
      <c r="K56" s="41"/>
      <c r="L56" s="39">
        <v>2</v>
      </c>
      <c r="M56" s="507">
        <f t="shared" si="9"/>
        <v>5</v>
      </c>
      <c r="N56" s="7"/>
      <c r="O56" s="7"/>
      <c r="P56" s="683"/>
      <c r="Q56" s="7"/>
      <c r="R56" s="684"/>
      <c r="S56" s="684"/>
      <c r="T56" s="14">
        <v>0</v>
      </c>
      <c r="U56" s="14">
        <f t="shared" si="5"/>
        <v>0</v>
      </c>
      <c r="V56" s="7"/>
      <c r="W56" s="8"/>
      <c r="X56" s="8"/>
      <c r="Y56" s="7"/>
      <c r="Z56" s="41">
        <f t="shared" si="6"/>
        <v>0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80" s="1" customFormat="1" ht="18.75" x14ac:dyDescent="0.3">
      <c r="A57" s="59"/>
      <c r="B57" s="59" t="s">
        <v>663</v>
      </c>
      <c r="C57" s="59"/>
      <c r="D57" s="59"/>
      <c r="E57" s="59" t="s">
        <v>3463</v>
      </c>
      <c r="F57" s="59"/>
      <c r="G57" s="59"/>
      <c r="H57" s="59"/>
      <c r="I57" s="59">
        <v>2</v>
      </c>
      <c r="J57" s="59">
        <f t="shared" si="8"/>
        <v>1</v>
      </c>
      <c r="K57" s="394"/>
      <c r="L57" s="59">
        <v>150</v>
      </c>
      <c r="M57" s="779">
        <f t="shared" si="9"/>
        <v>150</v>
      </c>
      <c r="N57" s="391"/>
      <c r="O57" s="391"/>
      <c r="P57" s="853"/>
      <c r="Q57" s="391"/>
      <c r="R57" s="849"/>
      <c r="S57" s="684"/>
      <c r="T57" s="14">
        <v>0</v>
      </c>
      <c r="U57" s="14">
        <f t="shared" si="5"/>
        <v>0</v>
      </c>
      <c r="V57" s="7"/>
      <c r="W57" s="8"/>
      <c r="X57" s="8"/>
      <c r="Y57" s="7"/>
      <c r="Z57" s="41">
        <f t="shared" si="6"/>
        <v>0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80" s="1" customFormat="1" ht="18.75" x14ac:dyDescent="0.3">
      <c r="A58" s="59"/>
      <c r="B58" s="59" t="s">
        <v>663</v>
      </c>
      <c r="C58" s="59"/>
      <c r="D58" s="59"/>
      <c r="E58" s="59" t="s">
        <v>3464</v>
      </c>
      <c r="F58" s="59" t="s">
        <v>706</v>
      </c>
      <c r="G58" s="59"/>
      <c r="H58" s="59"/>
      <c r="I58" s="59">
        <v>8</v>
      </c>
      <c r="J58" s="59">
        <f t="shared" si="8"/>
        <v>4</v>
      </c>
      <c r="K58" s="394"/>
      <c r="L58" s="59">
        <v>18</v>
      </c>
      <c r="M58" s="779">
        <f t="shared" si="9"/>
        <v>72</v>
      </c>
      <c r="N58" s="391"/>
      <c r="O58" s="391"/>
      <c r="P58" s="853"/>
      <c r="Q58" s="391"/>
      <c r="R58" s="849"/>
      <c r="S58" s="684"/>
      <c r="T58" s="14">
        <v>0</v>
      </c>
      <c r="U58" s="14">
        <f t="shared" si="5"/>
        <v>0</v>
      </c>
      <c r="V58" s="7"/>
      <c r="W58" s="8"/>
      <c r="X58" s="8"/>
      <c r="Y58" s="7"/>
      <c r="Z58" s="41">
        <f t="shared" si="6"/>
        <v>0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80" s="1" customFormat="1" ht="18.75" x14ac:dyDescent="0.3">
      <c r="A59" s="59"/>
      <c r="B59" s="59" t="s">
        <v>663</v>
      </c>
      <c r="C59" s="59"/>
      <c r="D59" s="59"/>
      <c r="E59" s="59" t="s">
        <v>3464</v>
      </c>
      <c r="F59" s="59" t="s">
        <v>676</v>
      </c>
      <c r="G59" s="59"/>
      <c r="H59" s="59"/>
      <c r="I59" s="59">
        <v>5</v>
      </c>
      <c r="J59" s="59">
        <f t="shared" si="8"/>
        <v>2.5</v>
      </c>
      <c r="K59" s="394"/>
      <c r="L59" s="59">
        <v>8</v>
      </c>
      <c r="M59" s="779">
        <f t="shared" si="9"/>
        <v>20</v>
      </c>
      <c r="N59" s="391"/>
      <c r="O59" s="391"/>
      <c r="P59" s="853"/>
      <c r="Q59" s="391"/>
      <c r="R59" s="849"/>
      <c r="S59" s="684"/>
      <c r="T59" s="14">
        <v>0</v>
      </c>
      <c r="U59" s="14">
        <f t="shared" si="5"/>
        <v>0</v>
      </c>
      <c r="V59" s="7"/>
      <c r="W59" s="8"/>
      <c r="X59" s="8"/>
      <c r="Y59" s="7"/>
      <c r="Z59" s="41">
        <f t="shared" si="6"/>
        <v>0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80" s="1" customFormat="1" ht="18.75" x14ac:dyDescent="0.3">
      <c r="A60" s="59"/>
      <c r="B60" s="59" t="s">
        <v>3465</v>
      </c>
      <c r="C60" s="59"/>
      <c r="D60" s="59"/>
      <c r="E60" s="59" t="s">
        <v>3466</v>
      </c>
      <c r="F60" s="59" t="s">
        <v>568</v>
      </c>
      <c r="G60" s="59" t="s">
        <v>3467</v>
      </c>
      <c r="H60" s="59"/>
      <c r="I60" s="59">
        <v>5</v>
      </c>
      <c r="J60" s="59">
        <f t="shared" si="8"/>
        <v>2.5</v>
      </c>
      <c r="K60" s="394"/>
      <c r="L60" s="59">
        <v>1</v>
      </c>
      <c r="M60" s="779">
        <f t="shared" si="9"/>
        <v>2.5</v>
      </c>
      <c r="N60" s="391"/>
      <c r="O60" s="391">
        <v>5</v>
      </c>
      <c r="P60" s="853">
        <v>2.5</v>
      </c>
      <c r="Q60" s="391"/>
      <c r="R60" s="849"/>
      <c r="S60" s="684"/>
      <c r="T60" s="14">
        <v>0</v>
      </c>
      <c r="U60" s="14">
        <f t="shared" si="5"/>
        <v>0</v>
      </c>
      <c r="V60" s="7"/>
      <c r="W60" s="8"/>
      <c r="X60" s="8"/>
      <c r="Y60" s="7"/>
      <c r="Z60" s="41">
        <f t="shared" si="6"/>
        <v>0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80" s="25" customFormat="1" ht="18.75" x14ac:dyDescent="0.3">
      <c r="A61" s="59" t="s">
        <v>3468</v>
      </c>
      <c r="B61" s="39" t="s">
        <v>717</v>
      </c>
      <c r="C61" s="39"/>
      <c r="D61" s="39" t="s">
        <v>104</v>
      </c>
      <c r="E61" s="39" t="s">
        <v>3469</v>
      </c>
      <c r="F61" s="39"/>
      <c r="G61" s="39"/>
      <c r="H61" s="39" t="s">
        <v>3470</v>
      </c>
      <c r="I61" s="39"/>
      <c r="J61" s="52"/>
      <c r="K61" s="41"/>
      <c r="L61" s="7"/>
      <c r="M61" s="507"/>
      <c r="N61" s="7">
        <v>10</v>
      </c>
      <c r="O61" s="7">
        <v>6</v>
      </c>
      <c r="P61" s="683">
        <v>2.2000000000000002</v>
      </c>
      <c r="Q61" s="7"/>
      <c r="R61" s="684"/>
      <c r="S61" s="684"/>
      <c r="T61" s="14">
        <v>0</v>
      </c>
      <c r="U61" s="14">
        <f t="shared" si="5"/>
        <v>0</v>
      </c>
      <c r="V61" s="7"/>
      <c r="W61" s="8"/>
      <c r="X61" s="8"/>
      <c r="Y61" s="7"/>
      <c r="Z61" s="41">
        <f t="shared" si="6"/>
        <v>0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80" s="1" customFormat="1" ht="18.75" x14ac:dyDescent="0.3">
      <c r="A62" s="497"/>
      <c r="B62" s="40" t="s">
        <v>717</v>
      </c>
      <c r="C62" s="301"/>
      <c r="D62" s="40" t="s">
        <v>22</v>
      </c>
      <c r="E62" s="39" t="s">
        <v>717</v>
      </c>
      <c r="F62" s="39" t="s">
        <v>3471</v>
      </c>
      <c r="G62" s="39"/>
      <c r="H62" s="39"/>
      <c r="I62" s="39">
        <v>12</v>
      </c>
      <c r="J62" s="53">
        <v>3.2</v>
      </c>
      <c r="K62" s="41"/>
      <c r="L62" s="39">
        <v>7</v>
      </c>
      <c r="M62" s="507">
        <f>SUM(J62*L62)</f>
        <v>22.400000000000002</v>
      </c>
      <c r="N62" s="7"/>
      <c r="O62" s="302"/>
      <c r="P62" s="683"/>
      <c r="Q62" s="7"/>
      <c r="R62" s="684"/>
      <c r="S62" s="684"/>
      <c r="T62" s="14">
        <v>0</v>
      </c>
      <c r="U62" s="14">
        <f t="shared" si="5"/>
        <v>0</v>
      </c>
      <c r="V62" s="7"/>
      <c r="W62" s="8"/>
      <c r="X62" s="8"/>
      <c r="Y62" s="7"/>
      <c r="Z62" s="41">
        <f t="shared" si="6"/>
        <v>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80" s="1" customFormat="1" ht="18.75" x14ac:dyDescent="0.3">
      <c r="A63" s="53"/>
      <c r="B63" s="40" t="s">
        <v>717</v>
      </c>
      <c r="C63" s="39"/>
      <c r="D63" s="40" t="s">
        <v>22</v>
      </c>
      <c r="E63" s="39" t="s">
        <v>717</v>
      </c>
      <c r="F63" s="39" t="s">
        <v>3472</v>
      </c>
      <c r="G63" s="39"/>
      <c r="H63" s="39"/>
      <c r="I63" s="39">
        <v>8</v>
      </c>
      <c r="J63" s="53">
        <v>2.1</v>
      </c>
      <c r="K63" s="41"/>
      <c r="L63" s="39">
        <v>16</v>
      </c>
      <c r="M63" s="507">
        <f>SUM(J63*L63)</f>
        <v>33.6</v>
      </c>
      <c r="N63" s="7"/>
      <c r="O63" s="7"/>
      <c r="P63" s="683"/>
      <c r="Q63" s="7"/>
      <c r="R63" s="684"/>
      <c r="S63" s="684"/>
      <c r="T63" s="14">
        <v>0</v>
      </c>
      <c r="U63" s="14">
        <f t="shared" si="5"/>
        <v>0</v>
      </c>
      <c r="V63" s="7"/>
      <c r="W63" s="8"/>
      <c r="X63" s="8"/>
      <c r="Y63" s="7"/>
      <c r="Z63" s="41">
        <f t="shared" si="6"/>
        <v>0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80" s="1" customFormat="1" ht="18.75" x14ac:dyDescent="0.3">
      <c r="A64" s="382" t="s">
        <v>744</v>
      </c>
      <c r="B64" s="17" t="s">
        <v>717</v>
      </c>
      <c r="C64" s="17"/>
      <c r="D64" s="17" t="s">
        <v>104</v>
      </c>
      <c r="E64" s="17" t="s">
        <v>3473</v>
      </c>
      <c r="F64" s="39"/>
      <c r="G64" s="39"/>
      <c r="H64" s="39"/>
      <c r="I64" s="39">
        <v>6</v>
      </c>
      <c r="J64" s="52">
        <v>1.8</v>
      </c>
      <c r="K64" s="41">
        <v>10</v>
      </c>
      <c r="L64" s="7">
        <v>10</v>
      </c>
      <c r="M64" s="507">
        <f>SUM(J64*L64)</f>
        <v>18</v>
      </c>
      <c r="N64" s="7"/>
      <c r="O64" s="7"/>
      <c r="P64" s="8"/>
      <c r="Q64" s="7"/>
      <c r="R64" s="684"/>
      <c r="S64" s="684"/>
      <c r="T64" s="14">
        <v>0</v>
      </c>
      <c r="U64" s="14">
        <f t="shared" si="5"/>
        <v>0</v>
      </c>
      <c r="V64" s="7"/>
      <c r="W64" s="8"/>
      <c r="X64" s="8"/>
      <c r="Y64" s="7"/>
      <c r="Z64" s="41">
        <f t="shared" si="6"/>
        <v>0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80" s="1" customFormat="1" ht="18.75" x14ac:dyDescent="0.3">
      <c r="A65" s="53"/>
      <c r="B65" s="39" t="s">
        <v>764</v>
      </c>
      <c r="C65" s="39"/>
      <c r="D65" s="39" t="s">
        <v>132</v>
      </c>
      <c r="E65" s="39" t="s">
        <v>3474</v>
      </c>
      <c r="F65" s="39"/>
      <c r="G65" s="39"/>
      <c r="H65" s="39"/>
      <c r="I65" s="39">
        <v>4.9000000000000004</v>
      </c>
      <c r="J65" s="53">
        <v>3.92</v>
      </c>
      <c r="K65" s="41">
        <v>6</v>
      </c>
      <c r="L65" s="39">
        <v>0</v>
      </c>
      <c r="M65" s="507">
        <f>SUM(J65*L65)</f>
        <v>0</v>
      </c>
      <c r="N65" s="7"/>
      <c r="O65" s="7"/>
      <c r="P65" s="683"/>
      <c r="Q65" s="7"/>
      <c r="R65" s="684"/>
      <c r="S65" s="684"/>
      <c r="T65" s="14">
        <v>0</v>
      </c>
      <c r="U65" s="14">
        <f t="shared" si="5"/>
        <v>0</v>
      </c>
      <c r="V65" s="7"/>
      <c r="W65" s="8"/>
      <c r="X65" s="8"/>
      <c r="Y65" s="7"/>
      <c r="Z65" s="41">
        <f t="shared" si="6"/>
        <v>0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80" s="25" customFormat="1" ht="18.75" x14ac:dyDescent="0.3">
      <c r="A66" s="53" t="s">
        <v>795</v>
      </c>
      <c r="B66" s="39" t="s">
        <v>778</v>
      </c>
      <c r="C66" s="39" t="s">
        <v>3475</v>
      </c>
      <c r="D66" s="39" t="s">
        <v>104</v>
      </c>
      <c r="E66" s="39" t="s">
        <v>3476</v>
      </c>
      <c r="F66" s="39"/>
      <c r="G66" s="39"/>
      <c r="H66" s="39" t="s">
        <v>3477</v>
      </c>
      <c r="I66" s="39">
        <v>38</v>
      </c>
      <c r="J66" s="52">
        <v>15.95</v>
      </c>
      <c r="K66" s="41">
        <v>2</v>
      </c>
      <c r="L66" s="7">
        <v>2</v>
      </c>
      <c r="M66" s="507">
        <f>SUM(J66*L66)</f>
        <v>31.9</v>
      </c>
      <c r="N66" s="7"/>
      <c r="O66" s="7"/>
      <c r="P66" s="683"/>
      <c r="Q66" s="7"/>
      <c r="R66" s="684"/>
      <c r="S66" s="684"/>
      <c r="T66" s="14">
        <v>0</v>
      </c>
      <c r="U66" s="14">
        <f t="shared" si="5"/>
        <v>0</v>
      </c>
      <c r="V66" s="7"/>
      <c r="W66" s="8"/>
      <c r="X66" s="8"/>
      <c r="Y66" s="7"/>
      <c r="Z66" s="41">
        <f t="shared" si="6"/>
        <v>0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80" s="25" customFormat="1" ht="18.75" x14ac:dyDescent="0.3">
      <c r="A67" s="382" t="s">
        <v>2315</v>
      </c>
      <c r="B67" s="17" t="s">
        <v>778</v>
      </c>
      <c r="C67" s="17"/>
      <c r="D67" s="17" t="s">
        <v>104</v>
      </c>
      <c r="E67" s="17" t="s">
        <v>3478</v>
      </c>
      <c r="F67" s="39"/>
      <c r="G67" s="39"/>
      <c r="H67" s="39"/>
      <c r="I67" s="39"/>
      <c r="J67" s="52"/>
      <c r="K67" s="41"/>
      <c r="L67" s="7"/>
      <c r="M67" s="507"/>
      <c r="N67" s="7">
        <v>1</v>
      </c>
      <c r="O67" s="7">
        <v>65</v>
      </c>
      <c r="P67" s="8">
        <v>19</v>
      </c>
      <c r="Q67" s="7"/>
      <c r="R67" s="684"/>
      <c r="S67" s="684"/>
      <c r="T67" s="14">
        <v>0</v>
      </c>
      <c r="U67" s="14">
        <f t="shared" ref="U67:U98" si="10">(P67*T67)</f>
        <v>0</v>
      </c>
      <c r="V67" s="7"/>
      <c r="W67" s="8"/>
      <c r="X67" s="8"/>
      <c r="Y67" s="7"/>
      <c r="Z67" s="41">
        <f t="shared" ref="Z67:Z98" si="11">(T67-Y67)</f>
        <v>0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80" s="17" customFormat="1" ht="18.75" x14ac:dyDescent="0.3">
      <c r="A68" s="17" t="s">
        <v>2315</v>
      </c>
      <c r="B68" s="17" t="s">
        <v>778</v>
      </c>
      <c r="D68" s="17" t="s">
        <v>104</v>
      </c>
      <c r="E68" s="17" t="s">
        <v>3479</v>
      </c>
      <c r="J68" s="18"/>
      <c r="L68" s="20"/>
      <c r="M68" s="19"/>
      <c r="N68" s="20">
        <v>1</v>
      </c>
      <c r="O68" s="20">
        <v>50</v>
      </c>
      <c r="P68" s="21">
        <v>19</v>
      </c>
      <c r="Q68" s="20"/>
      <c r="R68" s="686"/>
      <c r="S68" s="684"/>
      <c r="T68" s="14">
        <v>0</v>
      </c>
      <c r="U68" s="14">
        <f t="shared" si="10"/>
        <v>0</v>
      </c>
      <c r="V68" s="7"/>
      <c r="W68" s="8"/>
      <c r="X68" s="8"/>
      <c r="Y68" s="7"/>
      <c r="Z68" s="41">
        <f t="shared" si="11"/>
        <v>0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96"/>
    </row>
    <row r="69" spans="1:80" s="17" customFormat="1" ht="18.75" x14ac:dyDescent="0.3">
      <c r="A69" s="39"/>
      <c r="B69" s="39" t="s">
        <v>802</v>
      </c>
      <c r="C69" s="39"/>
      <c r="D69" s="39"/>
      <c r="E69" s="39" t="s">
        <v>3480</v>
      </c>
      <c r="F69" s="39" t="s">
        <v>3481</v>
      </c>
      <c r="G69" s="39" t="s">
        <v>3482</v>
      </c>
      <c r="H69" s="39"/>
      <c r="I69" s="39">
        <v>6</v>
      </c>
      <c r="J69" s="39">
        <f>SUM(I69*50%)</f>
        <v>3</v>
      </c>
      <c r="K69" s="39"/>
      <c r="L69" s="39">
        <v>5</v>
      </c>
      <c r="M69" s="692">
        <f>SUM(J69*L69)</f>
        <v>15</v>
      </c>
      <c r="N69" s="7"/>
      <c r="O69" s="7"/>
      <c r="P69" s="683"/>
      <c r="Q69" s="7"/>
      <c r="R69" s="684"/>
      <c r="S69" s="684"/>
      <c r="T69" s="14">
        <v>0</v>
      </c>
      <c r="U69" s="14">
        <f t="shared" si="10"/>
        <v>0</v>
      </c>
      <c r="V69" s="7"/>
      <c r="W69" s="8"/>
      <c r="X69" s="8"/>
      <c r="Y69" s="7"/>
      <c r="Z69" s="41">
        <f t="shared" si="11"/>
        <v>0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96"/>
    </row>
    <row r="70" spans="1:80" s="17" customFormat="1" ht="18.75" x14ac:dyDescent="0.3">
      <c r="A70" s="53" t="s">
        <v>3483</v>
      </c>
      <c r="B70" s="39" t="s">
        <v>822</v>
      </c>
      <c r="C70" s="39"/>
      <c r="D70" s="39" t="s">
        <v>104</v>
      </c>
      <c r="E70" s="39" t="s">
        <v>3484</v>
      </c>
      <c r="F70" s="39"/>
      <c r="G70" s="39"/>
      <c r="H70" s="39"/>
      <c r="I70" s="39"/>
      <c r="J70" s="40"/>
      <c r="K70" s="39"/>
      <c r="L70" s="7"/>
      <c r="M70" s="692"/>
      <c r="N70" s="7">
        <v>8</v>
      </c>
      <c r="O70" s="7">
        <v>13</v>
      </c>
      <c r="P70" s="683">
        <v>4.7</v>
      </c>
      <c r="Q70" s="7"/>
      <c r="R70" s="684"/>
      <c r="S70" s="684"/>
      <c r="T70" s="14">
        <v>0</v>
      </c>
      <c r="U70" s="14">
        <f t="shared" si="10"/>
        <v>0</v>
      </c>
      <c r="V70" s="7"/>
      <c r="W70" s="8"/>
      <c r="X70" s="8"/>
      <c r="Y70" s="7"/>
      <c r="Z70" s="41">
        <f t="shared" si="11"/>
        <v>0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96"/>
    </row>
    <row r="71" spans="1:80" s="25" customFormat="1" ht="18.75" x14ac:dyDescent="0.3">
      <c r="A71" s="382" t="s">
        <v>859</v>
      </c>
      <c r="B71" s="17" t="s">
        <v>822</v>
      </c>
      <c r="C71" s="17"/>
      <c r="D71" s="17" t="s">
        <v>104</v>
      </c>
      <c r="E71" s="17" t="s">
        <v>3485</v>
      </c>
      <c r="F71" s="53"/>
      <c r="G71" s="53"/>
      <c r="H71" s="53"/>
      <c r="I71" s="53"/>
      <c r="J71" s="52"/>
      <c r="K71" s="57"/>
      <c r="L71" s="12"/>
      <c r="M71" s="687"/>
      <c r="N71" s="12">
        <v>3</v>
      </c>
      <c r="O71" s="12">
        <v>14</v>
      </c>
      <c r="P71" s="54">
        <v>4.9000000000000004</v>
      </c>
      <c r="Q71" s="12"/>
      <c r="R71" s="689"/>
      <c r="S71" s="684"/>
      <c r="T71" s="14">
        <v>0</v>
      </c>
      <c r="U71" s="14">
        <f t="shared" si="10"/>
        <v>0</v>
      </c>
      <c r="V71" s="7"/>
      <c r="W71" s="8"/>
      <c r="X71" s="8"/>
      <c r="Y71" s="7"/>
      <c r="Z71" s="41">
        <f t="shared" si="11"/>
        <v>0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80" s="1" customFormat="1" ht="18.75" x14ac:dyDescent="0.3">
      <c r="A72" s="186" t="s">
        <v>3486</v>
      </c>
      <c r="B72" s="17" t="s">
        <v>822</v>
      </c>
      <c r="C72" s="17"/>
      <c r="D72" s="17" t="s">
        <v>104</v>
      </c>
      <c r="E72" s="17" t="s">
        <v>3487</v>
      </c>
      <c r="F72" s="39"/>
      <c r="G72" s="39"/>
      <c r="H72" s="39"/>
      <c r="I72" s="39">
        <v>16</v>
      </c>
      <c r="J72" s="52">
        <v>4.0999999999999996</v>
      </c>
      <c r="K72" s="41">
        <v>2</v>
      </c>
      <c r="L72" s="7">
        <v>1</v>
      </c>
      <c r="M72" s="507">
        <f>SUM(J72*L72)</f>
        <v>4.0999999999999996</v>
      </c>
      <c r="N72" s="7"/>
      <c r="O72" s="39">
        <v>16</v>
      </c>
      <c r="P72" s="854">
        <v>4.0999999999999996</v>
      </c>
      <c r="Q72" s="7">
        <v>0</v>
      </c>
      <c r="R72" s="7">
        <f t="shared" ref="R72:R78" si="12">(P72*Q72)</f>
        <v>0</v>
      </c>
      <c r="S72" s="684"/>
      <c r="T72" s="14">
        <v>0</v>
      </c>
      <c r="U72" s="14">
        <f t="shared" si="10"/>
        <v>0</v>
      </c>
      <c r="V72" s="7"/>
      <c r="W72" s="8"/>
      <c r="X72" s="8"/>
      <c r="Y72" s="7"/>
      <c r="Z72" s="41">
        <f t="shared" si="11"/>
        <v>0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spans="1:80" s="25" customFormat="1" ht="18.75" x14ac:dyDescent="0.3">
      <c r="A73" s="186" t="s">
        <v>897</v>
      </c>
      <c r="B73" s="17" t="s">
        <v>3118</v>
      </c>
      <c r="C73" s="17"/>
      <c r="D73" s="17" t="s">
        <v>104</v>
      </c>
      <c r="E73" s="17" t="s">
        <v>3488</v>
      </c>
      <c r="F73" s="39"/>
      <c r="G73" s="39"/>
      <c r="H73" s="39"/>
      <c r="I73" s="39">
        <v>18</v>
      </c>
      <c r="J73" s="40">
        <v>2.35</v>
      </c>
      <c r="K73" s="41"/>
      <c r="L73" s="7"/>
      <c r="M73" s="507"/>
      <c r="N73" s="7">
        <v>13</v>
      </c>
      <c r="O73" s="7">
        <v>18</v>
      </c>
      <c r="P73" s="8">
        <v>2.0499999999999998</v>
      </c>
      <c r="Q73" s="7">
        <v>0</v>
      </c>
      <c r="R73" s="7">
        <f t="shared" si="12"/>
        <v>0</v>
      </c>
      <c r="S73" s="684"/>
      <c r="T73" s="14">
        <v>0</v>
      </c>
      <c r="U73" s="14">
        <f t="shared" si="10"/>
        <v>0</v>
      </c>
      <c r="V73" s="7"/>
      <c r="W73" s="8"/>
      <c r="X73" s="8"/>
      <c r="Y73" s="7"/>
      <c r="Z73" s="41">
        <f t="shared" si="11"/>
        <v>0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80" s="186" customFormat="1" ht="18.75" x14ac:dyDescent="0.3">
      <c r="A74" s="186" t="s">
        <v>3489</v>
      </c>
      <c r="B74" s="17" t="s">
        <v>3118</v>
      </c>
      <c r="C74" s="17"/>
      <c r="D74" s="17" t="s">
        <v>104</v>
      </c>
      <c r="E74" s="17" t="s">
        <v>3490</v>
      </c>
      <c r="F74" s="39"/>
      <c r="G74" s="39"/>
      <c r="H74" s="39"/>
      <c r="I74" s="39">
        <v>5</v>
      </c>
      <c r="J74" s="40">
        <v>0.75</v>
      </c>
      <c r="K74" s="39">
        <v>60</v>
      </c>
      <c r="L74" s="7">
        <v>0</v>
      </c>
      <c r="M74" s="692">
        <f>SUM(J74*L74)</f>
        <v>0</v>
      </c>
      <c r="N74" s="7">
        <v>20</v>
      </c>
      <c r="O74" s="7">
        <v>5</v>
      </c>
      <c r="P74" s="8">
        <v>0.8</v>
      </c>
      <c r="Q74" s="7">
        <v>0</v>
      </c>
      <c r="R74" s="7">
        <f t="shared" si="12"/>
        <v>0</v>
      </c>
      <c r="S74" s="684"/>
      <c r="T74" s="7">
        <v>0</v>
      </c>
      <c r="U74" s="7">
        <f t="shared" si="10"/>
        <v>0</v>
      </c>
      <c r="V74" s="7"/>
      <c r="W74" s="8"/>
      <c r="X74" s="8"/>
      <c r="Y74" s="7"/>
      <c r="Z74" s="41">
        <f t="shared" si="11"/>
        <v>0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429"/>
    </row>
    <row r="75" spans="1:80" s="1" customFormat="1" ht="18.75" x14ac:dyDescent="0.3">
      <c r="A75" s="186" t="s">
        <v>618</v>
      </c>
      <c r="B75" s="17" t="s">
        <v>3118</v>
      </c>
      <c r="C75" s="17"/>
      <c r="D75" s="17" t="s">
        <v>104</v>
      </c>
      <c r="E75" s="17" t="s">
        <v>3491</v>
      </c>
      <c r="F75" s="39"/>
      <c r="G75" s="39"/>
      <c r="H75" s="39"/>
      <c r="I75" s="39"/>
      <c r="J75" s="40"/>
      <c r="K75" s="41"/>
      <c r="L75" s="7"/>
      <c r="M75" s="507"/>
      <c r="N75" s="7">
        <v>10</v>
      </c>
      <c r="O75" s="7">
        <v>9</v>
      </c>
      <c r="P75" s="8">
        <v>3.2</v>
      </c>
      <c r="Q75" s="7">
        <v>0</v>
      </c>
      <c r="R75" s="7">
        <f t="shared" si="12"/>
        <v>0</v>
      </c>
      <c r="S75" s="684"/>
      <c r="T75" s="14"/>
      <c r="U75" s="14">
        <f t="shared" si="10"/>
        <v>0</v>
      </c>
      <c r="V75" s="7"/>
      <c r="W75" s="8"/>
      <c r="X75" s="8"/>
      <c r="Y75" s="7"/>
      <c r="Z75" s="41">
        <f t="shared" si="11"/>
        <v>0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spans="1:80" s="25" customFormat="1" ht="18.75" x14ac:dyDescent="0.3">
      <c r="A76" s="186" t="s">
        <v>903</v>
      </c>
      <c r="B76" s="17" t="s">
        <v>3118</v>
      </c>
      <c r="C76" s="17"/>
      <c r="D76" s="17" t="s">
        <v>104</v>
      </c>
      <c r="E76" s="17" t="s">
        <v>3492</v>
      </c>
      <c r="F76" s="39"/>
      <c r="G76" s="39"/>
      <c r="H76" s="39"/>
      <c r="I76" s="39">
        <v>5</v>
      </c>
      <c r="J76" s="40">
        <v>1.75</v>
      </c>
      <c r="K76" s="41">
        <v>15</v>
      </c>
      <c r="L76" s="7">
        <v>14</v>
      </c>
      <c r="M76" s="507">
        <f>SUM(J76*L76)</f>
        <v>24.5</v>
      </c>
      <c r="N76" s="7"/>
      <c r="O76" s="39">
        <v>5</v>
      </c>
      <c r="P76" s="739">
        <v>1.75</v>
      </c>
      <c r="Q76" s="7">
        <v>0</v>
      </c>
      <c r="R76" s="7">
        <f t="shared" si="12"/>
        <v>0</v>
      </c>
      <c r="S76" s="689"/>
      <c r="T76" s="55"/>
      <c r="U76" s="14">
        <f t="shared" si="10"/>
        <v>0</v>
      </c>
      <c r="V76" s="12"/>
      <c r="W76" s="54"/>
      <c r="X76" s="54"/>
      <c r="Y76" s="12"/>
      <c r="Z76" s="41">
        <f t="shared" si="11"/>
        <v>0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80" s="25" customFormat="1" ht="18.75" x14ac:dyDescent="0.3">
      <c r="A77" s="186" t="s">
        <v>3493</v>
      </c>
      <c r="B77" s="17" t="s">
        <v>3118</v>
      </c>
      <c r="C77" s="17"/>
      <c r="D77" s="17" t="s">
        <v>104</v>
      </c>
      <c r="E77" s="17" t="s">
        <v>3494</v>
      </c>
      <c r="F77" s="39"/>
      <c r="G77" s="39"/>
      <c r="H77" s="39"/>
      <c r="I77" s="39">
        <v>5</v>
      </c>
      <c r="J77" s="40">
        <v>1.75</v>
      </c>
      <c r="K77" s="41">
        <v>10</v>
      </c>
      <c r="L77" s="7">
        <v>0</v>
      </c>
      <c r="M77" s="507">
        <f>SUM(J77*L77)</f>
        <v>0</v>
      </c>
      <c r="N77" s="7"/>
      <c r="O77" s="39">
        <v>5</v>
      </c>
      <c r="P77" s="739">
        <v>1.75</v>
      </c>
      <c r="Q77" s="7">
        <v>0</v>
      </c>
      <c r="R77" s="7">
        <f t="shared" si="12"/>
        <v>0</v>
      </c>
      <c r="S77" s="689"/>
      <c r="T77" s="55"/>
      <c r="U77" s="14">
        <f t="shared" si="10"/>
        <v>0</v>
      </c>
      <c r="V77" s="12"/>
      <c r="W77" s="54"/>
      <c r="X77" s="54"/>
      <c r="Y77" s="12"/>
      <c r="Z77" s="41">
        <f t="shared" si="11"/>
        <v>0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spans="1:80" s="1" customFormat="1" ht="18.75" x14ac:dyDescent="0.3">
      <c r="A78" s="855" t="s">
        <v>897</v>
      </c>
      <c r="B78" s="385" t="s">
        <v>3118</v>
      </c>
      <c r="C78" s="385"/>
      <c r="D78" s="385" t="s">
        <v>104</v>
      </c>
      <c r="E78" s="385" t="s">
        <v>3495</v>
      </c>
      <c r="F78" s="802"/>
      <c r="G78" s="802"/>
      <c r="H78" s="802"/>
      <c r="I78" s="802">
        <v>16</v>
      </c>
      <c r="J78" s="856">
        <v>2.35</v>
      </c>
      <c r="K78" s="455">
        <v>6</v>
      </c>
      <c r="L78" s="857">
        <v>6</v>
      </c>
      <c r="M78" s="858">
        <f>SUM(J78*L78)</f>
        <v>14.100000000000001</v>
      </c>
      <c r="N78" s="857"/>
      <c r="O78" s="857"/>
      <c r="P78" s="859"/>
      <c r="Q78" s="857">
        <v>0</v>
      </c>
      <c r="R78" s="857">
        <f t="shared" si="12"/>
        <v>0</v>
      </c>
      <c r="S78" s="860"/>
      <c r="T78" s="861"/>
      <c r="U78" s="861">
        <f t="shared" si="10"/>
        <v>0</v>
      </c>
      <c r="V78" s="7"/>
      <c r="W78" s="8"/>
      <c r="X78" s="8"/>
      <c r="Y78" s="7"/>
      <c r="Z78" s="41">
        <f t="shared" si="11"/>
        <v>0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80" s="25" customFormat="1" ht="18.75" x14ac:dyDescent="0.3">
      <c r="A79" s="862" t="s">
        <v>3496</v>
      </c>
      <c r="B79" s="802" t="s">
        <v>927</v>
      </c>
      <c r="C79" s="802"/>
      <c r="D79" s="802" t="s">
        <v>104</v>
      </c>
      <c r="E79" s="802" t="s">
        <v>3497</v>
      </c>
      <c r="F79" s="802"/>
      <c r="G79" s="802"/>
      <c r="H79" s="802"/>
      <c r="I79" s="802"/>
      <c r="J79" s="863"/>
      <c r="K79" s="455"/>
      <c r="L79" s="857"/>
      <c r="M79" s="858"/>
      <c r="N79" s="857">
        <v>1</v>
      </c>
      <c r="O79" s="857">
        <v>315</v>
      </c>
      <c r="P79" s="859">
        <v>114.45</v>
      </c>
      <c r="Q79" s="857"/>
      <c r="R79" s="860"/>
      <c r="S79" s="860"/>
      <c r="T79" s="861"/>
      <c r="U79" s="861">
        <f t="shared" si="10"/>
        <v>0</v>
      </c>
      <c r="V79" s="7"/>
      <c r="W79" s="8"/>
      <c r="X79" s="8"/>
      <c r="Y79" s="7"/>
      <c r="Z79" s="41">
        <f t="shared" si="11"/>
        <v>0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spans="1:80" s="25" customFormat="1" ht="18.75" x14ac:dyDescent="0.3">
      <c r="A80" s="862"/>
      <c r="B80" s="802" t="s">
        <v>927</v>
      </c>
      <c r="C80" s="802"/>
      <c r="D80" s="802"/>
      <c r="E80" s="802" t="s">
        <v>3498</v>
      </c>
      <c r="F80" s="802" t="s">
        <v>568</v>
      </c>
      <c r="G80" s="802" t="s">
        <v>3499</v>
      </c>
      <c r="H80" s="802"/>
      <c r="I80" s="802">
        <v>115</v>
      </c>
      <c r="J80" s="802">
        <v>86</v>
      </c>
      <c r="K80" s="455"/>
      <c r="L80" s="802">
        <v>1</v>
      </c>
      <c r="M80" s="858">
        <f>SUM(J80*L80)</f>
        <v>86</v>
      </c>
      <c r="N80" s="857"/>
      <c r="O80" s="857"/>
      <c r="P80" s="859"/>
      <c r="Q80" s="857"/>
      <c r="R80" s="860"/>
      <c r="S80" s="860"/>
      <c r="T80" s="861"/>
      <c r="U80" s="861">
        <f t="shared" si="10"/>
        <v>0</v>
      </c>
      <c r="V80" s="7"/>
      <c r="W80" s="8"/>
      <c r="X80" s="8"/>
      <c r="Y80" s="7"/>
      <c r="Z80" s="41">
        <f t="shared" si="11"/>
        <v>0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spans="1:79" s="25" customFormat="1" ht="18.75" x14ac:dyDescent="0.3">
      <c r="A81" s="862"/>
      <c r="B81" s="802" t="s">
        <v>927</v>
      </c>
      <c r="C81" s="802"/>
      <c r="D81" s="802" t="s">
        <v>104</v>
      </c>
      <c r="E81" s="802" t="s">
        <v>3500</v>
      </c>
      <c r="F81" s="802"/>
      <c r="G81" s="802"/>
      <c r="H81" s="802"/>
      <c r="I81" s="802">
        <v>120</v>
      </c>
      <c r="J81" s="863">
        <v>25.65</v>
      </c>
      <c r="K81" s="455">
        <v>1</v>
      </c>
      <c r="L81" s="857">
        <v>1</v>
      </c>
      <c r="M81" s="858">
        <f>SUM(J81*L81)</f>
        <v>25.65</v>
      </c>
      <c r="N81" s="857"/>
      <c r="O81" s="857"/>
      <c r="P81" s="859"/>
      <c r="Q81" s="857"/>
      <c r="R81" s="860"/>
      <c r="S81" s="860"/>
      <c r="T81" s="861"/>
      <c r="U81" s="861">
        <f t="shared" si="10"/>
        <v>0</v>
      </c>
      <c r="V81" s="7"/>
      <c r="W81" s="8"/>
      <c r="X81" s="8"/>
      <c r="Y81" s="7"/>
      <c r="Z81" s="41">
        <f t="shared" si="11"/>
        <v>0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spans="1:79" s="1" customFormat="1" ht="18.75" x14ac:dyDescent="0.3">
      <c r="A82" s="864" t="s">
        <v>3501</v>
      </c>
      <c r="B82" s="430" t="s">
        <v>927</v>
      </c>
      <c r="C82" s="430"/>
      <c r="D82" s="430" t="s">
        <v>104</v>
      </c>
      <c r="E82" s="430" t="s">
        <v>3502</v>
      </c>
      <c r="F82" s="460"/>
      <c r="G82" s="460"/>
      <c r="H82" s="460"/>
      <c r="I82" s="460"/>
      <c r="J82" s="865"/>
      <c r="K82" s="435"/>
      <c r="L82" s="485"/>
      <c r="M82" s="866"/>
      <c r="N82" s="485">
        <v>1</v>
      </c>
      <c r="O82" s="485">
        <v>37</v>
      </c>
      <c r="P82" s="486">
        <v>13.5</v>
      </c>
      <c r="Q82" s="485">
        <v>0</v>
      </c>
      <c r="R82" s="485">
        <f t="shared" ref="R82:R93" si="13">(P82*Q82)</f>
        <v>0</v>
      </c>
      <c r="S82" s="867"/>
      <c r="T82" s="487">
        <v>0</v>
      </c>
      <c r="U82" s="487">
        <f t="shared" si="10"/>
        <v>0</v>
      </c>
      <c r="V82" s="7"/>
      <c r="W82" s="8"/>
      <c r="X82" s="8"/>
      <c r="Y82" s="7"/>
      <c r="Z82" s="41">
        <f t="shared" si="11"/>
        <v>0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spans="1:79" s="25" customFormat="1" ht="18.75" x14ac:dyDescent="0.3">
      <c r="A83" s="864" t="s">
        <v>3503</v>
      </c>
      <c r="B83" s="430" t="s">
        <v>927</v>
      </c>
      <c r="C83" s="430"/>
      <c r="D83" s="430" t="s">
        <v>104</v>
      </c>
      <c r="E83" s="430" t="s">
        <v>3504</v>
      </c>
      <c r="F83" s="460"/>
      <c r="G83" s="460"/>
      <c r="H83" s="460"/>
      <c r="I83" s="460"/>
      <c r="J83" s="865"/>
      <c r="K83" s="435"/>
      <c r="L83" s="485"/>
      <c r="M83" s="866"/>
      <c r="N83" s="485">
        <v>1</v>
      </c>
      <c r="O83" s="485">
        <v>29</v>
      </c>
      <c r="P83" s="486">
        <v>9</v>
      </c>
      <c r="Q83" s="485">
        <v>0</v>
      </c>
      <c r="R83" s="485">
        <f t="shared" si="13"/>
        <v>0</v>
      </c>
      <c r="S83" s="867"/>
      <c r="T83" s="487">
        <v>0</v>
      </c>
      <c r="U83" s="487">
        <f t="shared" si="10"/>
        <v>0</v>
      </c>
      <c r="V83" s="7"/>
      <c r="W83" s="8"/>
      <c r="X83" s="8"/>
      <c r="Y83" s="7"/>
      <c r="Z83" s="41">
        <f t="shared" si="11"/>
        <v>0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spans="1:79" s="25" customFormat="1" ht="18.75" x14ac:dyDescent="0.3">
      <c r="A84" s="17" t="s">
        <v>2915</v>
      </c>
      <c r="B84" s="17" t="s">
        <v>927</v>
      </c>
      <c r="C84" s="17"/>
      <c r="D84" s="17" t="s">
        <v>104</v>
      </c>
      <c r="E84" s="17" t="s">
        <v>3505</v>
      </c>
      <c r="F84" s="17"/>
      <c r="G84" s="17"/>
      <c r="H84" s="17"/>
      <c r="I84" s="17"/>
      <c r="J84" s="18"/>
      <c r="K84" s="24"/>
      <c r="L84" s="20"/>
      <c r="M84" s="691"/>
      <c r="N84" s="20">
        <v>1</v>
      </c>
      <c r="O84" s="20">
        <v>350</v>
      </c>
      <c r="P84" s="21">
        <v>157.4</v>
      </c>
      <c r="Q84" s="20">
        <v>1</v>
      </c>
      <c r="R84" s="20">
        <f t="shared" si="13"/>
        <v>157.4</v>
      </c>
      <c r="S84" s="684"/>
      <c r="T84" s="14">
        <v>0</v>
      </c>
      <c r="U84" s="14">
        <f t="shared" si="10"/>
        <v>0</v>
      </c>
      <c r="V84" s="7"/>
      <c r="W84" s="8"/>
      <c r="X84" s="8"/>
      <c r="Y84" s="7"/>
      <c r="Z84" s="41">
        <f t="shared" si="11"/>
        <v>0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spans="1:79" s="1" customFormat="1" ht="18.75" x14ac:dyDescent="0.3">
      <c r="A85" s="382" t="s">
        <v>3506</v>
      </c>
      <c r="B85" s="17" t="s">
        <v>927</v>
      </c>
      <c r="C85" s="17"/>
      <c r="D85" s="17" t="s">
        <v>104</v>
      </c>
      <c r="E85" s="17" t="s">
        <v>3507</v>
      </c>
      <c r="F85" s="39"/>
      <c r="G85" s="39"/>
      <c r="H85" s="39"/>
      <c r="I85" s="39"/>
      <c r="J85" s="52"/>
      <c r="K85" s="41"/>
      <c r="L85" s="7"/>
      <c r="M85" s="507"/>
      <c r="N85" s="7">
        <v>2</v>
      </c>
      <c r="O85" s="7">
        <v>75</v>
      </c>
      <c r="P85" s="8">
        <v>25.6</v>
      </c>
      <c r="Q85" s="7">
        <v>0</v>
      </c>
      <c r="R85" s="7">
        <f t="shared" si="13"/>
        <v>0</v>
      </c>
      <c r="S85" s="684"/>
      <c r="T85" s="14">
        <v>0</v>
      </c>
      <c r="U85" s="14">
        <f t="shared" si="10"/>
        <v>0</v>
      </c>
      <c r="V85" s="7"/>
      <c r="W85" s="8"/>
      <c r="X85" s="8"/>
      <c r="Y85" s="7"/>
      <c r="Z85" s="41">
        <f t="shared" si="11"/>
        <v>0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spans="1:79" s="1" customFormat="1" ht="18.75" x14ac:dyDescent="0.3">
      <c r="A86" s="868" t="s">
        <v>2600</v>
      </c>
      <c r="B86" s="385" t="s">
        <v>927</v>
      </c>
      <c r="C86" s="385"/>
      <c r="D86" s="385" t="s">
        <v>104</v>
      </c>
      <c r="E86" s="385" t="s">
        <v>3508</v>
      </c>
      <c r="F86" s="802"/>
      <c r="G86" s="802"/>
      <c r="H86" s="802"/>
      <c r="I86" s="802">
        <v>80</v>
      </c>
      <c r="J86" s="863">
        <v>12.83</v>
      </c>
      <c r="K86" s="455">
        <v>1</v>
      </c>
      <c r="L86" s="857">
        <v>1</v>
      </c>
      <c r="M86" s="858">
        <f>SUM(J86*L86)</f>
        <v>12.83</v>
      </c>
      <c r="N86" s="857"/>
      <c r="O86" s="857"/>
      <c r="P86" s="859"/>
      <c r="Q86" s="857">
        <v>0</v>
      </c>
      <c r="R86" s="857">
        <f t="shared" si="13"/>
        <v>0</v>
      </c>
      <c r="S86" s="860"/>
      <c r="T86" s="861"/>
      <c r="U86" s="861">
        <f t="shared" si="10"/>
        <v>0</v>
      </c>
      <c r="V86" s="7"/>
      <c r="W86" s="8"/>
      <c r="X86" s="8"/>
      <c r="Y86" s="7"/>
      <c r="Z86" s="41">
        <f t="shared" si="11"/>
        <v>0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spans="1:79" s="1" customFormat="1" ht="18.75" x14ac:dyDescent="0.3">
      <c r="A87" s="382" t="s">
        <v>3509</v>
      </c>
      <c r="B87" s="17" t="s">
        <v>927</v>
      </c>
      <c r="C87" s="17"/>
      <c r="D87" s="17" t="s">
        <v>104</v>
      </c>
      <c r="E87" s="17" t="s">
        <v>3510</v>
      </c>
      <c r="F87" s="39"/>
      <c r="G87" s="39"/>
      <c r="H87" s="39"/>
      <c r="I87" s="39"/>
      <c r="J87" s="52"/>
      <c r="K87" s="41"/>
      <c r="L87" s="7"/>
      <c r="M87" s="507"/>
      <c r="N87" s="7">
        <v>1</v>
      </c>
      <c r="O87" s="7">
        <v>39</v>
      </c>
      <c r="P87" s="8">
        <v>13.6</v>
      </c>
      <c r="Q87" s="7">
        <v>0</v>
      </c>
      <c r="R87" s="7">
        <f t="shared" si="13"/>
        <v>0</v>
      </c>
      <c r="S87" s="684"/>
      <c r="T87" s="14">
        <v>0</v>
      </c>
      <c r="U87" s="14">
        <f t="shared" si="10"/>
        <v>0</v>
      </c>
      <c r="V87" s="7"/>
      <c r="W87" s="8"/>
      <c r="X87" s="8"/>
      <c r="Y87" s="7"/>
      <c r="Z87" s="41">
        <f t="shared" si="11"/>
        <v>0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spans="1:79" s="1" customFormat="1" ht="18.75" x14ac:dyDescent="0.3">
      <c r="A88" s="382" t="s">
        <v>2600</v>
      </c>
      <c r="B88" s="17" t="s">
        <v>927</v>
      </c>
      <c r="C88" s="17"/>
      <c r="D88" s="17" t="s">
        <v>104</v>
      </c>
      <c r="E88" s="17" t="s">
        <v>3511</v>
      </c>
      <c r="F88" s="39"/>
      <c r="G88" s="39"/>
      <c r="H88" s="39"/>
      <c r="I88" s="39">
        <v>80</v>
      </c>
      <c r="J88" s="52">
        <v>15.89</v>
      </c>
      <c r="K88" s="41">
        <v>1</v>
      </c>
      <c r="L88" s="7">
        <v>1</v>
      </c>
      <c r="M88" s="507">
        <f>SUM(J88*L88)</f>
        <v>15.89</v>
      </c>
      <c r="N88" s="7"/>
      <c r="O88" s="7"/>
      <c r="P88" s="8"/>
      <c r="Q88" s="7">
        <v>0</v>
      </c>
      <c r="R88" s="7">
        <f t="shared" si="13"/>
        <v>0</v>
      </c>
      <c r="S88" s="684"/>
      <c r="T88" s="14">
        <v>0</v>
      </c>
      <c r="U88" s="14">
        <f t="shared" si="10"/>
        <v>0</v>
      </c>
      <c r="V88" s="7"/>
      <c r="W88" s="8"/>
      <c r="X88" s="8"/>
      <c r="Y88" s="7"/>
      <c r="Z88" s="41">
        <f t="shared" si="11"/>
        <v>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spans="1:79" s="1" customFormat="1" ht="18.75" x14ac:dyDescent="0.3">
      <c r="A89" s="382" t="s">
        <v>2600</v>
      </c>
      <c r="B89" s="17" t="s">
        <v>927</v>
      </c>
      <c r="C89" s="17"/>
      <c r="D89" s="17" t="s">
        <v>104</v>
      </c>
      <c r="E89" s="17" t="s">
        <v>3512</v>
      </c>
      <c r="F89" s="39"/>
      <c r="G89" s="39"/>
      <c r="H89" s="39"/>
      <c r="I89" s="39">
        <v>40</v>
      </c>
      <c r="J89" s="52">
        <v>6.97</v>
      </c>
      <c r="K89" s="41">
        <v>1</v>
      </c>
      <c r="L89" s="7">
        <v>1</v>
      </c>
      <c r="M89" s="507">
        <f>SUM(J89*L89)</f>
        <v>6.97</v>
      </c>
      <c r="N89" s="7"/>
      <c r="O89" s="7"/>
      <c r="P89" s="8"/>
      <c r="Q89" s="7">
        <v>0</v>
      </c>
      <c r="R89" s="7">
        <f t="shared" si="13"/>
        <v>0</v>
      </c>
      <c r="S89" s="684"/>
      <c r="T89" s="14">
        <v>0</v>
      </c>
      <c r="U89" s="14">
        <f t="shared" si="10"/>
        <v>0</v>
      </c>
      <c r="V89" s="7"/>
      <c r="W89" s="8"/>
      <c r="X89" s="8"/>
      <c r="Y89" s="7"/>
      <c r="Z89" s="41">
        <f t="shared" si="11"/>
        <v>0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spans="1:79" s="1" customFormat="1" ht="18.75" x14ac:dyDescent="0.3">
      <c r="A90" s="382" t="s">
        <v>3513</v>
      </c>
      <c r="B90" s="17" t="s">
        <v>927</v>
      </c>
      <c r="C90" s="17"/>
      <c r="D90" s="17" t="s">
        <v>104</v>
      </c>
      <c r="E90" s="17" t="s">
        <v>3514</v>
      </c>
      <c r="F90" s="39"/>
      <c r="G90" s="39"/>
      <c r="H90" s="39"/>
      <c r="I90" s="39"/>
      <c r="J90" s="52"/>
      <c r="K90" s="41"/>
      <c r="L90" s="7"/>
      <c r="M90" s="507"/>
      <c r="N90" s="7">
        <v>1</v>
      </c>
      <c r="O90" s="7">
        <v>85</v>
      </c>
      <c r="P90" s="8">
        <v>29.25</v>
      </c>
      <c r="Q90" s="7">
        <v>0</v>
      </c>
      <c r="R90" s="7">
        <f t="shared" si="13"/>
        <v>0</v>
      </c>
      <c r="S90" s="684"/>
      <c r="T90" s="14">
        <v>0</v>
      </c>
      <c r="U90" s="14">
        <f t="shared" si="10"/>
        <v>0</v>
      </c>
      <c r="V90" s="7"/>
      <c r="W90" s="8"/>
      <c r="X90" s="8"/>
      <c r="Y90" s="7"/>
      <c r="Z90" s="41">
        <f t="shared" si="11"/>
        <v>0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spans="1:79" s="1" customFormat="1" ht="18.75" x14ac:dyDescent="0.3">
      <c r="A91" s="382" t="s">
        <v>913</v>
      </c>
      <c r="B91" s="17" t="s">
        <v>927</v>
      </c>
      <c r="C91" s="17"/>
      <c r="D91" s="17" t="s">
        <v>104</v>
      </c>
      <c r="E91" s="17" t="s">
        <v>3515</v>
      </c>
      <c r="F91" s="39"/>
      <c r="G91" s="39"/>
      <c r="H91" s="39"/>
      <c r="I91" s="39"/>
      <c r="J91" s="52"/>
      <c r="K91" s="41"/>
      <c r="L91" s="7"/>
      <c r="M91" s="507"/>
      <c r="N91" s="7">
        <v>1</v>
      </c>
      <c r="O91" s="7">
        <v>65</v>
      </c>
      <c r="P91" s="8">
        <v>21.75</v>
      </c>
      <c r="Q91" s="7">
        <v>0</v>
      </c>
      <c r="R91" s="7">
        <f t="shared" si="13"/>
        <v>0</v>
      </c>
      <c r="S91" s="684"/>
      <c r="T91" s="14">
        <v>0</v>
      </c>
      <c r="U91" s="14">
        <f t="shared" si="10"/>
        <v>0</v>
      </c>
      <c r="V91" s="7"/>
      <c r="W91" s="8"/>
      <c r="X91" s="8"/>
      <c r="Y91" s="7"/>
      <c r="Z91" s="41">
        <f t="shared" si="11"/>
        <v>0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spans="1:79" s="1" customFormat="1" ht="18.75" x14ac:dyDescent="0.3">
      <c r="A92" s="382" t="s">
        <v>3516</v>
      </c>
      <c r="B92" s="17" t="s">
        <v>927</v>
      </c>
      <c r="C92" s="17"/>
      <c r="D92" s="17" t="s">
        <v>104</v>
      </c>
      <c r="E92" s="17" t="s">
        <v>3517</v>
      </c>
      <c r="F92" s="39"/>
      <c r="G92" s="39"/>
      <c r="H92" s="39"/>
      <c r="I92" s="39"/>
      <c r="J92" s="52"/>
      <c r="K92" s="41"/>
      <c r="L92" s="7"/>
      <c r="M92" s="507"/>
      <c r="N92" s="7">
        <v>1</v>
      </c>
      <c r="O92" s="7">
        <v>87</v>
      </c>
      <c r="P92" s="8">
        <v>30.2</v>
      </c>
      <c r="Q92" s="7">
        <v>0</v>
      </c>
      <c r="R92" s="7">
        <f t="shared" si="13"/>
        <v>0</v>
      </c>
      <c r="S92" s="684"/>
      <c r="T92" s="14">
        <v>0</v>
      </c>
      <c r="U92" s="14">
        <f t="shared" si="10"/>
        <v>0</v>
      </c>
      <c r="V92" s="7"/>
      <c r="W92" s="8"/>
      <c r="X92" s="8"/>
      <c r="Y92" s="7"/>
      <c r="Z92" s="41">
        <f t="shared" si="11"/>
        <v>0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spans="1:79" s="1" customFormat="1" ht="18.75" x14ac:dyDescent="0.3">
      <c r="A93" s="186" t="s">
        <v>913</v>
      </c>
      <c r="B93" s="17" t="s">
        <v>927</v>
      </c>
      <c r="C93" s="17"/>
      <c r="D93" s="17" t="s">
        <v>104</v>
      </c>
      <c r="E93" s="17" t="s">
        <v>3518</v>
      </c>
      <c r="F93" s="39"/>
      <c r="G93" s="39"/>
      <c r="H93" s="39"/>
      <c r="I93" s="39"/>
      <c r="J93" s="52"/>
      <c r="K93" s="41"/>
      <c r="L93" s="7"/>
      <c r="M93" s="507"/>
      <c r="N93" s="7">
        <v>1</v>
      </c>
      <c r="O93" s="7">
        <v>75</v>
      </c>
      <c r="P93" s="8">
        <v>25.6</v>
      </c>
      <c r="Q93" s="7">
        <v>0</v>
      </c>
      <c r="R93" s="7">
        <f t="shared" si="13"/>
        <v>0</v>
      </c>
      <c r="S93" s="684"/>
      <c r="T93" s="14">
        <v>0</v>
      </c>
      <c r="U93" s="14">
        <f t="shared" si="10"/>
        <v>0</v>
      </c>
      <c r="V93" s="7"/>
      <c r="W93" s="8"/>
      <c r="X93" s="8"/>
      <c r="Y93" s="7"/>
      <c r="Z93" s="41">
        <f t="shared" si="11"/>
        <v>0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spans="1:79" s="1" customFormat="1" ht="18.75" x14ac:dyDescent="0.3">
      <c r="A94" s="17"/>
      <c r="B94" s="17" t="s">
        <v>944</v>
      </c>
      <c r="C94" s="17"/>
      <c r="D94" s="17"/>
      <c r="E94" s="17" t="s">
        <v>3519</v>
      </c>
      <c r="F94" s="39"/>
      <c r="G94" s="39" t="s">
        <v>3520</v>
      </c>
      <c r="H94" s="39"/>
      <c r="I94" s="39">
        <v>18</v>
      </c>
      <c r="J94" s="39">
        <v>9</v>
      </c>
      <c r="K94" s="41"/>
      <c r="L94" s="39">
        <v>2</v>
      </c>
      <c r="M94" s="507">
        <f>SUM(J94*L94)</f>
        <v>18</v>
      </c>
      <c r="N94" s="7"/>
      <c r="O94" s="7"/>
      <c r="P94" s="8"/>
      <c r="Q94" s="7"/>
      <c r="R94" s="684"/>
      <c r="S94" s="684"/>
      <c r="T94" s="14">
        <v>0</v>
      </c>
      <c r="U94" s="14">
        <f t="shared" si="10"/>
        <v>0</v>
      </c>
      <c r="V94" s="7"/>
      <c r="W94" s="8"/>
      <c r="X94" s="8"/>
      <c r="Y94" s="7"/>
      <c r="Z94" s="41">
        <f t="shared" si="11"/>
        <v>0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spans="1:79" s="199" customFormat="1" ht="18.75" x14ac:dyDescent="0.3">
      <c r="A95" s="53"/>
      <c r="B95" s="39" t="s">
        <v>973</v>
      </c>
      <c r="C95" s="39"/>
      <c r="D95" s="39"/>
      <c r="E95" s="39" t="s">
        <v>1036</v>
      </c>
      <c r="F95" s="53"/>
      <c r="G95" s="53" t="s">
        <v>3521</v>
      </c>
      <c r="H95" s="53"/>
      <c r="I95" s="53">
        <v>15</v>
      </c>
      <c r="J95" s="53">
        <v>0</v>
      </c>
      <c r="K95" s="57"/>
      <c r="L95" s="53">
        <v>3</v>
      </c>
      <c r="M95" s="687">
        <f>SUM(J95*L95)</f>
        <v>0</v>
      </c>
      <c r="N95" s="12"/>
      <c r="O95" s="12">
        <v>15</v>
      </c>
      <c r="P95" s="54">
        <v>2</v>
      </c>
      <c r="Q95" s="12"/>
      <c r="R95" s="689"/>
      <c r="S95" s="684"/>
      <c r="T95" s="14">
        <v>0</v>
      </c>
      <c r="U95" s="14">
        <f t="shared" si="10"/>
        <v>0</v>
      </c>
      <c r="V95" s="7"/>
      <c r="W95" s="8"/>
      <c r="X95" s="8"/>
      <c r="Y95" s="7"/>
      <c r="Z95" s="41">
        <f t="shared" si="11"/>
        <v>0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</row>
    <row r="96" spans="1:79" s="1" customFormat="1" ht="18.75" x14ac:dyDescent="0.3">
      <c r="A96" s="53"/>
      <c r="B96" s="39" t="s">
        <v>973</v>
      </c>
      <c r="C96" s="39"/>
      <c r="D96" s="39"/>
      <c r="E96" s="39" t="s">
        <v>1012</v>
      </c>
      <c r="F96" s="53"/>
      <c r="G96" s="53" t="s">
        <v>3522</v>
      </c>
      <c r="H96" s="53"/>
      <c r="I96" s="53">
        <v>25</v>
      </c>
      <c r="J96" s="53">
        <f>SUM(I96*50%)</f>
        <v>12.5</v>
      </c>
      <c r="K96" s="57"/>
      <c r="L96" s="53">
        <v>1</v>
      </c>
      <c r="M96" s="687">
        <f>SUM(J96*L96)</f>
        <v>12.5</v>
      </c>
      <c r="N96" s="12"/>
      <c r="O96" s="12">
        <v>25</v>
      </c>
      <c r="P96" s="54">
        <v>12</v>
      </c>
      <c r="Q96" s="12"/>
      <c r="R96" s="689"/>
      <c r="S96" s="684"/>
      <c r="T96" s="14">
        <v>0</v>
      </c>
      <c r="U96" s="14">
        <f t="shared" si="10"/>
        <v>0</v>
      </c>
      <c r="V96" s="7"/>
      <c r="W96" s="8"/>
      <c r="X96" s="8"/>
      <c r="Y96" s="7"/>
      <c r="Z96" s="41">
        <f t="shared" si="11"/>
        <v>0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spans="1:80" s="1" customFormat="1" ht="18.75" x14ac:dyDescent="0.3">
      <c r="A97" s="53"/>
      <c r="B97" s="39" t="s">
        <v>973</v>
      </c>
      <c r="C97" s="39"/>
      <c r="D97" s="39"/>
      <c r="E97" s="39" t="s">
        <v>3523</v>
      </c>
      <c r="F97" s="53"/>
      <c r="G97" s="53" t="s">
        <v>3524</v>
      </c>
      <c r="H97" s="53"/>
      <c r="I97" s="53">
        <v>30</v>
      </c>
      <c r="J97" s="53">
        <f>SUM(I97*50%)</f>
        <v>15</v>
      </c>
      <c r="K97" s="57"/>
      <c r="L97" s="53">
        <v>1</v>
      </c>
      <c r="M97" s="687">
        <f>SUM(J97*L97)</f>
        <v>15</v>
      </c>
      <c r="N97" s="12"/>
      <c r="O97" s="12">
        <v>30</v>
      </c>
      <c r="P97" s="54">
        <v>15</v>
      </c>
      <c r="Q97" s="12"/>
      <c r="R97" s="689"/>
      <c r="S97" s="684"/>
      <c r="T97" s="14">
        <v>0</v>
      </c>
      <c r="U97" s="14">
        <f t="shared" si="10"/>
        <v>0</v>
      </c>
      <c r="V97" s="7"/>
      <c r="W97" s="8"/>
      <c r="X97" s="8"/>
      <c r="Y97" s="7"/>
      <c r="Z97" s="41">
        <f t="shared" si="11"/>
        <v>0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</row>
    <row r="98" spans="1:80" s="37" customFormat="1" ht="18.75" x14ac:dyDescent="0.3">
      <c r="A98" s="53" t="s">
        <v>995</v>
      </c>
      <c r="B98" s="39" t="s">
        <v>973</v>
      </c>
      <c r="C98" s="39"/>
      <c r="D98" s="39"/>
      <c r="E98" s="39" t="s">
        <v>999</v>
      </c>
      <c r="F98" s="53"/>
      <c r="G98" s="53" t="s">
        <v>3525</v>
      </c>
      <c r="H98" s="53"/>
      <c r="I98" s="53">
        <v>50</v>
      </c>
      <c r="J98" s="53">
        <f>SUM(I98*50%)</f>
        <v>25</v>
      </c>
      <c r="K98" s="57"/>
      <c r="L98" s="53">
        <v>1</v>
      </c>
      <c r="M98" s="687">
        <f>SUM(J98*L98)</f>
        <v>25</v>
      </c>
      <c r="N98" s="12"/>
      <c r="O98" s="12">
        <v>50</v>
      </c>
      <c r="P98" s="54">
        <v>25</v>
      </c>
      <c r="Q98" s="12"/>
      <c r="R98" s="689"/>
      <c r="S98" s="849"/>
      <c r="T98" s="392">
        <v>0</v>
      </c>
      <c r="U98" s="392">
        <f t="shared" si="10"/>
        <v>0</v>
      </c>
      <c r="V98" s="391" t="s">
        <v>3431</v>
      </c>
      <c r="W98" s="181"/>
      <c r="X98" s="181"/>
      <c r="Y98" s="391"/>
      <c r="Z98" s="394">
        <f t="shared" si="11"/>
        <v>0</v>
      </c>
      <c r="AA98" s="493"/>
      <c r="AB98" s="493"/>
      <c r="AC98" s="493"/>
      <c r="AD98" s="493"/>
      <c r="AE98" s="493"/>
      <c r="AF98" s="493"/>
      <c r="AG98" s="493"/>
      <c r="AH98" s="493"/>
      <c r="AI98" s="493"/>
      <c r="AJ98" s="493"/>
      <c r="AK98" s="493"/>
      <c r="AL98" s="493"/>
      <c r="AM98" s="493"/>
      <c r="AN98" s="493"/>
      <c r="AO98" s="493"/>
      <c r="AP98" s="493"/>
      <c r="AQ98" s="493"/>
      <c r="AR98" s="493"/>
      <c r="AS98" s="493"/>
      <c r="AT98" s="492"/>
      <c r="AU98" s="492"/>
      <c r="AV98" s="492"/>
      <c r="AW98" s="492"/>
      <c r="AX98" s="492"/>
      <c r="AY98" s="492"/>
      <c r="AZ98" s="492"/>
      <c r="BA98" s="492"/>
      <c r="BB98" s="492"/>
      <c r="BC98" s="492"/>
      <c r="BD98" s="492"/>
      <c r="BE98" s="492"/>
      <c r="BF98" s="492"/>
      <c r="BG98" s="492"/>
      <c r="BH98" s="492"/>
      <c r="BI98" s="492"/>
      <c r="BJ98" s="492"/>
      <c r="BK98" s="492"/>
      <c r="BL98" s="492"/>
      <c r="BM98" s="492"/>
      <c r="BN98" s="492"/>
      <c r="BO98" s="492"/>
      <c r="BP98" s="492"/>
      <c r="BQ98" s="492"/>
      <c r="BR98" s="492"/>
      <c r="BS98" s="492"/>
      <c r="BT98" s="492"/>
      <c r="BU98" s="492"/>
      <c r="BV98" s="492"/>
      <c r="BW98" s="492"/>
      <c r="BX98" s="492"/>
      <c r="BY98" s="492"/>
      <c r="BZ98" s="492"/>
      <c r="CA98" s="492"/>
    </row>
    <row r="99" spans="1:80" s="37" customFormat="1" ht="18.75" x14ac:dyDescent="0.3">
      <c r="A99" s="53" t="s">
        <v>977</v>
      </c>
      <c r="B99" s="40" t="s">
        <v>973</v>
      </c>
      <c r="C99" s="39"/>
      <c r="D99" s="39" t="s">
        <v>976</v>
      </c>
      <c r="E99" s="39" t="s">
        <v>3526</v>
      </c>
      <c r="F99" s="53"/>
      <c r="G99" s="53"/>
      <c r="H99" s="53"/>
      <c r="I99" s="53"/>
      <c r="J99" s="53"/>
      <c r="K99" s="57"/>
      <c r="L99" s="53"/>
      <c r="M99" s="687"/>
      <c r="N99" s="12">
        <v>5</v>
      </c>
      <c r="O99" s="12">
        <v>95</v>
      </c>
      <c r="P99" s="54">
        <v>65</v>
      </c>
      <c r="Q99" s="12"/>
      <c r="R99" s="689"/>
      <c r="S99" s="849"/>
      <c r="T99" s="392">
        <v>0</v>
      </c>
      <c r="U99" s="392">
        <f t="shared" ref="U99:U130" si="14">(P99*T99)</f>
        <v>0</v>
      </c>
      <c r="V99" s="391" t="s">
        <v>3431</v>
      </c>
      <c r="W99" s="181"/>
      <c r="X99" s="181"/>
      <c r="Y99" s="391"/>
      <c r="Z99" s="394">
        <f t="shared" ref="Z99:Z130" si="15">(T99-Y99)</f>
        <v>0</v>
      </c>
      <c r="AA99" s="492"/>
      <c r="AB99" s="492"/>
      <c r="AC99" s="492"/>
      <c r="AD99" s="492"/>
      <c r="AE99" s="492"/>
      <c r="AF99" s="492"/>
      <c r="AG99" s="492"/>
      <c r="AH99" s="492"/>
      <c r="AI99" s="492"/>
      <c r="AJ99" s="492"/>
      <c r="AK99" s="492"/>
      <c r="AL99" s="492"/>
      <c r="AM99" s="492"/>
      <c r="AN99" s="492"/>
      <c r="AO99" s="492"/>
      <c r="AP99" s="492"/>
      <c r="AQ99" s="492"/>
      <c r="AR99" s="492"/>
      <c r="AS99" s="492"/>
      <c r="AT99" s="492"/>
      <c r="AU99" s="492"/>
      <c r="AV99" s="492"/>
      <c r="AW99" s="492"/>
      <c r="AX99" s="492"/>
      <c r="AY99" s="492"/>
      <c r="AZ99" s="492"/>
      <c r="BA99" s="492"/>
      <c r="BB99" s="492"/>
      <c r="BC99" s="492"/>
      <c r="BD99" s="492"/>
      <c r="BE99" s="492"/>
      <c r="BF99" s="492"/>
      <c r="BG99" s="492"/>
      <c r="BH99" s="492"/>
      <c r="BI99" s="492"/>
      <c r="BJ99" s="492"/>
      <c r="BK99" s="492"/>
      <c r="BL99" s="492"/>
      <c r="BM99" s="492"/>
      <c r="BN99" s="492"/>
      <c r="BO99" s="492"/>
      <c r="BP99" s="492"/>
      <c r="BQ99" s="492"/>
      <c r="BR99" s="492"/>
      <c r="BS99" s="492"/>
      <c r="BT99" s="492"/>
      <c r="BU99" s="492"/>
      <c r="BV99" s="492"/>
      <c r="BW99" s="492"/>
      <c r="BX99" s="492"/>
      <c r="BY99" s="492"/>
      <c r="BZ99" s="492"/>
      <c r="CA99" s="492"/>
    </row>
    <row r="100" spans="1:80" s="37" customFormat="1" ht="18.75" x14ac:dyDescent="0.3">
      <c r="A100" s="53" t="s">
        <v>3527</v>
      </c>
      <c r="B100" s="39" t="s">
        <v>1235</v>
      </c>
      <c r="C100" s="39"/>
      <c r="D100" s="39" t="s">
        <v>104</v>
      </c>
      <c r="E100" s="39" t="s">
        <v>3528</v>
      </c>
      <c r="F100" s="39"/>
      <c r="G100" s="39"/>
      <c r="H100" s="39"/>
      <c r="I100" s="39">
        <v>40</v>
      </c>
      <c r="J100" s="52">
        <v>19.3</v>
      </c>
      <c r="K100" s="41">
        <v>2</v>
      </c>
      <c r="L100" s="7">
        <v>0</v>
      </c>
      <c r="M100" s="507">
        <f>SUM(J100*L100)</f>
        <v>0</v>
      </c>
      <c r="N100" s="404"/>
      <c r="O100" s="7"/>
      <c r="P100" s="8"/>
      <c r="Q100" s="7"/>
      <c r="R100" s="684"/>
      <c r="S100" s="849"/>
      <c r="T100" s="392">
        <v>0</v>
      </c>
      <c r="U100" s="392">
        <f t="shared" si="14"/>
        <v>0</v>
      </c>
      <c r="V100" s="391" t="s">
        <v>3431</v>
      </c>
      <c r="W100" s="181"/>
      <c r="X100" s="181"/>
      <c r="Y100" s="391"/>
      <c r="Z100" s="394">
        <f t="shared" si="15"/>
        <v>0</v>
      </c>
      <c r="AA100" s="492"/>
      <c r="AB100" s="492"/>
      <c r="AC100" s="492"/>
      <c r="AD100" s="492"/>
      <c r="AE100" s="492"/>
      <c r="AF100" s="492"/>
      <c r="AG100" s="492"/>
      <c r="AH100" s="492"/>
      <c r="AI100" s="492"/>
      <c r="AJ100" s="492"/>
      <c r="AK100" s="492"/>
      <c r="AL100" s="492"/>
      <c r="AM100" s="492"/>
      <c r="AN100" s="492"/>
      <c r="AO100" s="492"/>
      <c r="AP100" s="492"/>
      <c r="AQ100" s="492"/>
      <c r="AR100" s="492"/>
      <c r="AS100" s="492"/>
      <c r="AT100" s="492"/>
      <c r="AU100" s="492"/>
      <c r="AV100" s="492"/>
      <c r="AW100" s="492"/>
      <c r="AX100" s="492"/>
      <c r="AY100" s="492"/>
      <c r="AZ100" s="492"/>
      <c r="BA100" s="492"/>
      <c r="BB100" s="492"/>
      <c r="BC100" s="492"/>
      <c r="BD100" s="492"/>
      <c r="BE100" s="492"/>
      <c r="BF100" s="492"/>
      <c r="BG100" s="492"/>
      <c r="BH100" s="492"/>
      <c r="BI100" s="492"/>
      <c r="BJ100" s="492"/>
      <c r="BK100" s="492"/>
      <c r="BL100" s="492"/>
      <c r="BM100" s="492"/>
      <c r="BN100" s="492"/>
      <c r="BO100" s="492"/>
      <c r="BP100" s="492"/>
      <c r="BQ100" s="492"/>
      <c r="BR100" s="492"/>
      <c r="BS100" s="492"/>
      <c r="BT100" s="492"/>
      <c r="BU100" s="492"/>
      <c r="BV100" s="492"/>
      <c r="BW100" s="492"/>
      <c r="BX100" s="492"/>
      <c r="BY100" s="492"/>
      <c r="BZ100" s="492"/>
      <c r="CA100" s="492"/>
    </row>
    <row r="101" spans="1:80" s="37" customFormat="1" ht="18.75" x14ac:dyDescent="0.3">
      <c r="A101" s="53" t="s">
        <v>3529</v>
      </c>
      <c r="B101" s="39" t="s">
        <v>1235</v>
      </c>
      <c r="C101" s="39"/>
      <c r="D101" s="39" t="s">
        <v>104</v>
      </c>
      <c r="E101" s="39" t="s">
        <v>3530</v>
      </c>
      <c r="F101" s="3"/>
      <c r="G101" s="3"/>
      <c r="H101" s="39"/>
      <c r="I101" s="39">
        <v>14</v>
      </c>
      <c r="J101" s="52">
        <v>6.8</v>
      </c>
      <c r="K101" s="41">
        <v>1</v>
      </c>
      <c r="L101" s="7">
        <v>0</v>
      </c>
      <c r="M101" s="507">
        <f>SUM(J101*L101)</f>
        <v>0</v>
      </c>
      <c r="N101" s="7"/>
      <c r="O101" s="7"/>
      <c r="P101" s="8"/>
      <c r="Q101" s="7"/>
      <c r="R101" s="684"/>
      <c r="S101" s="849"/>
      <c r="T101" s="392">
        <v>0</v>
      </c>
      <c r="U101" s="392">
        <f t="shared" si="14"/>
        <v>0</v>
      </c>
      <c r="V101" s="391" t="s">
        <v>3431</v>
      </c>
      <c r="W101" s="181"/>
      <c r="X101" s="181"/>
      <c r="Y101" s="391"/>
      <c r="Z101" s="394">
        <f t="shared" si="15"/>
        <v>0</v>
      </c>
      <c r="AA101" s="492"/>
      <c r="AB101" s="492"/>
      <c r="AC101" s="492"/>
      <c r="AD101" s="492"/>
      <c r="AE101" s="492"/>
      <c r="AF101" s="492"/>
      <c r="AG101" s="492"/>
      <c r="AH101" s="492"/>
      <c r="AI101" s="492"/>
      <c r="AJ101" s="492"/>
      <c r="AK101" s="492"/>
      <c r="AL101" s="492"/>
      <c r="AM101" s="492"/>
      <c r="AN101" s="492"/>
      <c r="AO101" s="492"/>
      <c r="AP101" s="492"/>
      <c r="AQ101" s="492"/>
      <c r="AR101" s="492"/>
      <c r="AS101" s="492"/>
      <c r="AT101" s="492"/>
      <c r="AU101" s="492"/>
      <c r="AV101" s="492"/>
      <c r="AW101" s="492"/>
      <c r="AX101" s="492"/>
      <c r="AY101" s="492"/>
      <c r="AZ101" s="492"/>
      <c r="BA101" s="492"/>
      <c r="BB101" s="492"/>
      <c r="BC101" s="492"/>
      <c r="BD101" s="492"/>
      <c r="BE101" s="492"/>
      <c r="BF101" s="492"/>
      <c r="BG101" s="492"/>
      <c r="BH101" s="492"/>
      <c r="BI101" s="492"/>
      <c r="BJ101" s="492"/>
      <c r="BK101" s="492"/>
      <c r="BL101" s="492"/>
      <c r="BM101" s="492"/>
      <c r="BN101" s="492"/>
      <c r="BO101" s="492"/>
      <c r="BP101" s="492"/>
      <c r="BQ101" s="492"/>
      <c r="BR101" s="492"/>
      <c r="BS101" s="492"/>
      <c r="BT101" s="492"/>
      <c r="BU101" s="492"/>
      <c r="BV101" s="492"/>
      <c r="BW101" s="492"/>
      <c r="BX101" s="492"/>
      <c r="BY101" s="492"/>
      <c r="BZ101" s="492"/>
      <c r="CA101" s="492"/>
    </row>
    <row r="102" spans="1:80" s="1" customFormat="1" ht="18.75" x14ac:dyDescent="0.3">
      <c r="A102" s="53" t="s">
        <v>3531</v>
      </c>
      <c r="B102" s="39" t="s">
        <v>1235</v>
      </c>
      <c r="C102" s="39"/>
      <c r="D102" s="39" t="s">
        <v>104</v>
      </c>
      <c r="E102" s="39" t="s">
        <v>3532</v>
      </c>
      <c r="F102" s="39"/>
      <c r="G102" s="39"/>
      <c r="H102" s="39"/>
      <c r="I102" s="39"/>
      <c r="J102" s="52"/>
      <c r="K102" s="41"/>
      <c r="L102" s="7"/>
      <c r="M102" s="507"/>
      <c r="N102" s="7">
        <v>5</v>
      </c>
      <c r="O102" s="7">
        <v>18</v>
      </c>
      <c r="P102" s="8">
        <v>5.4</v>
      </c>
      <c r="Q102" s="7"/>
      <c r="R102" s="684"/>
      <c r="S102" s="684"/>
      <c r="T102" s="14">
        <v>0</v>
      </c>
      <c r="U102" s="14">
        <f t="shared" si="14"/>
        <v>0</v>
      </c>
      <c r="V102" s="7"/>
      <c r="W102" s="8"/>
      <c r="X102" s="8"/>
      <c r="Y102" s="7"/>
      <c r="Z102" s="41">
        <f t="shared" si="15"/>
        <v>0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spans="1:80" s="1" customFormat="1" ht="18.75" x14ac:dyDescent="0.3">
      <c r="A103" s="53" t="s">
        <v>3533</v>
      </c>
      <c r="B103" s="39" t="s">
        <v>1235</v>
      </c>
      <c r="C103" s="39"/>
      <c r="D103" s="39" t="s">
        <v>1191</v>
      </c>
      <c r="E103" s="39" t="s">
        <v>3534</v>
      </c>
      <c r="F103" s="39"/>
      <c r="G103" s="39"/>
      <c r="H103" s="53"/>
      <c r="I103" s="39"/>
      <c r="J103" s="53"/>
      <c r="K103" s="39"/>
      <c r="L103" s="39"/>
      <c r="M103" s="39"/>
      <c r="N103" s="7">
        <v>1</v>
      </c>
      <c r="O103" s="7">
        <v>98</v>
      </c>
      <c r="P103" s="8">
        <v>28.5</v>
      </c>
      <c r="Q103" s="7"/>
      <c r="R103" s="684"/>
      <c r="S103" s="684"/>
      <c r="T103" s="7">
        <v>3</v>
      </c>
      <c r="U103" s="7">
        <f t="shared" si="14"/>
        <v>85.5</v>
      </c>
      <c r="V103" s="7"/>
      <c r="W103" s="8"/>
      <c r="X103" s="8"/>
      <c r="Y103" s="7">
        <v>3</v>
      </c>
      <c r="Z103" s="39">
        <f t="shared" si="15"/>
        <v>0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</row>
    <row r="104" spans="1:80" s="1" customFormat="1" ht="18.75" x14ac:dyDescent="0.3">
      <c r="A104" s="53" t="s">
        <v>3535</v>
      </c>
      <c r="B104" s="39" t="s">
        <v>1235</v>
      </c>
      <c r="C104" s="39"/>
      <c r="D104" s="39" t="s">
        <v>1067</v>
      </c>
      <c r="E104" s="39" t="s">
        <v>3536</v>
      </c>
      <c r="F104" s="39"/>
      <c r="G104" s="39"/>
      <c r="H104" s="39"/>
      <c r="I104" s="39">
        <v>50</v>
      </c>
      <c r="J104" s="53">
        <v>40</v>
      </c>
      <c r="K104" s="39">
        <v>2</v>
      </c>
      <c r="L104" s="39">
        <v>2</v>
      </c>
      <c r="M104" s="692">
        <f t="shared" ref="M104:M113" si="16">SUM(J104*L104)</f>
        <v>80</v>
      </c>
      <c r="N104" s="7"/>
      <c r="O104" s="7"/>
      <c r="P104" s="8"/>
      <c r="Q104" s="7"/>
      <c r="R104" s="684"/>
      <c r="S104" s="684"/>
      <c r="T104" s="7">
        <v>0</v>
      </c>
      <c r="U104" s="7">
        <f t="shared" si="14"/>
        <v>0</v>
      </c>
      <c r="V104" s="7"/>
      <c r="W104" s="8"/>
      <c r="X104" s="8"/>
      <c r="Y104" s="7"/>
      <c r="Z104" s="39">
        <f t="shared" si="15"/>
        <v>0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</row>
    <row r="105" spans="1:80" s="1" customFormat="1" ht="18.75" x14ac:dyDescent="0.3">
      <c r="A105" s="53" t="s">
        <v>3537</v>
      </c>
      <c r="B105" s="39" t="s">
        <v>1235</v>
      </c>
      <c r="C105" s="39"/>
      <c r="D105" s="39" t="s">
        <v>623</v>
      </c>
      <c r="E105" s="39" t="s">
        <v>3538</v>
      </c>
      <c r="F105" s="39"/>
      <c r="G105" s="39"/>
      <c r="H105" s="39"/>
      <c r="I105" s="39">
        <v>15</v>
      </c>
      <c r="J105" s="53">
        <v>9</v>
      </c>
      <c r="K105" s="41">
        <v>8</v>
      </c>
      <c r="L105" s="39">
        <v>4</v>
      </c>
      <c r="M105" s="507">
        <f t="shared" si="16"/>
        <v>36</v>
      </c>
      <c r="N105" s="7"/>
      <c r="O105" s="7"/>
      <c r="P105" s="8"/>
      <c r="Q105" s="7"/>
      <c r="R105" s="684"/>
      <c r="S105" s="684"/>
      <c r="T105" s="14">
        <v>0</v>
      </c>
      <c r="U105" s="14">
        <f t="shared" si="14"/>
        <v>0</v>
      </c>
      <c r="V105" s="7"/>
      <c r="W105" s="8"/>
      <c r="X105" s="8"/>
      <c r="Y105" s="7"/>
      <c r="Z105" s="41">
        <f t="shared" si="15"/>
        <v>0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</row>
    <row r="106" spans="1:80" s="37" customFormat="1" ht="18.75" x14ac:dyDescent="0.3">
      <c r="A106" s="53" t="s">
        <v>3539</v>
      </c>
      <c r="B106" s="39" t="s">
        <v>1235</v>
      </c>
      <c r="C106" s="39"/>
      <c r="D106" s="39" t="s">
        <v>623</v>
      </c>
      <c r="E106" s="39" t="s">
        <v>3540</v>
      </c>
      <c r="F106" s="39"/>
      <c r="G106" s="39"/>
      <c r="H106" s="39"/>
      <c r="I106" s="39">
        <v>40</v>
      </c>
      <c r="J106" s="53">
        <v>24</v>
      </c>
      <c r="K106" s="41">
        <v>2</v>
      </c>
      <c r="L106" s="39">
        <v>0</v>
      </c>
      <c r="M106" s="507">
        <f t="shared" si="16"/>
        <v>0</v>
      </c>
      <c r="N106" s="7"/>
      <c r="O106" s="7"/>
      <c r="P106" s="8"/>
      <c r="Q106" s="7"/>
      <c r="R106" s="684"/>
      <c r="S106" s="849"/>
      <c r="T106" s="869">
        <v>0</v>
      </c>
      <c r="U106" s="392">
        <f t="shared" si="14"/>
        <v>0</v>
      </c>
      <c r="V106" s="850" t="s">
        <v>3431</v>
      </c>
      <c r="W106" s="181"/>
      <c r="X106" s="181"/>
      <c r="Y106" s="391"/>
      <c r="Z106" s="394">
        <f t="shared" si="15"/>
        <v>0</v>
      </c>
      <c r="AA106" s="492"/>
      <c r="AB106" s="492"/>
      <c r="AC106" s="492"/>
      <c r="AD106" s="492"/>
      <c r="AE106" s="492"/>
      <c r="AF106" s="492"/>
      <c r="AG106" s="492"/>
      <c r="AH106" s="492"/>
      <c r="AI106" s="492"/>
      <c r="AJ106" s="492"/>
      <c r="AK106" s="492"/>
      <c r="AL106" s="492"/>
      <c r="AM106" s="492"/>
      <c r="AN106" s="492"/>
      <c r="AO106" s="492"/>
      <c r="AP106" s="492"/>
      <c r="AQ106" s="492"/>
      <c r="AR106" s="492"/>
      <c r="AS106" s="492"/>
      <c r="AT106" s="492"/>
      <c r="AU106" s="492"/>
      <c r="AV106" s="492"/>
      <c r="AW106" s="492"/>
      <c r="AX106" s="492"/>
      <c r="AY106" s="492"/>
      <c r="AZ106" s="492"/>
      <c r="BA106" s="492"/>
      <c r="BB106" s="492"/>
      <c r="BC106" s="492"/>
      <c r="BD106" s="492"/>
      <c r="BE106" s="492"/>
      <c r="BF106" s="492"/>
      <c r="BG106" s="492"/>
      <c r="BH106" s="492"/>
      <c r="BI106" s="492"/>
      <c r="BJ106" s="492"/>
      <c r="BK106" s="492"/>
      <c r="BL106" s="492"/>
      <c r="BM106" s="492"/>
      <c r="BN106" s="492"/>
      <c r="BO106" s="492"/>
      <c r="BP106" s="492"/>
      <c r="BQ106" s="492"/>
      <c r="BR106" s="492"/>
      <c r="BS106" s="492"/>
      <c r="BT106" s="492"/>
      <c r="BU106" s="492"/>
      <c r="BV106" s="492"/>
      <c r="BW106" s="492"/>
      <c r="BX106" s="492"/>
      <c r="BY106" s="492"/>
      <c r="BZ106" s="492"/>
      <c r="CA106" s="492"/>
    </row>
    <row r="107" spans="1:80" s="1" customFormat="1" ht="18.75" x14ac:dyDescent="0.3">
      <c r="A107" s="53" t="s">
        <v>3541</v>
      </c>
      <c r="B107" s="39" t="s">
        <v>1235</v>
      </c>
      <c r="C107" s="39"/>
      <c r="D107" s="39" t="s">
        <v>623</v>
      </c>
      <c r="E107" s="39" t="s">
        <v>3542</v>
      </c>
      <c r="F107" s="39"/>
      <c r="G107" s="39"/>
      <c r="H107" s="39"/>
      <c r="I107" s="39">
        <v>40</v>
      </c>
      <c r="J107" s="53">
        <v>24</v>
      </c>
      <c r="K107" s="41">
        <v>2</v>
      </c>
      <c r="L107" s="39">
        <v>2</v>
      </c>
      <c r="M107" s="507">
        <f t="shared" si="16"/>
        <v>48</v>
      </c>
      <c r="N107" s="7"/>
      <c r="O107" s="7"/>
      <c r="P107" s="8"/>
      <c r="Q107" s="7"/>
      <c r="R107" s="684"/>
      <c r="S107" s="684"/>
      <c r="T107" s="14">
        <v>0</v>
      </c>
      <c r="U107" s="14">
        <f t="shared" si="14"/>
        <v>0</v>
      </c>
      <c r="V107" s="7"/>
      <c r="W107" s="8"/>
      <c r="X107" s="8"/>
      <c r="Y107" s="7"/>
      <c r="Z107" s="41">
        <f t="shared" si="15"/>
        <v>0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</row>
    <row r="108" spans="1:80" s="199" customFormat="1" ht="18.75" x14ac:dyDescent="0.3">
      <c r="A108" s="862" t="s">
        <v>3543</v>
      </c>
      <c r="B108" s="802" t="s">
        <v>1235</v>
      </c>
      <c r="C108" s="802"/>
      <c r="D108" s="802" t="s">
        <v>623</v>
      </c>
      <c r="E108" s="802" t="s">
        <v>3544</v>
      </c>
      <c r="F108" s="802"/>
      <c r="G108" s="802"/>
      <c r="H108" s="802"/>
      <c r="I108" s="802">
        <v>15</v>
      </c>
      <c r="J108" s="862">
        <v>9</v>
      </c>
      <c r="K108" s="455">
        <v>5</v>
      </c>
      <c r="L108" s="802">
        <v>1</v>
      </c>
      <c r="M108" s="858">
        <f t="shared" si="16"/>
        <v>9</v>
      </c>
      <c r="N108" s="857"/>
      <c r="O108" s="857"/>
      <c r="P108" s="859"/>
      <c r="Q108" s="857"/>
      <c r="R108" s="860"/>
      <c r="S108" s="860"/>
      <c r="T108" s="861">
        <v>0</v>
      </c>
      <c r="U108" s="861">
        <f t="shared" si="14"/>
        <v>0</v>
      </c>
      <c r="V108" s="857"/>
      <c r="W108" s="859"/>
      <c r="X108" s="859"/>
      <c r="Y108" s="857"/>
      <c r="Z108" s="455">
        <f t="shared" si="15"/>
        <v>0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</row>
    <row r="109" spans="1:80" s="39" customFormat="1" ht="18.75" x14ac:dyDescent="0.3">
      <c r="A109" s="53" t="s">
        <v>3545</v>
      </c>
      <c r="B109" s="39" t="s">
        <v>1235</v>
      </c>
      <c r="D109" s="39" t="s">
        <v>623</v>
      </c>
      <c r="E109" s="39" t="s">
        <v>3546</v>
      </c>
      <c r="I109" s="39">
        <v>40</v>
      </c>
      <c r="J109" s="53">
        <v>24</v>
      </c>
      <c r="K109" s="39">
        <v>2</v>
      </c>
      <c r="L109" s="39">
        <v>2</v>
      </c>
      <c r="M109" s="692">
        <f t="shared" si="16"/>
        <v>48</v>
      </c>
      <c r="N109" s="7"/>
      <c r="O109" s="7"/>
      <c r="P109" s="8"/>
      <c r="Q109" s="7"/>
      <c r="R109" s="684"/>
      <c r="S109" s="684"/>
      <c r="T109" s="7">
        <v>0</v>
      </c>
      <c r="U109" s="7">
        <f t="shared" si="14"/>
        <v>0</v>
      </c>
      <c r="V109" s="7"/>
      <c r="W109" s="8"/>
      <c r="X109" s="8"/>
      <c r="Y109" s="7"/>
      <c r="Z109" s="41">
        <f t="shared" si="15"/>
        <v>0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245"/>
    </row>
    <row r="110" spans="1:80" s="39" customFormat="1" ht="18.75" x14ac:dyDescent="0.3">
      <c r="A110" s="53" t="s">
        <v>3547</v>
      </c>
      <c r="B110" s="39" t="s">
        <v>1235</v>
      </c>
      <c r="D110" s="39" t="s">
        <v>623</v>
      </c>
      <c r="E110" s="39" t="s">
        <v>3548</v>
      </c>
      <c r="I110" s="39">
        <v>40</v>
      </c>
      <c r="J110" s="53">
        <v>24</v>
      </c>
      <c r="K110" s="39">
        <v>2</v>
      </c>
      <c r="L110" s="39">
        <v>2</v>
      </c>
      <c r="M110" s="692">
        <f t="shared" si="16"/>
        <v>48</v>
      </c>
      <c r="N110" s="7"/>
      <c r="O110" s="7"/>
      <c r="P110" s="8"/>
      <c r="Q110" s="7"/>
      <c r="R110" s="684"/>
      <c r="S110" s="684"/>
      <c r="T110" s="7">
        <v>0</v>
      </c>
      <c r="U110" s="7">
        <f t="shared" si="14"/>
        <v>0</v>
      </c>
      <c r="V110" s="7"/>
      <c r="W110" s="8"/>
      <c r="X110" s="8"/>
      <c r="Y110" s="7"/>
      <c r="Z110" s="41">
        <f t="shared" si="15"/>
        <v>0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245"/>
    </row>
    <row r="111" spans="1:80" s="39" customFormat="1" ht="18.75" x14ac:dyDescent="0.3">
      <c r="A111" s="53" t="s">
        <v>3549</v>
      </c>
      <c r="B111" s="39" t="s">
        <v>1235</v>
      </c>
      <c r="D111" s="39" t="s">
        <v>623</v>
      </c>
      <c r="E111" s="39" t="s">
        <v>3550</v>
      </c>
      <c r="I111" s="39">
        <v>25</v>
      </c>
      <c r="J111" s="53">
        <v>15</v>
      </c>
      <c r="K111" s="39">
        <v>4</v>
      </c>
      <c r="L111" s="39">
        <v>1</v>
      </c>
      <c r="M111" s="692">
        <f t="shared" si="16"/>
        <v>15</v>
      </c>
      <c r="N111" s="7"/>
      <c r="O111" s="7"/>
      <c r="P111" s="8"/>
      <c r="Q111" s="7"/>
      <c r="R111" s="684"/>
      <c r="S111" s="684"/>
      <c r="T111" s="7">
        <v>0</v>
      </c>
      <c r="U111" s="7">
        <f t="shared" si="14"/>
        <v>0</v>
      </c>
      <c r="V111" s="7"/>
      <c r="W111" s="8"/>
      <c r="X111" s="8"/>
      <c r="Y111" s="7"/>
      <c r="Z111" s="41">
        <f t="shared" si="15"/>
        <v>0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245"/>
    </row>
    <row r="112" spans="1:80" s="39" customFormat="1" ht="18.75" x14ac:dyDescent="0.3">
      <c r="A112" s="53" t="s">
        <v>3551</v>
      </c>
      <c r="B112" s="39" t="s">
        <v>1235</v>
      </c>
      <c r="D112" s="39" t="s">
        <v>623</v>
      </c>
      <c r="E112" s="39" t="s">
        <v>3552</v>
      </c>
      <c r="I112" s="39">
        <v>35</v>
      </c>
      <c r="J112" s="39">
        <v>21</v>
      </c>
      <c r="K112" s="39">
        <v>2</v>
      </c>
      <c r="L112" s="39">
        <v>1</v>
      </c>
      <c r="M112" s="692">
        <f t="shared" si="16"/>
        <v>21</v>
      </c>
      <c r="N112" s="7"/>
      <c r="O112" s="7"/>
      <c r="P112" s="8"/>
      <c r="Q112" s="7"/>
      <c r="R112" s="684"/>
      <c r="S112" s="684"/>
      <c r="T112" s="7">
        <v>0</v>
      </c>
      <c r="U112" s="7">
        <f t="shared" si="14"/>
        <v>0</v>
      </c>
      <c r="V112" s="7"/>
      <c r="W112" s="8"/>
      <c r="X112" s="8"/>
      <c r="Y112" s="7"/>
      <c r="Z112" s="41">
        <f t="shared" si="15"/>
        <v>0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245"/>
    </row>
    <row r="113" spans="1:80" s="39" customFormat="1" ht="18.75" x14ac:dyDescent="0.3">
      <c r="A113" s="53" t="s">
        <v>3553</v>
      </c>
      <c r="B113" s="39" t="s">
        <v>1235</v>
      </c>
      <c r="D113" s="39" t="s">
        <v>623</v>
      </c>
      <c r="E113" s="39" t="s">
        <v>3554</v>
      </c>
      <c r="I113" s="39">
        <v>15</v>
      </c>
      <c r="J113" s="53">
        <v>9</v>
      </c>
      <c r="K113" s="39">
        <v>3</v>
      </c>
      <c r="L113" s="39">
        <v>1</v>
      </c>
      <c r="M113" s="692">
        <f t="shared" si="16"/>
        <v>9</v>
      </c>
      <c r="N113" s="7"/>
      <c r="O113" s="7"/>
      <c r="P113" s="8"/>
      <c r="Q113" s="7"/>
      <c r="R113" s="684"/>
      <c r="S113" s="684"/>
      <c r="T113" s="7">
        <v>0</v>
      </c>
      <c r="U113" s="7">
        <f t="shared" si="14"/>
        <v>0</v>
      </c>
      <c r="V113" s="7"/>
      <c r="W113" s="8"/>
      <c r="X113" s="8"/>
      <c r="Y113" s="7"/>
      <c r="Z113" s="41">
        <f t="shared" si="15"/>
        <v>0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245"/>
    </row>
    <row r="114" spans="1:80" s="39" customFormat="1" ht="18.75" x14ac:dyDescent="0.3">
      <c r="A114" s="382" t="s">
        <v>1242</v>
      </c>
      <c r="B114" s="17" t="s">
        <v>1235</v>
      </c>
      <c r="C114" s="17"/>
      <c r="D114" s="17" t="s">
        <v>104</v>
      </c>
      <c r="E114" s="17" t="s">
        <v>3555</v>
      </c>
      <c r="J114" s="52"/>
      <c r="L114" s="7"/>
      <c r="M114" s="692"/>
      <c r="N114" s="7">
        <v>3</v>
      </c>
      <c r="O114" s="7">
        <v>18</v>
      </c>
      <c r="P114" s="8">
        <v>4.2</v>
      </c>
      <c r="Q114" s="7"/>
      <c r="R114" s="684"/>
      <c r="S114" s="684"/>
      <c r="T114" s="7">
        <v>0</v>
      </c>
      <c r="U114" s="7">
        <f t="shared" si="14"/>
        <v>0</v>
      </c>
      <c r="V114" s="7"/>
      <c r="W114" s="8"/>
      <c r="X114" s="8"/>
      <c r="Y114" s="7"/>
      <c r="Z114" s="41">
        <f t="shared" si="15"/>
        <v>0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245"/>
    </row>
    <row r="115" spans="1:80" s="39" customFormat="1" ht="18.75" x14ac:dyDescent="0.3">
      <c r="A115" s="17" t="s">
        <v>3556</v>
      </c>
      <c r="B115" s="17" t="s">
        <v>1235</v>
      </c>
      <c r="C115" s="17"/>
      <c r="D115" s="17" t="s">
        <v>104</v>
      </c>
      <c r="E115" s="17" t="s">
        <v>3555</v>
      </c>
      <c r="F115" s="17"/>
      <c r="G115" s="17"/>
      <c r="H115" s="17"/>
      <c r="I115" s="17"/>
      <c r="J115" s="18"/>
      <c r="K115" s="17"/>
      <c r="L115" s="20"/>
      <c r="M115" s="19"/>
      <c r="N115" s="20">
        <v>5</v>
      </c>
      <c r="O115" s="20">
        <v>17</v>
      </c>
      <c r="P115" s="21">
        <v>5.95</v>
      </c>
      <c r="Q115" s="20"/>
      <c r="R115" s="686"/>
      <c r="S115" s="684"/>
      <c r="T115" s="7">
        <v>0</v>
      </c>
      <c r="U115" s="7">
        <f t="shared" si="14"/>
        <v>0</v>
      </c>
      <c r="V115" s="7"/>
      <c r="W115" s="8"/>
      <c r="X115" s="8"/>
      <c r="Y115" s="7"/>
      <c r="Z115" s="41">
        <f t="shared" si="15"/>
        <v>0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245"/>
    </row>
    <row r="116" spans="1:80" s="39" customFormat="1" ht="18.75" x14ac:dyDescent="0.3">
      <c r="A116" s="382" t="s">
        <v>1242</v>
      </c>
      <c r="B116" s="17" t="s">
        <v>1235</v>
      </c>
      <c r="C116" s="17"/>
      <c r="D116" s="17" t="s">
        <v>104</v>
      </c>
      <c r="E116" s="17" t="s">
        <v>3557</v>
      </c>
      <c r="J116" s="52"/>
      <c r="L116" s="7"/>
      <c r="M116" s="692"/>
      <c r="N116" s="7">
        <v>3</v>
      </c>
      <c r="O116" s="7">
        <v>9</v>
      </c>
      <c r="P116" s="8">
        <v>2.4</v>
      </c>
      <c r="Q116" s="7"/>
      <c r="R116" s="684"/>
      <c r="S116" s="684"/>
      <c r="T116" s="7">
        <v>0</v>
      </c>
      <c r="U116" s="7">
        <f t="shared" si="14"/>
        <v>0</v>
      </c>
      <c r="V116" s="7"/>
      <c r="W116" s="8"/>
      <c r="X116" s="8"/>
      <c r="Y116" s="7"/>
      <c r="Z116" s="41">
        <f t="shared" si="15"/>
        <v>0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245"/>
    </row>
    <row r="117" spans="1:80" s="39" customFormat="1" ht="18.75" x14ac:dyDescent="0.3">
      <c r="A117" s="53" t="s">
        <v>3558</v>
      </c>
      <c r="B117" s="39" t="s">
        <v>3559</v>
      </c>
      <c r="D117" s="39" t="s">
        <v>1067</v>
      </c>
      <c r="E117" s="39" t="s">
        <v>3560</v>
      </c>
      <c r="I117" s="39">
        <v>75</v>
      </c>
      <c r="J117" s="53">
        <v>60</v>
      </c>
      <c r="K117" s="39">
        <v>2</v>
      </c>
      <c r="L117" s="39">
        <v>0</v>
      </c>
      <c r="M117" s="692">
        <f t="shared" ref="M117:M140" si="17">SUM(J117*L117)</f>
        <v>0</v>
      </c>
      <c r="N117" s="7"/>
      <c r="O117" s="7"/>
      <c r="P117" s="8"/>
      <c r="Q117" s="7"/>
      <c r="R117" s="684"/>
      <c r="S117" s="684"/>
      <c r="T117" s="7">
        <v>0</v>
      </c>
      <c r="U117" s="7">
        <f t="shared" si="14"/>
        <v>0</v>
      </c>
      <c r="V117" s="7"/>
      <c r="W117" s="8"/>
      <c r="X117" s="8"/>
      <c r="Y117" s="7"/>
      <c r="Z117" s="41">
        <f t="shared" si="15"/>
        <v>0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245"/>
    </row>
    <row r="118" spans="1:80" s="39" customFormat="1" ht="18.75" x14ac:dyDescent="0.3">
      <c r="A118" s="53" t="s">
        <v>1088</v>
      </c>
      <c r="B118" s="39" t="s">
        <v>1064</v>
      </c>
      <c r="D118" s="39" t="s">
        <v>1089</v>
      </c>
      <c r="E118" s="39" t="s">
        <v>3561</v>
      </c>
      <c r="I118" s="39">
        <v>17</v>
      </c>
      <c r="J118" s="53">
        <v>6.5</v>
      </c>
      <c r="K118" s="39">
        <v>3</v>
      </c>
      <c r="L118" s="7">
        <v>1</v>
      </c>
      <c r="M118" s="692">
        <f t="shared" si="17"/>
        <v>6.5</v>
      </c>
      <c r="N118" s="7"/>
      <c r="O118" s="7"/>
      <c r="P118" s="8"/>
      <c r="Q118" s="7"/>
      <c r="R118" s="684"/>
      <c r="S118" s="684"/>
      <c r="T118" s="7">
        <v>0</v>
      </c>
      <c r="U118" s="7">
        <f t="shared" si="14"/>
        <v>0</v>
      </c>
      <c r="V118" s="7"/>
      <c r="W118" s="8"/>
      <c r="X118" s="8"/>
      <c r="Y118" s="7"/>
      <c r="Z118" s="41">
        <f t="shared" si="15"/>
        <v>0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245"/>
    </row>
    <row r="119" spans="1:80" s="1" customFormat="1" ht="18.75" x14ac:dyDescent="0.3">
      <c r="A119" s="53" t="s">
        <v>1088</v>
      </c>
      <c r="B119" s="39" t="s">
        <v>1064</v>
      </c>
      <c r="C119" s="39"/>
      <c r="D119" s="39" t="s">
        <v>1089</v>
      </c>
      <c r="E119" s="39" t="s">
        <v>3562</v>
      </c>
      <c r="F119" s="39"/>
      <c r="G119" s="39"/>
      <c r="H119" s="39"/>
      <c r="I119" s="39">
        <v>15</v>
      </c>
      <c r="J119" s="53">
        <v>5</v>
      </c>
      <c r="K119" s="41">
        <v>3</v>
      </c>
      <c r="L119" s="7">
        <v>2</v>
      </c>
      <c r="M119" s="507">
        <f t="shared" si="17"/>
        <v>10</v>
      </c>
      <c r="N119" s="7"/>
      <c r="O119" s="7"/>
      <c r="P119" s="8"/>
      <c r="Q119" s="7"/>
      <c r="R119" s="684"/>
      <c r="S119" s="684"/>
      <c r="T119" s="14">
        <v>0</v>
      </c>
      <c r="U119" s="14">
        <f t="shared" si="14"/>
        <v>0</v>
      </c>
      <c r="V119" s="7"/>
      <c r="W119" s="8"/>
      <c r="X119" s="8"/>
      <c r="Y119" s="7"/>
      <c r="Z119" s="41">
        <f t="shared" si="15"/>
        <v>0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spans="1:80" s="1" customFormat="1" ht="18.75" x14ac:dyDescent="0.3">
      <c r="A120" s="53" t="s">
        <v>1088</v>
      </c>
      <c r="B120" s="39" t="s">
        <v>1064</v>
      </c>
      <c r="C120" s="39"/>
      <c r="D120" s="39" t="s">
        <v>1089</v>
      </c>
      <c r="E120" s="39" t="s">
        <v>3563</v>
      </c>
      <c r="F120" s="39"/>
      <c r="G120" s="39"/>
      <c r="H120" s="39"/>
      <c r="I120" s="39">
        <v>16</v>
      </c>
      <c r="J120" s="53">
        <v>6</v>
      </c>
      <c r="K120" s="41">
        <v>4</v>
      </c>
      <c r="L120" s="7">
        <v>1</v>
      </c>
      <c r="M120" s="507">
        <f t="shared" si="17"/>
        <v>6</v>
      </c>
      <c r="N120" s="7"/>
      <c r="O120" s="7"/>
      <c r="P120" s="8"/>
      <c r="Q120" s="7"/>
      <c r="R120" s="684"/>
      <c r="S120" s="684"/>
      <c r="T120" s="14">
        <v>0</v>
      </c>
      <c r="U120" s="14">
        <f t="shared" si="14"/>
        <v>0</v>
      </c>
      <c r="V120" s="7"/>
      <c r="W120" s="8"/>
      <c r="X120" s="8"/>
      <c r="Y120" s="7"/>
      <c r="Z120" s="41">
        <f t="shared" si="15"/>
        <v>0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</row>
    <row r="121" spans="1:80" s="59" customFormat="1" ht="18.75" x14ac:dyDescent="0.3">
      <c r="A121" s="53" t="s">
        <v>1088</v>
      </c>
      <c r="B121" s="39" t="s">
        <v>1064</v>
      </c>
      <c r="C121" s="39"/>
      <c r="D121" s="39" t="s">
        <v>1089</v>
      </c>
      <c r="E121" s="39" t="s">
        <v>3564</v>
      </c>
      <c r="F121" s="39"/>
      <c r="G121" s="39"/>
      <c r="H121" s="39"/>
      <c r="I121" s="39">
        <v>17</v>
      </c>
      <c r="J121" s="53">
        <v>5.5</v>
      </c>
      <c r="K121" s="39">
        <v>2</v>
      </c>
      <c r="L121" s="7">
        <v>0</v>
      </c>
      <c r="M121" s="507">
        <f t="shared" si="17"/>
        <v>0</v>
      </c>
      <c r="N121" s="7"/>
      <c r="O121" s="7"/>
      <c r="P121" s="8"/>
      <c r="Q121" s="7"/>
      <c r="R121" s="684"/>
      <c r="S121" s="686"/>
      <c r="T121" s="392">
        <v>2</v>
      </c>
      <c r="U121" s="392">
        <f t="shared" si="14"/>
        <v>0</v>
      </c>
      <c r="V121" s="391"/>
      <c r="W121" s="181">
        <v>0.5</v>
      </c>
      <c r="X121" s="181">
        <v>3</v>
      </c>
      <c r="Y121" s="391">
        <v>2</v>
      </c>
      <c r="Z121" s="394">
        <f t="shared" si="15"/>
        <v>0</v>
      </c>
      <c r="AA121" s="492"/>
      <c r="AB121" s="492"/>
      <c r="AC121" s="492"/>
      <c r="AD121" s="492"/>
      <c r="AE121" s="492"/>
      <c r="AF121" s="492"/>
      <c r="AG121" s="492"/>
      <c r="AH121" s="492"/>
      <c r="AI121" s="492"/>
      <c r="AJ121" s="492"/>
      <c r="AK121" s="492"/>
      <c r="AL121" s="492"/>
      <c r="AM121" s="492"/>
      <c r="AN121" s="492"/>
      <c r="AO121" s="492"/>
      <c r="AP121" s="492"/>
      <c r="AQ121" s="492"/>
      <c r="AR121" s="492"/>
      <c r="AS121" s="492"/>
      <c r="AT121" s="492"/>
      <c r="AU121" s="492"/>
      <c r="AV121" s="492"/>
      <c r="AW121" s="492"/>
      <c r="AX121" s="492"/>
      <c r="AY121" s="492"/>
      <c r="AZ121" s="492"/>
      <c r="BA121" s="492"/>
      <c r="BB121" s="492"/>
      <c r="BC121" s="492"/>
      <c r="BD121" s="492"/>
      <c r="BE121" s="492"/>
      <c r="BF121" s="492"/>
      <c r="BG121" s="492"/>
      <c r="BH121" s="492"/>
      <c r="BI121" s="492"/>
      <c r="BJ121" s="492"/>
      <c r="BK121" s="492"/>
      <c r="BL121" s="492"/>
      <c r="BM121" s="492"/>
      <c r="BN121" s="492"/>
      <c r="BO121" s="492"/>
      <c r="BP121" s="492"/>
      <c r="BQ121" s="492"/>
      <c r="BR121" s="492"/>
      <c r="BS121" s="492"/>
      <c r="BT121" s="492"/>
      <c r="BU121" s="492"/>
      <c r="BV121" s="492"/>
      <c r="BW121" s="492"/>
      <c r="BX121" s="492"/>
      <c r="BY121" s="492"/>
      <c r="BZ121" s="492"/>
      <c r="CA121" s="492"/>
      <c r="CB121" s="494"/>
    </row>
    <row r="122" spans="1:80" s="39" customFormat="1" ht="18.75" x14ac:dyDescent="0.3">
      <c r="A122" s="53" t="s">
        <v>1088</v>
      </c>
      <c r="B122" s="39" t="s">
        <v>1064</v>
      </c>
      <c r="D122" s="39" t="s">
        <v>1089</v>
      </c>
      <c r="E122" s="39" t="s">
        <v>3564</v>
      </c>
      <c r="I122" s="39">
        <v>16</v>
      </c>
      <c r="J122" s="53">
        <v>5.5</v>
      </c>
      <c r="K122" s="39">
        <v>1</v>
      </c>
      <c r="L122" s="7">
        <v>0</v>
      </c>
      <c r="M122" s="507">
        <f t="shared" si="17"/>
        <v>0</v>
      </c>
      <c r="N122" s="7"/>
      <c r="O122" s="7"/>
      <c r="P122" s="8"/>
      <c r="Q122" s="7"/>
      <c r="R122" s="684"/>
      <c r="S122" s="684"/>
      <c r="T122" s="14">
        <v>0</v>
      </c>
      <c r="U122" s="14">
        <f t="shared" si="14"/>
        <v>0</v>
      </c>
      <c r="V122" s="7"/>
      <c r="W122" s="8"/>
      <c r="X122" s="8"/>
      <c r="Y122" s="7"/>
      <c r="Z122" s="41">
        <f t="shared" si="15"/>
        <v>0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245"/>
    </row>
    <row r="123" spans="1:80" s="39" customFormat="1" ht="18.75" x14ac:dyDescent="0.3">
      <c r="A123" s="53" t="s">
        <v>3565</v>
      </c>
      <c r="B123" s="39" t="s">
        <v>1064</v>
      </c>
      <c r="D123" s="39" t="s">
        <v>623</v>
      </c>
      <c r="E123" s="39" t="s">
        <v>3566</v>
      </c>
      <c r="I123" s="39">
        <v>15</v>
      </c>
      <c r="J123" s="53">
        <v>9</v>
      </c>
      <c r="K123" s="39">
        <v>5</v>
      </c>
      <c r="L123" s="39">
        <v>4</v>
      </c>
      <c r="M123" s="507">
        <f t="shared" si="17"/>
        <v>36</v>
      </c>
      <c r="N123" s="7"/>
      <c r="O123" s="7"/>
      <c r="P123" s="8"/>
      <c r="Q123" s="7"/>
      <c r="R123" s="684"/>
      <c r="S123" s="684"/>
      <c r="T123" s="14">
        <v>0</v>
      </c>
      <c r="U123" s="14">
        <f t="shared" si="14"/>
        <v>0</v>
      </c>
      <c r="V123" s="7"/>
      <c r="W123" s="8"/>
      <c r="X123" s="8"/>
      <c r="Y123" s="7"/>
      <c r="Z123" s="41">
        <f t="shared" si="15"/>
        <v>0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245"/>
    </row>
    <row r="124" spans="1:80" s="1" customFormat="1" ht="18.75" x14ac:dyDescent="0.3">
      <c r="A124" s="53"/>
      <c r="B124" s="39" t="s">
        <v>1064</v>
      </c>
      <c r="C124" s="39"/>
      <c r="D124" s="39" t="s">
        <v>623</v>
      </c>
      <c r="E124" s="39" t="s">
        <v>3567</v>
      </c>
      <c r="F124" s="39"/>
      <c r="G124" s="39"/>
      <c r="H124" s="39"/>
      <c r="I124" s="39">
        <v>20</v>
      </c>
      <c r="J124" s="53">
        <v>17</v>
      </c>
      <c r="K124" s="41">
        <v>8</v>
      </c>
      <c r="L124" s="39">
        <v>7</v>
      </c>
      <c r="M124" s="507">
        <f t="shared" si="17"/>
        <v>119</v>
      </c>
      <c r="N124" s="7"/>
      <c r="O124" s="7"/>
      <c r="P124" s="8"/>
      <c r="Q124" s="7"/>
      <c r="R124" s="684"/>
      <c r="S124" s="684"/>
      <c r="T124" s="14">
        <v>0</v>
      </c>
      <c r="U124" s="14">
        <f t="shared" si="14"/>
        <v>0</v>
      </c>
      <c r="V124" s="7"/>
      <c r="W124" s="8"/>
      <c r="X124" s="8"/>
      <c r="Y124" s="7"/>
      <c r="Z124" s="41">
        <f t="shared" si="15"/>
        <v>0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spans="1:80" s="1" customFormat="1" ht="18.75" x14ac:dyDescent="0.3">
      <c r="A125" s="53"/>
      <c r="B125" s="39" t="s">
        <v>1064</v>
      </c>
      <c r="C125" s="39"/>
      <c r="D125" s="39" t="s">
        <v>22</v>
      </c>
      <c r="E125" s="39" t="s">
        <v>2938</v>
      </c>
      <c r="F125" s="39"/>
      <c r="G125" s="39" t="s">
        <v>3568</v>
      </c>
      <c r="H125" s="39"/>
      <c r="I125" s="39">
        <v>15</v>
      </c>
      <c r="J125" s="870">
        <f>SUM(I125*50%)</f>
        <v>7.5</v>
      </c>
      <c r="K125" s="41"/>
      <c r="L125" s="39">
        <v>1</v>
      </c>
      <c r="M125" s="507">
        <f t="shared" si="17"/>
        <v>7.5</v>
      </c>
      <c r="N125" s="7"/>
      <c r="O125" s="7"/>
      <c r="P125" s="8"/>
      <c r="Q125" s="7"/>
      <c r="R125" s="684"/>
      <c r="S125" s="684"/>
      <c r="T125" s="14">
        <v>0</v>
      </c>
      <c r="U125" s="14">
        <f t="shared" si="14"/>
        <v>0</v>
      </c>
      <c r="V125" s="7"/>
      <c r="W125" s="8"/>
      <c r="X125" s="8"/>
      <c r="Y125" s="7"/>
      <c r="Z125" s="41">
        <f t="shared" si="15"/>
        <v>0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spans="1:80" s="199" customFormat="1" ht="18.75" x14ac:dyDescent="0.3">
      <c r="A126" s="53"/>
      <c r="B126" s="39" t="s">
        <v>1064</v>
      </c>
      <c r="C126" s="39"/>
      <c r="D126" s="39" t="s">
        <v>1084</v>
      </c>
      <c r="E126" s="39" t="s">
        <v>3569</v>
      </c>
      <c r="F126" s="39"/>
      <c r="G126" s="39" t="s">
        <v>3570</v>
      </c>
      <c r="H126" s="39"/>
      <c r="I126" s="39">
        <v>5</v>
      </c>
      <c r="J126" s="870">
        <f>SUM(I126*50%)</f>
        <v>2.5</v>
      </c>
      <c r="K126" s="41"/>
      <c r="L126" s="39">
        <v>1</v>
      </c>
      <c r="M126" s="507">
        <f t="shared" si="17"/>
        <v>2.5</v>
      </c>
      <c r="N126" s="7"/>
      <c r="O126" s="7"/>
      <c r="P126" s="8"/>
      <c r="Q126" s="7"/>
      <c r="R126" s="684"/>
      <c r="S126" s="684"/>
      <c r="T126" s="14">
        <v>0</v>
      </c>
      <c r="U126" s="14">
        <f t="shared" si="14"/>
        <v>0</v>
      </c>
      <c r="V126" s="7"/>
      <c r="W126" s="8"/>
      <c r="X126" s="8"/>
      <c r="Y126" s="7"/>
      <c r="Z126" s="41">
        <f t="shared" si="15"/>
        <v>0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</row>
    <row r="127" spans="1:80" s="1" customFormat="1" ht="18.75" x14ac:dyDescent="0.3">
      <c r="A127" s="53" t="s">
        <v>1110</v>
      </c>
      <c r="B127" s="39" t="s">
        <v>1111</v>
      </c>
      <c r="C127" s="39"/>
      <c r="D127" s="39" t="s">
        <v>1089</v>
      </c>
      <c r="E127" s="39" t="s">
        <v>1112</v>
      </c>
      <c r="F127" s="39"/>
      <c r="G127" s="39"/>
      <c r="H127" s="39"/>
      <c r="I127" s="39">
        <v>7</v>
      </c>
      <c r="J127" s="53">
        <v>3</v>
      </c>
      <c r="K127" s="41">
        <v>3</v>
      </c>
      <c r="L127" s="7">
        <v>0</v>
      </c>
      <c r="M127" s="507">
        <f t="shared" si="17"/>
        <v>0</v>
      </c>
      <c r="N127" s="7"/>
      <c r="O127" s="7"/>
      <c r="P127" s="8"/>
      <c r="Q127" s="7"/>
      <c r="R127" s="684"/>
      <c r="S127" s="684"/>
      <c r="T127" s="14">
        <v>0</v>
      </c>
      <c r="U127" s="14">
        <f t="shared" si="14"/>
        <v>0</v>
      </c>
      <c r="V127" s="7"/>
      <c r="W127" s="8"/>
      <c r="X127" s="8"/>
      <c r="Y127" s="7"/>
      <c r="Z127" s="41">
        <f t="shared" si="15"/>
        <v>0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spans="1:80" s="1" customFormat="1" ht="18.75" x14ac:dyDescent="0.3">
      <c r="A128" s="53" t="s">
        <v>3571</v>
      </c>
      <c r="B128" s="39" t="s">
        <v>1114</v>
      </c>
      <c r="C128" s="39"/>
      <c r="D128" s="39" t="s">
        <v>104</v>
      </c>
      <c r="E128" s="39" t="s">
        <v>3572</v>
      </c>
      <c r="F128" s="39"/>
      <c r="G128" s="39"/>
      <c r="H128" s="39"/>
      <c r="I128" s="39">
        <v>3</v>
      </c>
      <c r="J128" s="52">
        <v>1.25</v>
      </c>
      <c r="K128" s="41">
        <v>4</v>
      </c>
      <c r="L128" s="7">
        <v>1</v>
      </c>
      <c r="M128" s="507">
        <f t="shared" si="17"/>
        <v>1.25</v>
      </c>
      <c r="N128" s="7"/>
      <c r="O128" s="7"/>
      <c r="P128" s="8"/>
      <c r="Q128" s="7"/>
      <c r="R128" s="684"/>
      <c r="S128" s="684"/>
      <c r="T128" s="14">
        <v>0</v>
      </c>
      <c r="U128" s="14">
        <f t="shared" si="14"/>
        <v>0</v>
      </c>
      <c r="V128" s="7"/>
      <c r="W128" s="8"/>
      <c r="X128" s="8"/>
      <c r="Y128" s="7"/>
      <c r="Z128" s="41">
        <f t="shared" si="15"/>
        <v>0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spans="1:80" s="1" customFormat="1" ht="18.75" x14ac:dyDescent="0.3">
      <c r="A129" s="53" t="s">
        <v>1113</v>
      </c>
      <c r="B129" s="39" t="s">
        <v>1114</v>
      </c>
      <c r="C129" s="39"/>
      <c r="D129" s="39" t="s">
        <v>104</v>
      </c>
      <c r="E129" s="39" t="s">
        <v>3573</v>
      </c>
      <c r="F129" s="39"/>
      <c r="G129" s="39"/>
      <c r="H129" s="39"/>
      <c r="I129" s="39">
        <v>8</v>
      </c>
      <c r="J129" s="52">
        <v>4.05</v>
      </c>
      <c r="K129" s="41">
        <v>2</v>
      </c>
      <c r="L129" s="7">
        <v>0</v>
      </c>
      <c r="M129" s="507">
        <f t="shared" si="17"/>
        <v>0</v>
      </c>
      <c r="N129" s="7"/>
      <c r="O129" s="7"/>
      <c r="P129" s="8"/>
      <c r="Q129" s="7"/>
      <c r="R129" s="684"/>
      <c r="S129" s="684"/>
      <c r="T129" s="14">
        <v>0</v>
      </c>
      <c r="U129" s="14">
        <f t="shared" si="14"/>
        <v>0</v>
      </c>
      <c r="V129" s="7"/>
      <c r="W129" s="8"/>
      <c r="X129" s="8"/>
      <c r="Y129" s="7"/>
      <c r="Z129" s="41">
        <f t="shared" si="15"/>
        <v>0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spans="1:80" s="1" customFormat="1" ht="18.75" x14ac:dyDescent="0.3">
      <c r="A130" s="53"/>
      <c r="B130" s="39" t="s">
        <v>1125</v>
      </c>
      <c r="C130" s="39"/>
      <c r="D130" s="39" t="s">
        <v>22</v>
      </c>
      <c r="E130" s="39" t="s">
        <v>1126</v>
      </c>
      <c r="F130" s="53" t="s">
        <v>3574</v>
      </c>
      <c r="G130" s="53" t="s">
        <v>3575</v>
      </c>
      <c r="H130" s="53"/>
      <c r="I130" s="53">
        <v>4</v>
      </c>
      <c r="J130" s="870">
        <f>SUM(I130*50%)</f>
        <v>2</v>
      </c>
      <c r="K130" s="57"/>
      <c r="L130" s="53">
        <v>2</v>
      </c>
      <c r="M130" s="687">
        <f t="shared" si="17"/>
        <v>4</v>
      </c>
      <c r="N130" s="12"/>
      <c r="O130" s="12"/>
      <c r="P130" s="54"/>
      <c r="Q130" s="12"/>
      <c r="R130" s="689"/>
      <c r="S130" s="684"/>
      <c r="T130" s="14">
        <v>0</v>
      </c>
      <c r="U130" s="14">
        <f t="shared" si="14"/>
        <v>0</v>
      </c>
      <c r="V130" s="7"/>
      <c r="W130" s="8"/>
      <c r="X130" s="8"/>
      <c r="Y130" s="7"/>
      <c r="Z130" s="41">
        <f t="shared" si="15"/>
        <v>0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</row>
    <row r="131" spans="1:80" s="97" customFormat="1" ht="18.75" x14ac:dyDescent="0.3">
      <c r="A131" s="53"/>
      <c r="B131" s="39" t="s">
        <v>1125</v>
      </c>
      <c r="C131" s="39"/>
      <c r="D131" s="39" t="s">
        <v>22</v>
      </c>
      <c r="E131" s="39" t="s">
        <v>1126</v>
      </c>
      <c r="F131" s="53" t="s">
        <v>2190</v>
      </c>
      <c r="G131" s="53" t="s">
        <v>3575</v>
      </c>
      <c r="H131" s="53"/>
      <c r="I131" s="53">
        <v>5</v>
      </c>
      <c r="J131" s="870">
        <f>SUM(I131*50%)</f>
        <v>2.5</v>
      </c>
      <c r="K131" s="57"/>
      <c r="L131" s="53">
        <v>1</v>
      </c>
      <c r="M131" s="851">
        <f t="shared" si="17"/>
        <v>2.5</v>
      </c>
      <c r="N131" s="12"/>
      <c r="O131" s="12"/>
      <c r="P131" s="54"/>
      <c r="Q131" s="12"/>
      <c r="R131" s="689"/>
      <c r="S131" s="684"/>
      <c r="T131" s="14">
        <v>0</v>
      </c>
      <c r="U131" s="14">
        <f t="shared" ref="U131:U162" si="18">(P131*T131)</f>
        <v>0</v>
      </c>
      <c r="V131" s="7"/>
      <c r="W131" s="8"/>
      <c r="X131" s="8"/>
      <c r="Y131" s="7"/>
      <c r="Z131" s="41">
        <f t="shared" ref="Z131:Z162" si="19">(T131-Y131)</f>
        <v>0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</row>
    <row r="132" spans="1:80" s="25" customFormat="1" ht="18.75" x14ac:dyDescent="0.3">
      <c r="A132" s="53"/>
      <c r="B132" s="39" t="s">
        <v>1159</v>
      </c>
      <c r="C132" s="39"/>
      <c r="D132" s="39" t="s">
        <v>1168</v>
      </c>
      <c r="E132" s="39" t="s">
        <v>1212</v>
      </c>
      <c r="F132" s="39"/>
      <c r="G132" s="39" t="s">
        <v>3576</v>
      </c>
      <c r="H132" s="39" t="s">
        <v>1104</v>
      </c>
      <c r="I132" s="39">
        <v>65</v>
      </c>
      <c r="J132" s="870">
        <v>30</v>
      </c>
      <c r="K132" s="39"/>
      <c r="L132" s="39">
        <v>1</v>
      </c>
      <c r="M132" s="692">
        <f t="shared" si="17"/>
        <v>30</v>
      </c>
      <c r="N132" s="7"/>
      <c r="O132" s="7"/>
      <c r="P132" s="8"/>
      <c r="Q132" s="7"/>
      <c r="R132" s="684"/>
      <c r="S132" s="684"/>
      <c r="T132" s="14">
        <v>0</v>
      </c>
      <c r="U132" s="14">
        <f t="shared" si="18"/>
        <v>0</v>
      </c>
      <c r="V132" s="7"/>
      <c r="W132" s="8"/>
      <c r="X132" s="8"/>
      <c r="Y132" s="7"/>
      <c r="Z132" s="41">
        <f t="shared" si="19"/>
        <v>0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spans="1:80" s="1" customFormat="1" ht="18.75" x14ac:dyDescent="0.3">
      <c r="A133" s="53"/>
      <c r="B133" s="39" t="s">
        <v>1159</v>
      </c>
      <c r="C133" s="39"/>
      <c r="D133" s="39" t="s">
        <v>1168</v>
      </c>
      <c r="E133" s="39" t="s">
        <v>1212</v>
      </c>
      <c r="F133" s="39"/>
      <c r="G133" s="39" t="s">
        <v>3577</v>
      </c>
      <c r="H133" s="39" t="s">
        <v>1104</v>
      </c>
      <c r="I133" s="39">
        <v>75</v>
      </c>
      <c r="J133" s="870">
        <v>39</v>
      </c>
      <c r="K133" s="41"/>
      <c r="L133" s="39">
        <v>1</v>
      </c>
      <c r="M133" s="507">
        <f t="shared" si="17"/>
        <v>39</v>
      </c>
      <c r="N133" s="7"/>
      <c r="O133" s="7"/>
      <c r="P133" s="8"/>
      <c r="Q133" s="7"/>
      <c r="R133" s="684"/>
      <c r="S133" s="684"/>
      <c r="T133" s="14">
        <v>0</v>
      </c>
      <c r="U133" s="14">
        <f t="shared" si="18"/>
        <v>0</v>
      </c>
      <c r="V133" s="7"/>
      <c r="W133" s="8"/>
      <c r="X133" s="8"/>
      <c r="Y133" s="7"/>
      <c r="Z133" s="41">
        <f t="shared" si="19"/>
        <v>0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spans="1:80" s="1" customFormat="1" ht="18.75" x14ac:dyDescent="0.3">
      <c r="A134" s="53"/>
      <c r="B134" s="39" t="s">
        <v>1159</v>
      </c>
      <c r="C134" s="39"/>
      <c r="D134" s="39" t="s">
        <v>1168</v>
      </c>
      <c r="E134" s="39" t="s">
        <v>1212</v>
      </c>
      <c r="F134" s="39"/>
      <c r="G134" s="39" t="s">
        <v>3578</v>
      </c>
      <c r="H134" s="39" t="s">
        <v>1104</v>
      </c>
      <c r="I134" s="39">
        <v>48</v>
      </c>
      <c r="J134" s="870">
        <v>20</v>
      </c>
      <c r="K134" s="41"/>
      <c r="L134" s="39">
        <v>1</v>
      </c>
      <c r="M134" s="507">
        <f t="shared" si="17"/>
        <v>20</v>
      </c>
      <c r="N134" s="7"/>
      <c r="O134" s="7"/>
      <c r="P134" s="8"/>
      <c r="Q134" s="7"/>
      <c r="R134" s="684"/>
      <c r="S134" s="684"/>
      <c r="T134" s="14">
        <v>0</v>
      </c>
      <c r="U134" s="14">
        <f t="shared" si="18"/>
        <v>0</v>
      </c>
      <c r="V134" s="7"/>
      <c r="W134" s="8"/>
      <c r="X134" s="8"/>
      <c r="Y134" s="7"/>
      <c r="Z134" s="41">
        <f t="shared" si="19"/>
        <v>0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spans="1:80" s="25" customFormat="1" ht="18.75" x14ac:dyDescent="0.3">
      <c r="A135" s="53"/>
      <c r="B135" s="39" t="s">
        <v>1159</v>
      </c>
      <c r="C135" s="39"/>
      <c r="D135" s="39" t="s">
        <v>1168</v>
      </c>
      <c r="E135" s="39" t="s">
        <v>1212</v>
      </c>
      <c r="F135" s="39"/>
      <c r="G135" s="39" t="s">
        <v>1109</v>
      </c>
      <c r="H135" s="39" t="s">
        <v>1104</v>
      </c>
      <c r="I135" s="39">
        <v>36</v>
      </c>
      <c r="J135" s="870">
        <v>16</v>
      </c>
      <c r="K135" s="41"/>
      <c r="L135" s="39">
        <v>8</v>
      </c>
      <c r="M135" s="507">
        <f t="shared" si="17"/>
        <v>128</v>
      </c>
      <c r="N135" s="7"/>
      <c r="O135" s="7"/>
      <c r="P135" s="8"/>
      <c r="Q135" s="7"/>
      <c r="R135" s="684"/>
      <c r="S135" s="684"/>
      <c r="T135" s="14">
        <v>0</v>
      </c>
      <c r="U135" s="14">
        <f t="shared" si="18"/>
        <v>0</v>
      </c>
      <c r="V135" s="7"/>
      <c r="W135" s="8"/>
      <c r="X135" s="8"/>
      <c r="Y135" s="7"/>
      <c r="Z135" s="41">
        <f t="shared" si="19"/>
        <v>0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spans="1:80" s="25" customFormat="1" ht="18.75" x14ac:dyDescent="0.3">
      <c r="A136" s="53"/>
      <c r="B136" s="39" t="s">
        <v>1159</v>
      </c>
      <c r="C136" s="39"/>
      <c r="D136" s="39" t="s">
        <v>1168</v>
      </c>
      <c r="E136" s="39" t="s">
        <v>1159</v>
      </c>
      <c r="F136" s="39" t="s">
        <v>3579</v>
      </c>
      <c r="G136" s="39" t="s">
        <v>3580</v>
      </c>
      <c r="H136" s="39" t="s">
        <v>3581</v>
      </c>
      <c r="I136" s="39">
        <v>25</v>
      </c>
      <c r="J136" s="384">
        <f>SUM(I136*50%)</f>
        <v>12.5</v>
      </c>
      <c r="K136" s="41"/>
      <c r="L136" s="39">
        <v>5</v>
      </c>
      <c r="M136" s="507">
        <f t="shared" si="17"/>
        <v>62.5</v>
      </c>
      <c r="N136" s="7"/>
      <c r="O136" s="7"/>
      <c r="P136" s="8"/>
      <c r="Q136" s="7"/>
      <c r="R136" s="684"/>
      <c r="S136" s="684"/>
      <c r="T136" s="14">
        <v>0</v>
      </c>
      <c r="U136" s="14">
        <f t="shared" si="18"/>
        <v>0</v>
      </c>
      <c r="V136" s="7"/>
      <c r="W136" s="8"/>
      <c r="X136" s="8"/>
      <c r="Y136" s="7"/>
      <c r="Z136" s="41">
        <f t="shared" si="19"/>
        <v>0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spans="1:80" s="25" customFormat="1" ht="18.75" x14ac:dyDescent="0.3">
      <c r="A137" s="53"/>
      <c r="B137" s="39" t="s">
        <v>1159</v>
      </c>
      <c r="C137" s="39"/>
      <c r="D137" s="39" t="s">
        <v>1168</v>
      </c>
      <c r="E137" s="39" t="s">
        <v>1159</v>
      </c>
      <c r="F137" s="39" t="s">
        <v>1147</v>
      </c>
      <c r="G137" s="39" t="s">
        <v>3582</v>
      </c>
      <c r="H137" s="39" t="s">
        <v>1177</v>
      </c>
      <c r="I137" s="39">
        <v>65</v>
      </c>
      <c r="J137" s="870">
        <f>SUM(I137*50%)</f>
        <v>32.5</v>
      </c>
      <c r="K137" s="41"/>
      <c r="L137" s="39">
        <v>1</v>
      </c>
      <c r="M137" s="507">
        <f t="shared" si="17"/>
        <v>32.5</v>
      </c>
      <c r="N137" s="7"/>
      <c r="O137" s="7"/>
      <c r="P137" s="8"/>
      <c r="Q137" s="7"/>
      <c r="R137" s="684"/>
      <c r="S137" s="684"/>
      <c r="T137" s="14">
        <v>0</v>
      </c>
      <c r="U137" s="14">
        <f t="shared" si="18"/>
        <v>0</v>
      </c>
      <c r="V137" s="7"/>
      <c r="W137" s="8"/>
      <c r="X137" s="8"/>
      <c r="Y137" s="7"/>
      <c r="Z137" s="41">
        <f t="shared" si="19"/>
        <v>0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spans="1:80" s="1" customFormat="1" ht="18.75" x14ac:dyDescent="0.3">
      <c r="A138" s="53"/>
      <c r="B138" s="39" t="s">
        <v>1159</v>
      </c>
      <c r="C138" s="39"/>
      <c r="D138" s="39" t="s">
        <v>1168</v>
      </c>
      <c r="E138" s="39" t="s">
        <v>1159</v>
      </c>
      <c r="F138" s="39" t="s">
        <v>568</v>
      </c>
      <c r="G138" s="39" t="s">
        <v>3570</v>
      </c>
      <c r="H138" s="39" t="s">
        <v>3583</v>
      </c>
      <c r="I138" s="39">
        <v>35</v>
      </c>
      <c r="J138" s="870">
        <f>SUM(I138*50%)</f>
        <v>17.5</v>
      </c>
      <c r="K138" s="41"/>
      <c r="L138" s="39">
        <v>1</v>
      </c>
      <c r="M138" s="507">
        <f t="shared" si="17"/>
        <v>17.5</v>
      </c>
      <c r="N138" s="7"/>
      <c r="O138" s="7"/>
      <c r="P138" s="8"/>
      <c r="Q138" s="7"/>
      <c r="R138" s="684"/>
      <c r="S138" s="684"/>
      <c r="T138" s="14">
        <v>0</v>
      </c>
      <c r="U138" s="14">
        <f t="shared" si="18"/>
        <v>0</v>
      </c>
      <c r="V138" s="7"/>
      <c r="W138" s="8"/>
      <c r="X138" s="8"/>
      <c r="Y138" s="7"/>
      <c r="Z138" s="41">
        <f t="shared" si="19"/>
        <v>0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spans="1:80" s="25" customFormat="1" ht="18.75" x14ac:dyDescent="0.3">
      <c r="A139" s="53"/>
      <c r="B139" s="39" t="s">
        <v>1159</v>
      </c>
      <c r="C139" s="39"/>
      <c r="D139" s="39" t="s">
        <v>1168</v>
      </c>
      <c r="E139" s="39" t="s">
        <v>1159</v>
      </c>
      <c r="F139" s="39" t="s">
        <v>568</v>
      </c>
      <c r="G139" s="39" t="s">
        <v>3584</v>
      </c>
      <c r="H139" s="39" t="s">
        <v>3585</v>
      </c>
      <c r="I139" s="39">
        <v>30</v>
      </c>
      <c r="J139" s="870">
        <f>SUM(I139*50%)</f>
        <v>15</v>
      </c>
      <c r="K139" s="41"/>
      <c r="L139" s="39">
        <v>1</v>
      </c>
      <c r="M139" s="507">
        <f t="shared" si="17"/>
        <v>15</v>
      </c>
      <c r="N139" s="7"/>
      <c r="O139" s="7"/>
      <c r="P139" s="8"/>
      <c r="Q139" s="7"/>
      <c r="R139" s="684"/>
      <c r="S139" s="684"/>
      <c r="T139" s="14">
        <v>0</v>
      </c>
      <c r="U139" s="14">
        <f t="shared" si="18"/>
        <v>0</v>
      </c>
      <c r="V139" s="7"/>
      <c r="W139" s="8"/>
      <c r="X139" s="8"/>
      <c r="Y139" s="7"/>
      <c r="Z139" s="41">
        <f t="shared" si="19"/>
        <v>0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</row>
    <row r="140" spans="1:80" s="17" customFormat="1" ht="18.75" x14ac:dyDescent="0.3">
      <c r="A140" s="39"/>
      <c r="B140" s="39" t="s">
        <v>1159</v>
      </c>
      <c r="C140" s="39"/>
      <c r="D140" s="39" t="s">
        <v>1168</v>
      </c>
      <c r="E140" s="39" t="s">
        <v>1159</v>
      </c>
      <c r="F140" s="39" t="s">
        <v>1179</v>
      </c>
      <c r="G140" s="39" t="s">
        <v>3586</v>
      </c>
      <c r="H140" s="39" t="s">
        <v>3585</v>
      </c>
      <c r="I140" s="39">
        <v>22</v>
      </c>
      <c r="J140" s="384">
        <f>SUM(I140*50%)</f>
        <v>11</v>
      </c>
      <c r="K140" s="39"/>
      <c r="L140" s="39">
        <v>2</v>
      </c>
      <c r="M140" s="692">
        <f t="shared" si="17"/>
        <v>22</v>
      </c>
      <c r="N140" s="7"/>
      <c r="O140" s="7"/>
      <c r="P140" s="8"/>
      <c r="Q140" s="7"/>
      <c r="R140" s="684"/>
      <c r="S140" s="684"/>
      <c r="T140" s="14">
        <v>0</v>
      </c>
      <c r="U140" s="14">
        <f t="shared" si="18"/>
        <v>0</v>
      </c>
      <c r="V140" s="7"/>
      <c r="W140" s="8"/>
      <c r="X140" s="8"/>
      <c r="Y140" s="7"/>
      <c r="Z140" s="41">
        <f t="shared" si="19"/>
        <v>0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96"/>
    </row>
    <row r="141" spans="1:80" s="25" customFormat="1" ht="18.75" x14ac:dyDescent="0.3">
      <c r="A141" s="39" t="s">
        <v>3587</v>
      </c>
      <c r="B141" s="40" t="s">
        <v>1253</v>
      </c>
      <c r="C141" s="39"/>
      <c r="D141" s="39" t="s">
        <v>104</v>
      </c>
      <c r="E141" s="39" t="s">
        <v>3588</v>
      </c>
      <c r="F141" s="39"/>
      <c r="G141" s="39"/>
      <c r="H141" s="39"/>
      <c r="I141" s="39"/>
      <c r="J141" s="40"/>
      <c r="K141" s="41"/>
      <c r="L141" s="7"/>
      <c r="M141" s="507"/>
      <c r="N141" s="7">
        <v>2</v>
      </c>
      <c r="O141" s="7">
        <v>20</v>
      </c>
      <c r="P141" s="8">
        <v>8.65</v>
      </c>
      <c r="Q141" s="7"/>
      <c r="R141" s="684"/>
      <c r="S141" s="684"/>
      <c r="T141" s="14">
        <v>0</v>
      </c>
      <c r="U141" s="14">
        <f t="shared" si="18"/>
        <v>0</v>
      </c>
      <c r="V141" s="7"/>
      <c r="W141" s="8"/>
      <c r="X141" s="8"/>
      <c r="Y141" s="7"/>
      <c r="Z141" s="41">
        <f t="shared" si="19"/>
        <v>0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spans="1:80" s="25" customFormat="1" ht="18.75" x14ac:dyDescent="0.3">
      <c r="A142" s="59"/>
      <c r="B142" s="59" t="s">
        <v>1257</v>
      </c>
      <c r="C142" s="59"/>
      <c r="D142" s="59" t="s">
        <v>1265</v>
      </c>
      <c r="E142" s="59" t="s">
        <v>3589</v>
      </c>
      <c r="F142" s="59"/>
      <c r="G142" s="59" t="s">
        <v>1271</v>
      </c>
      <c r="H142" s="59"/>
      <c r="I142" s="59">
        <v>55</v>
      </c>
      <c r="J142" s="59">
        <v>28.9</v>
      </c>
      <c r="K142" s="394"/>
      <c r="L142" s="59">
        <v>0</v>
      </c>
      <c r="M142" s="779">
        <f>SUM(J142*L142)</f>
        <v>0</v>
      </c>
      <c r="N142" s="391"/>
      <c r="O142" s="391"/>
      <c r="P142" s="853"/>
      <c r="Q142" s="391"/>
      <c r="R142" s="849"/>
      <c r="S142" s="684"/>
      <c r="T142" s="14">
        <v>0</v>
      </c>
      <c r="U142" s="14">
        <f t="shared" si="18"/>
        <v>0</v>
      </c>
      <c r="V142" s="7"/>
      <c r="W142" s="8"/>
      <c r="X142" s="8"/>
      <c r="Y142" s="7"/>
      <c r="Z142" s="41">
        <f t="shared" si="19"/>
        <v>0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spans="1:80" s="2" customFormat="1" ht="18.75" x14ac:dyDescent="0.3">
      <c r="A143" s="802"/>
      <c r="B143" s="802" t="s">
        <v>1257</v>
      </c>
      <c r="C143" s="802"/>
      <c r="D143" s="802" t="s">
        <v>22</v>
      </c>
      <c r="E143" s="802" t="s">
        <v>3590</v>
      </c>
      <c r="F143" s="802" t="s">
        <v>1259</v>
      </c>
      <c r="G143" s="802" t="s">
        <v>1271</v>
      </c>
      <c r="H143" s="802"/>
      <c r="I143" s="802">
        <v>25</v>
      </c>
      <c r="J143" s="802">
        <v>5</v>
      </c>
      <c r="K143" s="455"/>
      <c r="L143" s="802">
        <v>9</v>
      </c>
      <c r="M143" s="858">
        <f>SUM(J143*L143)</f>
        <v>45</v>
      </c>
      <c r="N143" s="857"/>
      <c r="O143" s="857"/>
      <c r="P143" s="859"/>
      <c r="Q143" s="857"/>
      <c r="R143" s="860"/>
      <c r="S143" s="871"/>
      <c r="T143" s="872">
        <v>0</v>
      </c>
      <c r="U143" s="861">
        <f t="shared" si="18"/>
        <v>0</v>
      </c>
      <c r="V143" s="12"/>
      <c r="W143" s="54"/>
      <c r="X143" s="54"/>
      <c r="Y143" s="12"/>
      <c r="Z143" s="41">
        <f t="shared" si="19"/>
        <v>0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</row>
    <row r="144" spans="1:80" s="186" customFormat="1" ht="18.75" x14ac:dyDescent="0.3">
      <c r="A144" s="39"/>
      <c r="B144" s="39" t="s">
        <v>1257</v>
      </c>
      <c r="C144" s="39"/>
      <c r="D144" s="39"/>
      <c r="E144" s="39" t="s">
        <v>1261</v>
      </c>
      <c r="F144" s="39" t="s">
        <v>1263</v>
      </c>
      <c r="G144" s="39" t="s">
        <v>3591</v>
      </c>
      <c r="H144" s="39"/>
      <c r="I144" s="39">
        <v>15</v>
      </c>
      <c r="J144" s="39">
        <f>SUM(I144*50%)</f>
        <v>7.5</v>
      </c>
      <c r="K144" s="39"/>
      <c r="L144" s="39">
        <v>2</v>
      </c>
      <c r="M144" s="692">
        <f>SUM(J144*L144)</f>
        <v>15</v>
      </c>
      <c r="N144" s="7"/>
      <c r="O144" s="7"/>
      <c r="P144" s="8"/>
      <c r="Q144" s="7"/>
      <c r="R144" s="684"/>
      <c r="S144" s="684"/>
      <c r="T144" s="7">
        <v>0</v>
      </c>
      <c r="U144" s="7">
        <f t="shared" si="18"/>
        <v>0</v>
      </c>
      <c r="V144" s="7"/>
      <c r="W144" s="8"/>
      <c r="X144" s="8"/>
      <c r="Y144" s="7"/>
      <c r="Z144" s="41">
        <f t="shared" si="19"/>
        <v>0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429"/>
    </row>
    <row r="145" spans="1:79" s="25" customFormat="1" ht="18.75" x14ac:dyDescent="0.3">
      <c r="A145" s="39"/>
      <c r="B145" s="39" t="s">
        <v>1257</v>
      </c>
      <c r="C145" s="39"/>
      <c r="D145" s="39"/>
      <c r="E145" s="39" t="s">
        <v>3592</v>
      </c>
      <c r="F145" s="39" t="s">
        <v>3593</v>
      </c>
      <c r="G145" s="39" t="s">
        <v>3594</v>
      </c>
      <c r="H145" s="39"/>
      <c r="I145" s="39">
        <v>5</v>
      </c>
      <c r="J145" s="39">
        <f>SUM(I145*50%)</f>
        <v>2.5</v>
      </c>
      <c r="K145" s="41"/>
      <c r="L145" s="39"/>
      <c r="M145" s="692">
        <f>SUM(J145*L145)</f>
        <v>0</v>
      </c>
      <c r="N145" s="7"/>
      <c r="O145" s="7"/>
      <c r="P145" s="8"/>
      <c r="Q145" s="7"/>
      <c r="R145" s="684"/>
      <c r="S145" s="689"/>
      <c r="T145" s="55">
        <v>0</v>
      </c>
      <c r="U145" s="14">
        <f t="shared" si="18"/>
        <v>0</v>
      </c>
      <c r="V145" s="12"/>
      <c r="W145" s="54"/>
      <c r="X145" s="54"/>
      <c r="Y145" s="12"/>
      <c r="Z145" s="41">
        <f t="shared" si="19"/>
        <v>0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spans="1:79" s="1" customFormat="1" ht="18.75" x14ac:dyDescent="0.3">
      <c r="A146" s="186" t="s">
        <v>3595</v>
      </c>
      <c r="B146" s="17" t="s">
        <v>1257</v>
      </c>
      <c r="C146" s="17"/>
      <c r="D146" s="17" t="s">
        <v>104</v>
      </c>
      <c r="E146" s="17" t="s">
        <v>3596</v>
      </c>
      <c r="F146" s="39"/>
      <c r="G146" s="39"/>
      <c r="H146" s="39"/>
      <c r="I146" s="39"/>
      <c r="J146" s="52"/>
      <c r="K146" s="41"/>
      <c r="L146" s="7"/>
      <c r="M146" s="507"/>
      <c r="N146" s="7">
        <v>1</v>
      </c>
      <c r="O146" s="7">
        <v>48</v>
      </c>
      <c r="P146" s="8">
        <v>17.05</v>
      </c>
      <c r="Q146" s="7">
        <v>0</v>
      </c>
      <c r="R146" s="7">
        <f t="shared" ref="R146:R153" si="20">(P146*Q146)</f>
        <v>0</v>
      </c>
      <c r="S146" s="684"/>
      <c r="T146" s="14">
        <v>0</v>
      </c>
      <c r="U146" s="14">
        <f t="shared" si="18"/>
        <v>0</v>
      </c>
      <c r="V146" s="7"/>
      <c r="W146" s="8"/>
      <c r="X146" s="8"/>
      <c r="Y146" s="7"/>
      <c r="Z146" s="41">
        <f t="shared" si="19"/>
        <v>0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spans="1:79" s="1" customFormat="1" ht="18.75" x14ac:dyDescent="0.3">
      <c r="A147" s="186" t="s">
        <v>3597</v>
      </c>
      <c r="B147" s="17" t="s">
        <v>1257</v>
      </c>
      <c r="C147" s="17"/>
      <c r="D147" s="17" t="s">
        <v>104</v>
      </c>
      <c r="E147" s="17" t="s">
        <v>3598</v>
      </c>
      <c r="F147" s="39"/>
      <c r="G147" s="39"/>
      <c r="H147" s="39"/>
      <c r="I147" s="39"/>
      <c r="J147" s="52"/>
      <c r="K147" s="41"/>
      <c r="L147" s="7"/>
      <c r="M147" s="507"/>
      <c r="N147" s="7">
        <v>2</v>
      </c>
      <c r="O147" s="7">
        <v>40</v>
      </c>
      <c r="P147" s="8">
        <v>14.7</v>
      </c>
      <c r="Q147" s="7">
        <v>0</v>
      </c>
      <c r="R147" s="7">
        <f t="shared" si="20"/>
        <v>0</v>
      </c>
      <c r="S147" s="684"/>
      <c r="T147" s="14">
        <v>0</v>
      </c>
      <c r="U147" s="14">
        <f t="shared" si="18"/>
        <v>0</v>
      </c>
      <c r="V147" s="7"/>
      <c r="W147" s="8"/>
      <c r="X147" s="8"/>
      <c r="Y147" s="7"/>
      <c r="Z147" s="41">
        <f t="shared" si="19"/>
        <v>0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spans="1:79" s="1" customFormat="1" ht="18.75" x14ac:dyDescent="0.3">
      <c r="A148" s="186" t="s">
        <v>1287</v>
      </c>
      <c r="B148" s="17" t="s">
        <v>1257</v>
      </c>
      <c r="C148" s="17"/>
      <c r="D148" s="17" t="s">
        <v>104</v>
      </c>
      <c r="E148" s="17" t="s">
        <v>3599</v>
      </c>
      <c r="F148" s="39"/>
      <c r="G148" s="39"/>
      <c r="H148" s="39"/>
      <c r="I148" s="39">
        <v>30</v>
      </c>
      <c r="J148" s="52">
        <v>13.5</v>
      </c>
      <c r="K148" s="41">
        <v>3</v>
      </c>
      <c r="L148" s="7">
        <v>2</v>
      </c>
      <c r="M148" s="507">
        <f>SUM(J148*L148)</f>
        <v>27</v>
      </c>
      <c r="N148" s="7">
        <v>2</v>
      </c>
      <c r="O148" s="7">
        <v>39</v>
      </c>
      <c r="P148" s="8">
        <v>13.5</v>
      </c>
      <c r="Q148" s="7">
        <v>0</v>
      </c>
      <c r="R148" s="7">
        <f t="shared" si="20"/>
        <v>0</v>
      </c>
      <c r="S148" s="684"/>
      <c r="T148" s="14">
        <v>0</v>
      </c>
      <c r="U148" s="14">
        <f t="shared" si="18"/>
        <v>0</v>
      </c>
      <c r="V148" s="7"/>
      <c r="W148" s="8"/>
      <c r="X148" s="8"/>
      <c r="Y148" s="7"/>
      <c r="Z148" s="41">
        <f t="shared" si="19"/>
        <v>0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spans="1:79" s="25" customFormat="1" ht="18.75" x14ac:dyDescent="0.3">
      <c r="A149" s="186" t="s">
        <v>1276</v>
      </c>
      <c r="B149" s="17" t="s">
        <v>1257</v>
      </c>
      <c r="C149" s="17"/>
      <c r="D149" s="17" t="s">
        <v>104</v>
      </c>
      <c r="E149" s="17" t="s">
        <v>1277</v>
      </c>
      <c r="F149" s="39"/>
      <c r="G149" s="39"/>
      <c r="H149" s="39"/>
      <c r="I149" s="39"/>
      <c r="J149" s="52"/>
      <c r="K149" s="41"/>
      <c r="L149" s="7"/>
      <c r="M149" s="507"/>
      <c r="N149" s="7">
        <v>1</v>
      </c>
      <c r="O149" s="7">
        <v>48</v>
      </c>
      <c r="P149" s="8">
        <v>17.05</v>
      </c>
      <c r="Q149" s="7">
        <v>0</v>
      </c>
      <c r="R149" s="7">
        <f t="shared" si="20"/>
        <v>0</v>
      </c>
      <c r="S149" s="684"/>
      <c r="T149" s="14">
        <v>0</v>
      </c>
      <c r="U149" s="14">
        <f t="shared" si="18"/>
        <v>0</v>
      </c>
      <c r="V149" s="7"/>
      <c r="W149" s="8"/>
      <c r="X149" s="8"/>
      <c r="Y149" s="7"/>
      <c r="Z149" s="41">
        <f t="shared" si="19"/>
        <v>0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spans="1:79" s="25" customFormat="1" ht="18.75" x14ac:dyDescent="0.3">
      <c r="A150" s="186" t="s">
        <v>1272</v>
      </c>
      <c r="B150" s="17" t="s">
        <v>1257</v>
      </c>
      <c r="C150" s="17"/>
      <c r="D150" s="17" t="s">
        <v>104</v>
      </c>
      <c r="E150" s="17" t="s">
        <v>3600</v>
      </c>
      <c r="F150" s="39"/>
      <c r="G150" s="39"/>
      <c r="H150" s="39"/>
      <c r="I150" s="39"/>
      <c r="J150" s="52"/>
      <c r="K150" s="41"/>
      <c r="L150" s="7"/>
      <c r="M150" s="507"/>
      <c r="N150" s="7">
        <v>1</v>
      </c>
      <c r="O150" s="7">
        <v>48</v>
      </c>
      <c r="P150" s="8">
        <v>17.05</v>
      </c>
      <c r="Q150" s="7">
        <v>0</v>
      </c>
      <c r="R150" s="7">
        <f t="shared" si="20"/>
        <v>0</v>
      </c>
      <c r="S150" s="684"/>
      <c r="T150" s="14">
        <v>0</v>
      </c>
      <c r="U150" s="14">
        <f t="shared" si="18"/>
        <v>0</v>
      </c>
      <c r="V150" s="7"/>
      <c r="W150" s="8">
        <v>19</v>
      </c>
      <c r="X150" s="8">
        <v>65</v>
      </c>
      <c r="Y150" s="7"/>
      <c r="Z150" s="41">
        <f t="shared" si="19"/>
        <v>0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spans="1:79" s="25" customFormat="1" ht="18.75" x14ac:dyDescent="0.3">
      <c r="A151" s="186" t="s">
        <v>1230</v>
      </c>
      <c r="B151" s="17" t="s">
        <v>1257</v>
      </c>
      <c r="C151" s="17"/>
      <c r="D151" s="17" t="s">
        <v>104</v>
      </c>
      <c r="E151" s="17" t="s">
        <v>3601</v>
      </c>
      <c r="F151" s="39"/>
      <c r="G151" s="39"/>
      <c r="H151" s="39"/>
      <c r="I151" s="39"/>
      <c r="J151" s="52"/>
      <c r="K151" s="41"/>
      <c r="L151" s="7"/>
      <c r="M151" s="692"/>
      <c r="N151" s="7">
        <v>4</v>
      </c>
      <c r="O151" s="7">
        <v>35</v>
      </c>
      <c r="P151" s="8">
        <v>12.5</v>
      </c>
      <c r="Q151" s="7">
        <v>0</v>
      </c>
      <c r="R151" s="7">
        <f t="shared" si="20"/>
        <v>0</v>
      </c>
      <c r="S151" s="686"/>
      <c r="T151" s="22">
        <v>1</v>
      </c>
      <c r="U151" s="22">
        <f t="shared" si="18"/>
        <v>12.5</v>
      </c>
      <c r="V151" s="20"/>
      <c r="W151" s="21">
        <v>19</v>
      </c>
      <c r="X151" s="21">
        <v>50</v>
      </c>
      <c r="Y151" s="20">
        <v>1</v>
      </c>
      <c r="Z151" s="41">
        <f t="shared" si="19"/>
        <v>0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spans="1:79" s="1" customFormat="1" ht="18.75" x14ac:dyDescent="0.3">
      <c r="A152" s="186" t="s">
        <v>1230</v>
      </c>
      <c r="B152" s="17" t="s">
        <v>1257</v>
      </c>
      <c r="C152" s="17"/>
      <c r="D152" s="17" t="s">
        <v>104</v>
      </c>
      <c r="E152" s="17" t="s">
        <v>3602</v>
      </c>
      <c r="F152" s="39"/>
      <c r="G152" s="39"/>
      <c r="H152" s="39"/>
      <c r="I152" s="39"/>
      <c r="J152" s="52"/>
      <c r="K152" s="41"/>
      <c r="L152" s="7"/>
      <c r="M152" s="507"/>
      <c r="N152" s="7">
        <v>1</v>
      </c>
      <c r="O152" s="7">
        <v>35</v>
      </c>
      <c r="P152" s="8">
        <v>12.65</v>
      </c>
      <c r="Q152" s="7">
        <v>0</v>
      </c>
      <c r="R152" s="7">
        <f t="shared" si="20"/>
        <v>0</v>
      </c>
      <c r="S152" s="684"/>
      <c r="T152" s="14">
        <v>0</v>
      </c>
      <c r="U152" s="14">
        <f t="shared" si="18"/>
        <v>0</v>
      </c>
      <c r="V152" s="7"/>
      <c r="W152" s="8"/>
      <c r="X152" s="8"/>
      <c r="Y152" s="7"/>
      <c r="Z152" s="41">
        <f t="shared" si="19"/>
        <v>0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spans="1:79" s="1" customFormat="1" ht="18.75" x14ac:dyDescent="0.3">
      <c r="A153" s="186" t="s">
        <v>1272</v>
      </c>
      <c r="B153" s="17" t="s">
        <v>1257</v>
      </c>
      <c r="C153" s="17"/>
      <c r="D153" s="17" t="s">
        <v>104</v>
      </c>
      <c r="E153" s="17" t="s">
        <v>3603</v>
      </c>
      <c r="F153" s="39"/>
      <c r="G153" s="39"/>
      <c r="H153" s="39"/>
      <c r="I153" s="39"/>
      <c r="J153" s="52"/>
      <c r="K153" s="41"/>
      <c r="L153" s="7"/>
      <c r="M153" s="507"/>
      <c r="N153" s="7">
        <v>1</v>
      </c>
      <c r="O153" s="7">
        <v>45</v>
      </c>
      <c r="P153" s="8">
        <v>15.8</v>
      </c>
      <c r="Q153" s="7">
        <v>0</v>
      </c>
      <c r="R153" s="7">
        <f t="shared" si="20"/>
        <v>0</v>
      </c>
      <c r="S153" s="686"/>
      <c r="T153" s="22">
        <v>2</v>
      </c>
      <c r="U153" s="22">
        <f t="shared" si="18"/>
        <v>31.6</v>
      </c>
      <c r="V153" s="20"/>
      <c r="W153" s="21"/>
      <c r="X153" s="21"/>
      <c r="Y153" s="20"/>
      <c r="Z153" s="41">
        <f t="shared" si="19"/>
        <v>2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spans="1:79" s="1" customFormat="1" ht="18.75" x14ac:dyDescent="0.3">
      <c r="A154" s="39" t="s">
        <v>3604</v>
      </c>
      <c r="B154" s="39" t="s">
        <v>1329</v>
      </c>
      <c r="C154" s="39"/>
      <c r="D154" s="39" t="s">
        <v>22</v>
      </c>
      <c r="E154" s="39" t="s">
        <v>3605</v>
      </c>
      <c r="F154" s="39"/>
      <c r="G154" s="39"/>
      <c r="H154" s="39"/>
      <c r="I154" s="39"/>
      <c r="J154" s="39"/>
      <c r="K154" s="41"/>
      <c r="L154" s="39"/>
      <c r="M154" s="507">
        <f>SUM(J154*L154)</f>
        <v>0</v>
      </c>
      <c r="N154" s="7">
        <v>40</v>
      </c>
      <c r="O154" s="7">
        <v>25</v>
      </c>
      <c r="P154" s="8">
        <v>3.15</v>
      </c>
      <c r="Q154" s="7"/>
      <c r="R154" s="684"/>
      <c r="S154" s="684"/>
      <c r="T154" s="14">
        <v>0</v>
      </c>
      <c r="U154" s="14">
        <f t="shared" si="18"/>
        <v>0</v>
      </c>
      <c r="V154" s="7"/>
      <c r="W154" s="8"/>
      <c r="X154" s="8"/>
      <c r="Y154" s="7"/>
      <c r="Z154" s="41">
        <f t="shared" si="19"/>
        <v>0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</row>
    <row r="155" spans="1:79" s="873" customFormat="1" ht="18.75" x14ac:dyDescent="0.3">
      <c r="A155" s="39"/>
      <c r="B155" s="39" t="s">
        <v>1329</v>
      </c>
      <c r="C155" s="39"/>
      <c r="D155" s="39"/>
      <c r="E155" s="39" t="s">
        <v>3606</v>
      </c>
      <c r="F155" s="39" t="s">
        <v>3607</v>
      </c>
      <c r="G155" s="39" t="s">
        <v>3608</v>
      </c>
      <c r="H155" s="39"/>
      <c r="I155" s="39">
        <v>20</v>
      </c>
      <c r="J155" s="39">
        <v>6</v>
      </c>
      <c r="K155" s="41"/>
      <c r="L155" s="39">
        <v>9</v>
      </c>
      <c r="M155" s="507">
        <f>SUM(J155*L155)</f>
        <v>54</v>
      </c>
      <c r="N155" s="7"/>
      <c r="O155" s="7"/>
      <c r="P155" s="8"/>
      <c r="Q155" s="7"/>
      <c r="R155" s="684"/>
      <c r="S155" s="684"/>
      <c r="T155" s="14">
        <v>0</v>
      </c>
      <c r="U155" s="14">
        <f t="shared" si="18"/>
        <v>0</v>
      </c>
      <c r="V155" s="7"/>
      <c r="W155" s="8"/>
      <c r="X155" s="8"/>
      <c r="Y155" s="7"/>
      <c r="Z155" s="41">
        <f t="shared" si="19"/>
        <v>0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88"/>
    </row>
    <row r="156" spans="1:79" s="25" customFormat="1" ht="18.75" x14ac:dyDescent="0.3">
      <c r="A156" s="39"/>
      <c r="B156" s="39" t="s">
        <v>1329</v>
      </c>
      <c r="C156" s="39"/>
      <c r="D156" s="39"/>
      <c r="E156" s="39" t="s">
        <v>3609</v>
      </c>
      <c r="F156" s="39" t="s">
        <v>706</v>
      </c>
      <c r="G156" s="39" t="s">
        <v>3610</v>
      </c>
      <c r="H156" s="39"/>
      <c r="I156" s="39">
        <v>20</v>
      </c>
      <c r="J156" s="39">
        <v>6</v>
      </c>
      <c r="K156" s="41"/>
      <c r="L156" s="39">
        <v>5</v>
      </c>
      <c r="M156" s="507">
        <f>SUM(J156*L156)</f>
        <v>30</v>
      </c>
      <c r="N156" s="7"/>
      <c r="O156" s="7"/>
      <c r="P156" s="8"/>
      <c r="Q156" s="7"/>
      <c r="R156" s="684"/>
      <c r="S156" s="684"/>
      <c r="T156" s="14">
        <v>0</v>
      </c>
      <c r="U156" s="14">
        <f t="shared" si="18"/>
        <v>0</v>
      </c>
      <c r="V156" s="7"/>
      <c r="W156" s="8"/>
      <c r="X156" s="8"/>
      <c r="Y156" s="7"/>
      <c r="Z156" s="41">
        <f t="shared" si="19"/>
        <v>0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spans="1:79" s="1" customFormat="1" ht="18.75" x14ac:dyDescent="0.3">
      <c r="A157" s="171"/>
      <c r="B157" s="171" t="s">
        <v>1605</v>
      </c>
      <c r="C157" s="171" t="s">
        <v>1570</v>
      </c>
      <c r="D157" s="171">
        <v>8</v>
      </c>
      <c r="E157" s="171"/>
      <c r="F157" s="171"/>
      <c r="G157" s="171"/>
      <c r="H157" s="171"/>
      <c r="I157" s="171"/>
      <c r="J157" s="171"/>
      <c r="K157" s="169"/>
      <c r="L157" s="171"/>
      <c r="M157" s="169"/>
      <c r="N157" s="171"/>
      <c r="O157" s="171"/>
      <c r="P157" s="171"/>
      <c r="Q157" s="171"/>
      <c r="R157" s="171"/>
      <c r="S157" s="684"/>
      <c r="T157" s="14">
        <v>0</v>
      </c>
      <c r="U157" s="14">
        <f t="shared" si="18"/>
        <v>0</v>
      </c>
      <c r="V157" s="7"/>
      <c r="W157" s="8"/>
      <c r="X157" s="8"/>
      <c r="Y157" s="7"/>
      <c r="Z157" s="41">
        <f t="shared" si="19"/>
        <v>0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spans="1:79" s="1" customFormat="1" ht="18.75" x14ac:dyDescent="0.3">
      <c r="A158" s="171"/>
      <c r="B158" s="171" t="s">
        <v>2714</v>
      </c>
      <c r="C158" s="171" t="s">
        <v>2715</v>
      </c>
      <c r="D158" s="171">
        <v>10</v>
      </c>
      <c r="E158" s="171"/>
      <c r="F158" s="171"/>
      <c r="G158" s="171"/>
      <c r="H158" s="171"/>
      <c r="I158" s="171"/>
      <c r="J158" s="171"/>
      <c r="K158" s="169"/>
      <c r="L158" s="171"/>
      <c r="M158" s="169"/>
      <c r="N158" s="171"/>
      <c r="O158" s="171"/>
      <c r="P158" s="171"/>
      <c r="Q158" s="171"/>
      <c r="R158" s="171"/>
      <c r="S158" s="684"/>
      <c r="T158" s="14">
        <v>0</v>
      </c>
      <c r="U158" s="14">
        <f t="shared" si="18"/>
        <v>0</v>
      </c>
      <c r="V158" s="7"/>
      <c r="W158" s="8"/>
      <c r="X158" s="8"/>
      <c r="Y158" s="7"/>
      <c r="Z158" s="41">
        <f t="shared" si="19"/>
        <v>0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spans="1:79" s="1" customFormat="1" ht="18.75" x14ac:dyDescent="0.3">
      <c r="A159" s="171"/>
      <c r="B159" s="171" t="s">
        <v>2089</v>
      </c>
      <c r="C159" s="171" t="s">
        <v>2717</v>
      </c>
      <c r="D159" s="171"/>
      <c r="E159" s="171">
        <v>9</v>
      </c>
      <c r="F159" s="171"/>
      <c r="G159" s="171"/>
      <c r="H159" s="171"/>
      <c r="I159" s="171"/>
      <c r="J159" s="171"/>
      <c r="K159" s="169"/>
      <c r="L159" s="171"/>
      <c r="M159" s="169"/>
      <c r="N159" s="171"/>
      <c r="O159" s="171"/>
      <c r="P159" s="171"/>
      <c r="Q159" s="171"/>
      <c r="R159" s="171"/>
      <c r="S159" s="686"/>
      <c r="T159" s="22">
        <v>1</v>
      </c>
      <c r="U159" s="22">
        <f t="shared" si="18"/>
        <v>0</v>
      </c>
      <c r="V159" s="20"/>
      <c r="W159" s="21"/>
      <c r="X159" s="21"/>
      <c r="Y159" s="20"/>
      <c r="Z159" s="41">
        <f t="shared" si="19"/>
        <v>1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spans="1:79" s="1" customFormat="1" ht="18.75" x14ac:dyDescent="0.3">
      <c r="A160" s="171"/>
      <c r="B160" s="171" t="s">
        <v>2041</v>
      </c>
      <c r="C160" s="171" t="s">
        <v>2712</v>
      </c>
      <c r="D160" s="171">
        <v>12</v>
      </c>
      <c r="E160" s="171"/>
      <c r="F160" s="171"/>
      <c r="G160" s="171"/>
      <c r="H160" s="171"/>
      <c r="I160" s="171"/>
      <c r="J160" s="171"/>
      <c r="K160" s="169"/>
      <c r="L160" s="171"/>
      <c r="M160" s="169"/>
      <c r="N160" s="171"/>
      <c r="O160" s="171"/>
      <c r="P160" s="171"/>
      <c r="Q160" s="171"/>
      <c r="R160" s="171"/>
      <c r="S160" s="848"/>
      <c r="T160" s="230">
        <v>0</v>
      </c>
      <c r="U160" s="230">
        <f t="shared" si="18"/>
        <v>0</v>
      </c>
      <c r="V160" s="82"/>
      <c r="W160" s="229"/>
      <c r="X160" s="229"/>
      <c r="Y160" s="16"/>
      <c r="Z160" s="41">
        <f t="shared" si="19"/>
        <v>0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spans="1:80" s="1" customFormat="1" ht="18.75" x14ac:dyDescent="0.3">
      <c r="A161" s="39" t="s">
        <v>1385</v>
      </c>
      <c r="B161" s="39" t="s">
        <v>1368</v>
      </c>
      <c r="C161" s="39"/>
      <c r="D161" s="39" t="s">
        <v>402</v>
      </c>
      <c r="E161" s="39" t="s">
        <v>3611</v>
      </c>
      <c r="F161" s="39"/>
      <c r="G161" s="39"/>
      <c r="H161" s="39"/>
      <c r="I161" s="39">
        <v>9</v>
      </c>
      <c r="J161" s="39">
        <v>7</v>
      </c>
      <c r="K161" s="41">
        <v>6</v>
      </c>
      <c r="L161" s="39">
        <v>5</v>
      </c>
      <c r="M161" s="507">
        <f>SUM(J161*L161)</f>
        <v>35</v>
      </c>
      <c r="N161" s="7"/>
      <c r="O161" s="7">
        <v>9</v>
      </c>
      <c r="P161" s="8">
        <v>7</v>
      </c>
      <c r="Q161" s="7"/>
      <c r="R161" s="684"/>
      <c r="S161" s="848"/>
      <c r="T161" s="230">
        <v>0</v>
      </c>
      <c r="U161" s="230">
        <f t="shared" si="18"/>
        <v>0</v>
      </c>
      <c r="V161" s="16"/>
      <c r="W161" s="229"/>
      <c r="X161" s="229"/>
      <c r="Y161" s="16"/>
      <c r="Z161" s="41">
        <f t="shared" si="19"/>
        <v>0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spans="1:80" s="2" customFormat="1" ht="18.75" x14ac:dyDescent="0.3">
      <c r="A162" s="39"/>
      <c r="B162" s="39" t="s">
        <v>1368</v>
      </c>
      <c r="C162" s="39"/>
      <c r="D162" s="39" t="s">
        <v>22</v>
      </c>
      <c r="E162" s="39" t="s">
        <v>3612</v>
      </c>
      <c r="F162" s="39"/>
      <c r="G162" s="39"/>
      <c r="H162" s="39"/>
      <c r="I162" s="39">
        <v>5</v>
      </c>
      <c r="J162" s="39">
        <f>SUM(I162*50%)</f>
        <v>2.5</v>
      </c>
      <c r="K162" s="41"/>
      <c r="L162" s="39">
        <v>1</v>
      </c>
      <c r="M162" s="507">
        <f>SUM(J162*L162)</f>
        <v>2.5</v>
      </c>
      <c r="N162" s="7"/>
      <c r="O162" s="7"/>
      <c r="P162" s="8"/>
      <c r="Q162" s="7"/>
      <c r="R162" s="684"/>
      <c r="S162" s="686"/>
      <c r="T162" s="22">
        <v>1</v>
      </c>
      <c r="U162" s="22">
        <f t="shared" si="18"/>
        <v>0</v>
      </c>
      <c r="V162" s="20"/>
      <c r="W162" s="21"/>
      <c r="X162" s="21"/>
      <c r="Y162" s="20"/>
      <c r="Z162" s="41">
        <f t="shared" si="19"/>
        <v>1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spans="1:80" s="1" customFormat="1" ht="18.75" x14ac:dyDescent="0.3">
      <c r="A163" s="39" t="s">
        <v>1385</v>
      </c>
      <c r="B163" s="39" t="s">
        <v>1368</v>
      </c>
      <c r="C163" s="39"/>
      <c r="D163" s="39" t="s">
        <v>402</v>
      </c>
      <c r="E163" s="39" t="s">
        <v>3613</v>
      </c>
      <c r="F163" s="39"/>
      <c r="G163" s="39"/>
      <c r="H163" s="39"/>
      <c r="I163" s="39">
        <v>19</v>
      </c>
      <c r="J163" s="39">
        <v>9</v>
      </c>
      <c r="K163" s="14">
        <v>2</v>
      </c>
      <c r="L163" s="39">
        <v>2</v>
      </c>
      <c r="M163" s="507">
        <f>SUM(J163*L163)</f>
        <v>18</v>
      </c>
      <c r="N163" s="7"/>
      <c r="O163" s="7"/>
      <c r="P163" s="8"/>
      <c r="Q163" s="7"/>
      <c r="R163" s="684"/>
      <c r="S163" s="689"/>
      <c r="T163" s="55">
        <v>0</v>
      </c>
      <c r="U163" s="14">
        <f t="shared" ref="U163:U170" si="21">(P163*T163)</f>
        <v>0</v>
      </c>
      <c r="V163" s="12"/>
      <c r="W163" s="54"/>
      <c r="X163" s="54"/>
      <c r="Y163" s="12"/>
      <c r="Z163" s="41">
        <f t="shared" ref="Z163:Z170" si="22">(T163-Y163)</f>
        <v>0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spans="1:80" s="1" customFormat="1" ht="18.75" x14ac:dyDescent="0.3">
      <c r="A164" s="39" t="s">
        <v>1385</v>
      </c>
      <c r="B164" s="39" t="s">
        <v>1368</v>
      </c>
      <c r="C164" s="39"/>
      <c r="D164" s="39" t="s">
        <v>402</v>
      </c>
      <c r="E164" s="39" t="s">
        <v>3614</v>
      </c>
      <c r="F164" s="39"/>
      <c r="G164" s="39"/>
      <c r="H164" s="39"/>
      <c r="I164" s="39">
        <v>15</v>
      </c>
      <c r="J164" s="39">
        <v>7</v>
      </c>
      <c r="K164" s="14">
        <v>11</v>
      </c>
      <c r="L164" s="39">
        <v>4</v>
      </c>
      <c r="M164" s="507">
        <f>SUM(J164*L164)</f>
        <v>28</v>
      </c>
      <c r="N164" s="7"/>
      <c r="O164" s="7"/>
      <c r="P164" s="8"/>
      <c r="Q164" s="7"/>
      <c r="R164" s="684"/>
      <c r="S164" s="689"/>
      <c r="T164" s="55">
        <v>0</v>
      </c>
      <c r="U164" s="14">
        <f t="shared" si="21"/>
        <v>0</v>
      </c>
      <c r="V164" s="12"/>
      <c r="W164" s="54"/>
      <c r="X164" s="54"/>
      <c r="Y164" s="12"/>
      <c r="Z164" s="41">
        <f t="shared" si="22"/>
        <v>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spans="1:80" s="25" customFormat="1" ht="18.75" x14ac:dyDescent="0.3">
      <c r="A165" s="382" t="s">
        <v>3615</v>
      </c>
      <c r="B165" s="17" t="s">
        <v>1368</v>
      </c>
      <c r="C165" s="17"/>
      <c r="D165" s="17" t="s">
        <v>104</v>
      </c>
      <c r="E165" s="17" t="s">
        <v>3616</v>
      </c>
      <c r="F165" s="39"/>
      <c r="G165" s="39"/>
      <c r="H165" s="39"/>
      <c r="I165" s="39"/>
      <c r="J165" s="52"/>
      <c r="K165" s="41"/>
      <c r="L165" s="39"/>
      <c r="M165" s="507"/>
      <c r="N165" s="39">
        <v>3</v>
      </c>
      <c r="O165" s="39">
        <v>12</v>
      </c>
      <c r="P165" s="196">
        <v>3.85</v>
      </c>
      <c r="Q165" s="7"/>
      <c r="R165" s="684"/>
      <c r="S165" s="689"/>
      <c r="T165" s="55">
        <v>0</v>
      </c>
      <c r="U165" s="14">
        <f t="shared" si="21"/>
        <v>0</v>
      </c>
      <c r="V165" s="12"/>
      <c r="W165" s="54"/>
      <c r="X165" s="54"/>
      <c r="Y165" s="12"/>
      <c r="Z165" s="41">
        <f t="shared" si="22"/>
        <v>0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spans="1:80" s="2" customFormat="1" ht="18.75" x14ac:dyDescent="0.3">
      <c r="A166" s="59"/>
      <c r="B166" s="59" t="s">
        <v>1410</v>
      </c>
      <c r="C166" s="59"/>
      <c r="D166" s="59"/>
      <c r="E166" s="59" t="s">
        <v>3617</v>
      </c>
      <c r="F166" s="59" t="s">
        <v>676</v>
      </c>
      <c r="G166" s="59"/>
      <c r="H166" s="59"/>
      <c r="I166" s="59">
        <v>2</v>
      </c>
      <c r="J166" s="59">
        <f>SUM(I166*30%)</f>
        <v>0.6</v>
      </c>
      <c r="K166" s="394"/>
      <c r="L166" s="59">
        <v>83</v>
      </c>
      <c r="M166" s="779">
        <f>SUM(J166*L166)</f>
        <v>49.8</v>
      </c>
      <c r="N166" s="391"/>
      <c r="O166" s="391"/>
      <c r="P166" s="181"/>
      <c r="Q166" s="391"/>
      <c r="R166" s="849"/>
      <c r="S166" s="689"/>
      <c r="T166" s="55">
        <v>0</v>
      </c>
      <c r="U166" s="14">
        <f t="shared" si="21"/>
        <v>0</v>
      </c>
      <c r="V166" s="12"/>
      <c r="W166" s="54"/>
      <c r="X166" s="54"/>
      <c r="Y166" s="12"/>
      <c r="Z166" s="41">
        <f t="shared" si="22"/>
        <v>0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spans="1:80" s="1" customFormat="1" ht="18.75" x14ac:dyDescent="0.3">
      <c r="A167" s="59"/>
      <c r="B167" s="59" t="s">
        <v>1410</v>
      </c>
      <c r="C167" s="59"/>
      <c r="D167" s="59"/>
      <c r="E167" s="59" t="s">
        <v>3617</v>
      </c>
      <c r="F167" s="59" t="s">
        <v>54</v>
      </c>
      <c r="G167" s="59"/>
      <c r="H167" s="59"/>
      <c r="I167" s="59">
        <v>1</v>
      </c>
      <c r="J167" s="59">
        <f>SUM(I167*30%)</f>
        <v>0.3</v>
      </c>
      <c r="K167" s="394"/>
      <c r="L167" s="59">
        <v>140</v>
      </c>
      <c r="M167" s="779">
        <f>SUM(J167*L167)</f>
        <v>42</v>
      </c>
      <c r="N167" s="391"/>
      <c r="O167" s="391"/>
      <c r="P167" s="181"/>
      <c r="Q167" s="391"/>
      <c r="R167" s="849"/>
      <c r="S167" s="684"/>
      <c r="T167" s="14">
        <v>0</v>
      </c>
      <c r="U167" s="14">
        <f t="shared" si="21"/>
        <v>0</v>
      </c>
      <c r="V167" s="7"/>
      <c r="W167" s="8"/>
      <c r="X167" s="8"/>
      <c r="Y167" s="7"/>
      <c r="Z167" s="41">
        <f t="shared" si="22"/>
        <v>0</v>
      </c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spans="1:80" s="25" customFormat="1" ht="18.75" x14ac:dyDescent="0.3">
      <c r="A168" s="59"/>
      <c r="B168" s="59" t="s">
        <v>1410</v>
      </c>
      <c r="C168" s="59"/>
      <c r="D168" s="59"/>
      <c r="E168" s="59" t="s">
        <v>3618</v>
      </c>
      <c r="F168" s="59"/>
      <c r="G168" s="59"/>
      <c r="H168" s="59"/>
      <c r="I168" s="59">
        <v>1</v>
      </c>
      <c r="J168" s="59">
        <f>SUM(I168*30%)</f>
        <v>0.3</v>
      </c>
      <c r="K168" s="394"/>
      <c r="L168" s="59">
        <v>105</v>
      </c>
      <c r="M168" s="779">
        <f>SUM(J168*L168)</f>
        <v>31.5</v>
      </c>
      <c r="N168" s="391"/>
      <c r="O168" s="391"/>
      <c r="P168" s="181"/>
      <c r="Q168" s="391"/>
      <c r="R168" s="849"/>
      <c r="S168" s="684"/>
      <c r="T168" s="14">
        <v>0</v>
      </c>
      <c r="U168" s="14">
        <f t="shared" si="21"/>
        <v>0</v>
      </c>
      <c r="V168" s="7"/>
      <c r="W168" s="8"/>
      <c r="X168" s="8"/>
      <c r="Y168" s="7"/>
      <c r="Z168" s="41">
        <f t="shared" si="22"/>
        <v>0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spans="1:80" s="25" customFormat="1" ht="18.75" x14ac:dyDescent="0.3">
      <c r="A169" s="59"/>
      <c r="B169" s="59" t="s">
        <v>1410</v>
      </c>
      <c r="C169" s="59"/>
      <c r="D169" s="59"/>
      <c r="E169" s="59" t="s">
        <v>3619</v>
      </c>
      <c r="F169" s="59" t="s">
        <v>54</v>
      </c>
      <c r="G169" s="59"/>
      <c r="H169" s="59"/>
      <c r="I169" s="59">
        <v>2.5</v>
      </c>
      <c r="J169" s="59">
        <f>SUM(I169*30%)</f>
        <v>0.75</v>
      </c>
      <c r="K169" s="394"/>
      <c r="L169" s="59">
        <v>19</v>
      </c>
      <c r="M169" s="779">
        <f>SUM(J169*L169)</f>
        <v>14.25</v>
      </c>
      <c r="N169" s="391"/>
      <c r="O169" s="391"/>
      <c r="P169" s="181"/>
      <c r="Q169" s="391"/>
      <c r="R169" s="849"/>
      <c r="S169" s="684"/>
      <c r="T169" s="14">
        <v>0</v>
      </c>
      <c r="U169" s="14">
        <f t="shared" si="21"/>
        <v>0</v>
      </c>
      <c r="V169" s="7"/>
      <c r="W169" s="8"/>
      <c r="X169" s="8"/>
      <c r="Y169" s="7"/>
      <c r="Z169" s="41">
        <f t="shared" si="22"/>
        <v>0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</row>
    <row r="170" spans="1:80" s="53" customFormat="1" ht="18.75" x14ac:dyDescent="0.3">
      <c r="A170" s="39"/>
      <c r="B170" s="39" t="s">
        <v>1451</v>
      </c>
      <c r="C170" s="39"/>
      <c r="D170" s="39"/>
      <c r="E170" s="39" t="s">
        <v>3620</v>
      </c>
      <c r="F170" s="39" t="s">
        <v>3621</v>
      </c>
      <c r="G170" s="39"/>
      <c r="H170" s="39"/>
      <c r="I170" s="39">
        <v>5</v>
      </c>
      <c r="J170" s="39">
        <f>SUM(I170*50%)</f>
        <v>2.5</v>
      </c>
      <c r="K170" s="39"/>
      <c r="L170" s="39">
        <v>1</v>
      </c>
      <c r="M170" s="692">
        <f>SUM(J170*L170)</f>
        <v>2.5</v>
      </c>
      <c r="N170" s="7"/>
      <c r="O170" s="7"/>
      <c r="P170" s="8"/>
      <c r="Q170" s="7"/>
      <c r="R170" s="684"/>
      <c r="S170" s="684"/>
      <c r="T170" s="7">
        <v>0</v>
      </c>
      <c r="U170" s="14">
        <f t="shared" si="21"/>
        <v>0</v>
      </c>
      <c r="V170" s="7"/>
      <c r="W170" s="8"/>
      <c r="X170" s="8"/>
      <c r="Y170" s="7"/>
      <c r="Z170" s="41">
        <f t="shared" si="22"/>
        <v>0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409"/>
    </row>
    <row r="171" spans="1:80" s="25" customFormat="1" ht="18.75" x14ac:dyDescent="0.3">
      <c r="A171" s="39"/>
      <c r="B171" s="40" t="s">
        <v>1451</v>
      </c>
      <c r="C171" s="39"/>
      <c r="D171" s="39"/>
      <c r="E171" s="39" t="s">
        <v>3622</v>
      </c>
      <c r="F171" s="39"/>
      <c r="G171" s="39"/>
      <c r="H171" s="39"/>
      <c r="I171" s="39"/>
      <c r="J171" s="39"/>
      <c r="K171" s="41"/>
      <c r="L171" s="39"/>
      <c r="M171" s="507"/>
      <c r="N171" s="16">
        <v>5</v>
      </c>
      <c r="O171" s="7">
        <v>2.5</v>
      </c>
      <c r="P171" s="8">
        <v>2</v>
      </c>
      <c r="Q171" s="14"/>
      <c r="R171" s="874"/>
      <c r="S171" s="16"/>
      <c r="T171" s="229"/>
      <c r="U171" s="229"/>
      <c r="V171" s="16">
        <v>1</v>
      </c>
      <c r="W171" s="41">
        <f t="shared" ref="W171:W216" si="23">(Q171-V171)</f>
        <v>-1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80" s="1" customFormat="1" ht="18.75" x14ac:dyDescent="0.3">
      <c r="A172" s="39"/>
      <c r="B172" s="40" t="s">
        <v>1451</v>
      </c>
      <c r="C172" s="39"/>
      <c r="D172" s="39"/>
      <c r="E172" s="39" t="s">
        <v>3623</v>
      </c>
      <c r="F172" s="39"/>
      <c r="G172" s="39"/>
      <c r="H172" s="39"/>
      <c r="I172" s="39">
        <v>2.5</v>
      </c>
      <c r="J172" s="39">
        <v>1.79</v>
      </c>
      <c r="K172" s="41">
        <v>4</v>
      </c>
      <c r="L172" s="39">
        <v>4</v>
      </c>
      <c r="M172" s="507">
        <f t="shared" ref="M172:M191" si="24">SUM(J172*L172)</f>
        <v>7.16</v>
      </c>
      <c r="N172" s="7"/>
      <c r="O172" s="7"/>
      <c r="P172" s="8"/>
      <c r="Q172" s="14"/>
      <c r="R172" s="874"/>
      <c r="S172" s="16"/>
      <c r="T172" s="229"/>
      <c r="U172" s="229"/>
      <c r="V172" s="16">
        <v>1</v>
      </c>
      <c r="W172" s="41">
        <f t="shared" si="23"/>
        <v>-1</v>
      </c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80" s="1" customFormat="1" ht="18.75" x14ac:dyDescent="0.3">
      <c r="A173" s="802"/>
      <c r="B173" s="802" t="s">
        <v>1451</v>
      </c>
      <c r="C173" s="802"/>
      <c r="D173" s="39"/>
      <c r="E173" s="802" t="s">
        <v>3624</v>
      </c>
      <c r="F173" s="802"/>
      <c r="G173" s="802" t="s">
        <v>3625</v>
      </c>
      <c r="H173" s="802"/>
      <c r="I173" s="802">
        <v>4</v>
      </c>
      <c r="J173" s="802">
        <v>2.7</v>
      </c>
      <c r="K173" s="455"/>
      <c r="L173" s="802">
        <v>1</v>
      </c>
      <c r="M173" s="858">
        <f t="shared" si="24"/>
        <v>2.7</v>
      </c>
      <c r="N173" s="7"/>
      <c r="O173" s="7"/>
      <c r="P173" s="8"/>
      <c r="Q173" s="14"/>
      <c r="R173" s="874"/>
      <c r="S173" s="20"/>
      <c r="T173" s="21"/>
      <c r="U173" s="21"/>
      <c r="V173" s="20">
        <v>1</v>
      </c>
      <c r="W173" s="41">
        <f t="shared" si="23"/>
        <v>-1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80" s="1" customFormat="1" ht="18.75" x14ac:dyDescent="0.3">
      <c r="A174" s="59"/>
      <c r="B174" s="59" t="s">
        <v>1451</v>
      </c>
      <c r="C174" s="59"/>
      <c r="D174" s="59"/>
      <c r="E174" s="59" t="s">
        <v>3626</v>
      </c>
      <c r="F174" s="59"/>
      <c r="G174" s="59"/>
      <c r="H174" s="59"/>
      <c r="I174" s="59">
        <v>1</v>
      </c>
      <c r="J174" s="59">
        <v>0.5</v>
      </c>
      <c r="K174" s="394"/>
      <c r="L174" s="59">
        <v>12</v>
      </c>
      <c r="M174" s="779">
        <f t="shared" si="24"/>
        <v>6</v>
      </c>
      <c r="N174" s="391"/>
      <c r="O174" s="391"/>
      <c r="P174" s="181"/>
      <c r="Q174" s="392"/>
      <c r="R174" s="875"/>
      <c r="S174" s="20"/>
      <c r="T174" s="21"/>
      <c r="U174" s="21"/>
      <c r="V174" s="20">
        <v>1</v>
      </c>
      <c r="W174" s="41">
        <f t="shared" si="23"/>
        <v>-1</v>
      </c>
      <c r="X174" s="3" t="s">
        <v>3627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80" s="25" customFormat="1" ht="18.75" x14ac:dyDescent="0.3">
      <c r="A175" s="39"/>
      <c r="B175" s="39" t="s">
        <v>1451</v>
      </c>
      <c r="C175" s="39"/>
      <c r="D175" s="39"/>
      <c r="E175" s="39" t="s">
        <v>1473</v>
      </c>
      <c r="F175" s="39"/>
      <c r="G175" s="39" t="s">
        <v>3628</v>
      </c>
      <c r="H175" s="39"/>
      <c r="I175" s="39">
        <v>5</v>
      </c>
      <c r="J175" s="39">
        <v>4.38</v>
      </c>
      <c r="K175" s="41"/>
      <c r="L175" s="39">
        <v>2</v>
      </c>
      <c r="M175" s="507">
        <f t="shared" si="24"/>
        <v>8.76</v>
      </c>
      <c r="N175" s="7"/>
      <c r="O175" s="7"/>
      <c r="P175" s="8"/>
      <c r="Q175" s="14"/>
      <c r="R175" s="874"/>
      <c r="S175" s="7"/>
      <c r="T175" s="8"/>
      <c r="U175" s="8"/>
      <c r="V175" s="7"/>
      <c r="W175" s="81">
        <f t="shared" si="23"/>
        <v>0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1:80" s="1" customFormat="1" ht="18.75" x14ac:dyDescent="0.3">
      <c r="A176" s="39" t="s">
        <v>3629</v>
      </c>
      <c r="B176" s="39" t="s">
        <v>1533</v>
      </c>
      <c r="C176" s="39"/>
      <c r="D176" s="39" t="s">
        <v>104</v>
      </c>
      <c r="E176" s="39" t="s">
        <v>3630</v>
      </c>
      <c r="F176" s="39"/>
      <c r="G176" s="39"/>
      <c r="H176" s="39"/>
      <c r="I176" s="39">
        <v>8</v>
      </c>
      <c r="J176" s="40">
        <v>3.4</v>
      </c>
      <c r="K176" s="41">
        <v>1</v>
      </c>
      <c r="L176" s="7">
        <v>1</v>
      </c>
      <c r="M176" s="507">
        <f t="shared" si="24"/>
        <v>3.4</v>
      </c>
      <c r="N176" s="7"/>
      <c r="O176" s="7"/>
      <c r="P176" s="8"/>
      <c r="Q176" s="14"/>
      <c r="R176" s="874"/>
      <c r="S176" s="7"/>
      <c r="T176" s="8"/>
      <c r="U176" s="8"/>
      <c r="V176" s="7"/>
      <c r="W176" s="81">
        <f t="shared" si="23"/>
        <v>0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7" s="25" customFormat="1" ht="18.75" x14ac:dyDescent="0.3">
      <c r="A177" s="39" t="s">
        <v>1720</v>
      </c>
      <c r="B177" s="39" t="s">
        <v>1533</v>
      </c>
      <c r="C177" s="39"/>
      <c r="D177" s="39" t="s">
        <v>104</v>
      </c>
      <c r="E177" s="39" t="s">
        <v>3631</v>
      </c>
      <c r="F177" s="39"/>
      <c r="G177" s="39"/>
      <c r="H177" s="39"/>
      <c r="I177" s="39">
        <v>6</v>
      </c>
      <c r="J177" s="40">
        <v>2.25</v>
      </c>
      <c r="K177" s="41">
        <v>1</v>
      </c>
      <c r="L177" s="7">
        <v>0</v>
      </c>
      <c r="M177" s="507">
        <f t="shared" si="24"/>
        <v>0</v>
      </c>
      <c r="N177" s="7"/>
      <c r="O177" s="7"/>
      <c r="P177" s="8"/>
      <c r="Q177" s="14"/>
      <c r="R177" s="874"/>
      <c r="S177" s="7"/>
      <c r="T177" s="8"/>
      <c r="U177" s="8"/>
      <c r="V177" s="7"/>
      <c r="W177" s="81">
        <f t="shared" si="23"/>
        <v>0</v>
      </c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7" s="25" customFormat="1" ht="18.75" x14ac:dyDescent="0.3">
      <c r="A178" s="39" t="s">
        <v>3632</v>
      </c>
      <c r="B178" s="39" t="s">
        <v>1533</v>
      </c>
      <c r="C178" s="39"/>
      <c r="D178" s="39" t="s">
        <v>104</v>
      </c>
      <c r="E178" s="39" t="s">
        <v>3633</v>
      </c>
      <c r="F178" s="39"/>
      <c r="G178" s="39"/>
      <c r="H178" s="39"/>
      <c r="I178" s="39">
        <v>6</v>
      </c>
      <c r="J178" s="40">
        <v>2.25</v>
      </c>
      <c r="K178" s="41">
        <v>1</v>
      </c>
      <c r="L178" s="7">
        <v>0</v>
      </c>
      <c r="M178" s="507">
        <f t="shared" si="24"/>
        <v>0</v>
      </c>
      <c r="N178" s="7"/>
      <c r="O178" s="7"/>
      <c r="P178" s="8"/>
      <c r="Q178" s="14"/>
      <c r="R178" s="874"/>
      <c r="S178" s="7"/>
      <c r="T178" s="8"/>
      <c r="U178" s="8"/>
      <c r="V178" s="7"/>
      <c r="W178" s="81">
        <f t="shared" si="23"/>
        <v>0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7" s="1" customFormat="1" ht="18.75" x14ac:dyDescent="0.3">
      <c r="A179" s="39" t="s">
        <v>3634</v>
      </c>
      <c r="B179" s="39" t="s">
        <v>1533</v>
      </c>
      <c r="C179" s="39"/>
      <c r="D179" s="39" t="s">
        <v>104</v>
      </c>
      <c r="E179" s="39" t="s">
        <v>3635</v>
      </c>
      <c r="F179" s="39"/>
      <c r="G179" s="39"/>
      <c r="H179" s="39"/>
      <c r="I179" s="39">
        <v>8</v>
      </c>
      <c r="J179" s="40">
        <v>3.4</v>
      </c>
      <c r="K179" s="41">
        <v>1</v>
      </c>
      <c r="L179" s="7">
        <v>1</v>
      </c>
      <c r="M179" s="507">
        <f t="shared" si="24"/>
        <v>3.4</v>
      </c>
      <c r="N179" s="7"/>
      <c r="O179" s="7"/>
      <c r="P179" s="8"/>
      <c r="Q179" s="14"/>
      <c r="R179" s="874"/>
      <c r="S179" s="7"/>
      <c r="T179" s="8"/>
      <c r="U179" s="8"/>
      <c r="V179" s="7"/>
      <c r="W179" s="81">
        <f t="shared" si="23"/>
        <v>0</v>
      </c>
      <c r="X179" s="3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7" s="186" customFormat="1" ht="18.75" x14ac:dyDescent="0.3">
      <c r="A180" s="39" t="s">
        <v>3636</v>
      </c>
      <c r="B180" s="39" t="s">
        <v>1533</v>
      </c>
      <c r="C180" s="39"/>
      <c r="D180" s="39" t="s">
        <v>104</v>
      </c>
      <c r="E180" s="39" t="s">
        <v>3637</v>
      </c>
      <c r="F180" s="39"/>
      <c r="G180" s="39"/>
      <c r="H180" s="39"/>
      <c r="I180" s="39">
        <v>6</v>
      </c>
      <c r="J180" s="40">
        <v>2.25</v>
      </c>
      <c r="K180" s="39">
        <v>1</v>
      </c>
      <c r="L180" s="7">
        <v>0</v>
      </c>
      <c r="M180" s="692">
        <f t="shared" si="24"/>
        <v>0</v>
      </c>
      <c r="N180" s="7"/>
      <c r="O180" s="7"/>
      <c r="P180" s="8"/>
      <c r="Q180" s="7"/>
      <c r="R180" s="684"/>
      <c r="S180" s="7"/>
      <c r="T180" s="8"/>
      <c r="U180" s="8"/>
      <c r="V180" s="7"/>
      <c r="W180" s="81">
        <f t="shared" si="23"/>
        <v>0</v>
      </c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429"/>
    </row>
    <row r="181" spans="1:77" s="25" customFormat="1" ht="18.75" x14ac:dyDescent="0.3">
      <c r="A181" s="39" t="s">
        <v>3638</v>
      </c>
      <c r="B181" s="39" t="s">
        <v>1533</v>
      </c>
      <c r="C181" s="39"/>
      <c r="D181" s="39" t="s">
        <v>104</v>
      </c>
      <c r="E181" s="39" t="s">
        <v>3639</v>
      </c>
      <c r="F181" s="39"/>
      <c r="G181" s="39"/>
      <c r="H181" s="39"/>
      <c r="I181" s="39">
        <v>6</v>
      </c>
      <c r="J181" s="40">
        <v>2.25</v>
      </c>
      <c r="K181" s="41">
        <v>1</v>
      </c>
      <c r="L181" s="7">
        <v>1</v>
      </c>
      <c r="M181" s="507">
        <f t="shared" si="24"/>
        <v>2.25</v>
      </c>
      <c r="N181" s="7"/>
      <c r="O181" s="7"/>
      <c r="P181" s="8"/>
      <c r="Q181" s="14"/>
      <c r="R181" s="874"/>
      <c r="S181" s="7"/>
      <c r="T181" s="8"/>
      <c r="U181" s="8"/>
      <c r="V181" s="7"/>
      <c r="W181" s="81">
        <f t="shared" si="23"/>
        <v>0</v>
      </c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7" s="1" customFormat="1" ht="18.75" x14ac:dyDescent="0.3">
      <c r="A182" s="39"/>
      <c r="B182" s="39" t="s">
        <v>1533</v>
      </c>
      <c r="C182" s="39"/>
      <c r="D182" s="39" t="s">
        <v>22</v>
      </c>
      <c r="E182" s="39" t="s">
        <v>3640</v>
      </c>
      <c r="F182" s="39"/>
      <c r="G182" s="39"/>
      <c r="H182" s="39"/>
      <c r="I182" s="39">
        <v>8</v>
      </c>
      <c r="J182" s="39">
        <v>2</v>
      </c>
      <c r="K182" s="41"/>
      <c r="L182" s="39">
        <v>5</v>
      </c>
      <c r="M182" s="507">
        <f t="shared" si="24"/>
        <v>10</v>
      </c>
      <c r="N182" s="7"/>
      <c r="O182" s="7"/>
      <c r="P182" s="8"/>
      <c r="Q182" s="14"/>
      <c r="R182" s="874"/>
      <c r="S182" s="7"/>
      <c r="T182" s="8"/>
      <c r="U182" s="8"/>
      <c r="V182" s="7"/>
      <c r="W182" s="81">
        <f t="shared" si="23"/>
        <v>0</v>
      </c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7" s="25" customFormat="1" ht="18.75" x14ac:dyDescent="0.3">
      <c r="A183" s="39"/>
      <c r="B183" s="39" t="s">
        <v>1533</v>
      </c>
      <c r="C183" s="39"/>
      <c r="D183" s="39" t="s">
        <v>22</v>
      </c>
      <c r="E183" s="39" t="s">
        <v>3641</v>
      </c>
      <c r="F183" s="39"/>
      <c r="G183" s="39"/>
      <c r="H183" s="39"/>
      <c r="I183" s="39">
        <v>8</v>
      </c>
      <c r="J183" s="39">
        <v>2</v>
      </c>
      <c r="K183" s="41"/>
      <c r="L183" s="39">
        <v>5</v>
      </c>
      <c r="M183" s="507">
        <f t="shared" si="24"/>
        <v>10</v>
      </c>
      <c r="N183" s="7"/>
      <c r="O183" s="7"/>
      <c r="P183" s="8"/>
      <c r="Q183" s="14"/>
      <c r="R183" s="874"/>
      <c r="S183" s="12"/>
      <c r="T183" s="54"/>
      <c r="U183" s="54"/>
      <c r="V183" s="12"/>
      <c r="W183" s="81">
        <f t="shared" si="23"/>
        <v>0</v>
      </c>
      <c r="X183" s="3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7" s="25" customFormat="1" ht="18.75" x14ac:dyDescent="0.3">
      <c r="A184" s="39"/>
      <c r="B184" s="39" t="s">
        <v>1533</v>
      </c>
      <c r="C184" s="39"/>
      <c r="D184" s="39" t="s">
        <v>22</v>
      </c>
      <c r="E184" s="39" t="s">
        <v>3642</v>
      </c>
      <c r="F184" s="39"/>
      <c r="G184" s="39"/>
      <c r="H184" s="39"/>
      <c r="I184" s="39">
        <v>8</v>
      </c>
      <c r="J184" s="39">
        <v>2</v>
      </c>
      <c r="K184" s="41"/>
      <c r="L184" s="39">
        <v>19</v>
      </c>
      <c r="M184" s="507">
        <f t="shared" si="24"/>
        <v>38</v>
      </c>
      <c r="N184" s="7"/>
      <c r="O184" s="7"/>
      <c r="P184" s="8"/>
      <c r="Q184" s="14"/>
      <c r="R184" s="874"/>
      <c r="S184" s="12"/>
      <c r="T184" s="54"/>
      <c r="U184" s="54"/>
      <c r="V184" s="12"/>
      <c r="W184" s="81">
        <f t="shared" si="23"/>
        <v>0</v>
      </c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7" s="25" customFormat="1" ht="18.75" x14ac:dyDescent="0.3">
      <c r="A185" s="39"/>
      <c r="B185" s="39" t="s">
        <v>1533</v>
      </c>
      <c r="C185" s="39"/>
      <c r="D185" s="39" t="s">
        <v>22</v>
      </c>
      <c r="E185" s="39" t="s">
        <v>3643</v>
      </c>
      <c r="F185" s="39"/>
      <c r="G185" s="39"/>
      <c r="H185" s="39"/>
      <c r="I185" s="39">
        <v>8</v>
      </c>
      <c r="J185" s="39">
        <v>2</v>
      </c>
      <c r="K185" s="41"/>
      <c r="L185" s="39">
        <v>5</v>
      </c>
      <c r="M185" s="507">
        <f t="shared" si="24"/>
        <v>10</v>
      </c>
      <c r="N185" s="7"/>
      <c r="O185" s="7"/>
      <c r="P185" s="8"/>
      <c r="Q185" s="14"/>
      <c r="R185" s="874"/>
      <c r="S185" s="12"/>
      <c r="T185" s="54"/>
      <c r="U185" s="54"/>
      <c r="V185" s="12"/>
      <c r="W185" s="81">
        <f t="shared" si="23"/>
        <v>0</v>
      </c>
      <c r="X185" s="88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7" s="25" customFormat="1" ht="18.75" x14ac:dyDescent="0.3">
      <c r="A186" s="39"/>
      <c r="B186" s="39" t="s">
        <v>1533</v>
      </c>
      <c r="C186" s="39"/>
      <c r="D186" s="39" t="s">
        <v>22</v>
      </c>
      <c r="E186" s="39" t="s">
        <v>3644</v>
      </c>
      <c r="F186" s="39"/>
      <c r="G186" s="39"/>
      <c r="H186" s="39"/>
      <c r="I186" s="39">
        <v>8</v>
      </c>
      <c r="J186" s="39">
        <v>2</v>
      </c>
      <c r="K186" s="41"/>
      <c r="L186" s="39">
        <v>15</v>
      </c>
      <c r="M186" s="507">
        <f t="shared" si="24"/>
        <v>30</v>
      </c>
      <c r="N186" s="7"/>
      <c r="O186" s="7"/>
      <c r="P186" s="8"/>
      <c r="Q186" s="14"/>
      <c r="R186" s="874"/>
      <c r="S186" s="12"/>
      <c r="T186" s="54"/>
      <c r="U186" s="54"/>
      <c r="V186" s="12"/>
      <c r="W186" s="81">
        <f t="shared" si="23"/>
        <v>0</v>
      </c>
      <c r="X186" s="3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7" s="1" customFormat="1" ht="18.75" x14ac:dyDescent="0.3">
      <c r="A187" s="39" t="s">
        <v>3645</v>
      </c>
      <c r="B187" s="39" t="s">
        <v>1533</v>
      </c>
      <c r="C187" s="39"/>
      <c r="D187" s="39" t="s">
        <v>104</v>
      </c>
      <c r="E187" s="39" t="s">
        <v>3646</v>
      </c>
      <c r="F187" s="39"/>
      <c r="G187" s="39"/>
      <c r="H187" s="39"/>
      <c r="I187" s="39">
        <v>3</v>
      </c>
      <c r="J187" s="40">
        <v>1</v>
      </c>
      <c r="K187" s="41">
        <v>12</v>
      </c>
      <c r="L187" s="7">
        <v>9</v>
      </c>
      <c r="M187" s="507">
        <f t="shared" si="24"/>
        <v>9</v>
      </c>
      <c r="N187" s="7"/>
      <c r="O187" s="7"/>
      <c r="P187" s="8"/>
      <c r="Q187" s="14"/>
      <c r="R187" s="874"/>
      <c r="S187" s="12"/>
      <c r="T187" s="54"/>
      <c r="U187" s="54"/>
      <c r="V187" s="12"/>
      <c r="W187" s="81">
        <f t="shared" si="23"/>
        <v>0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7" s="1" customFormat="1" ht="18.75" x14ac:dyDescent="0.3">
      <c r="A188" s="39" t="s">
        <v>3647</v>
      </c>
      <c r="B188" s="39" t="s">
        <v>1533</v>
      </c>
      <c r="C188" s="39"/>
      <c r="D188" s="39" t="s">
        <v>104</v>
      </c>
      <c r="E188" s="39" t="s">
        <v>3648</v>
      </c>
      <c r="F188" s="39"/>
      <c r="G188" s="39"/>
      <c r="H188" s="39"/>
      <c r="I188" s="39">
        <v>28</v>
      </c>
      <c r="J188" s="40">
        <v>13.2</v>
      </c>
      <c r="K188" s="41">
        <v>1</v>
      </c>
      <c r="L188" s="7">
        <v>0</v>
      </c>
      <c r="M188" s="507">
        <f t="shared" si="24"/>
        <v>0</v>
      </c>
      <c r="N188" s="7"/>
      <c r="O188" s="7"/>
      <c r="P188" s="8"/>
      <c r="Q188" s="14"/>
      <c r="R188" s="874"/>
      <c r="S188" s="12"/>
      <c r="T188" s="54"/>
      <c r="U188" s="54"/>
      <c r="V188" s="12"/>
      <c r="W188" s="81">
        <f t="shared" si="23"/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7" s="39" customFormat="1" ht="18.75" x14ac:dyDescent="0.3">
      <c r="A189" s="59" t="s">
        <v>2320</v>
      </c>
      <c r="B189" s="59" t="s">
        <v>1533</v>
      </c>
      <c r="C189" s="59"/>
      <c r="D189" s="59" t="s">
        <v>22</v>
      </c>
      <c r="E189" s="59" t="s">
        <v>3649</v>
      </c>
      <c r="F189" s="59"/>
      <c r="G189" s="59"/>
      <c r="H189" s="59"/>
      <c r="I189" s="59">
        <v>2.5</v>
      </c>
      <c r="J189" s="59">
        <v>0.5</v>
      </c>
      <c r="K189" s="59"/>
      <c r="L189" s="59">
        <v>18</v>
      </c>
      <c r="M189" s="779">
        <f t="shared" si="24"/>
        <v>9</v>
      </c>
      <c r="N189" s="391"/>
      <c r="O189" s="850">
        <v>3</v>
      </c>
      <c r="P189" s="876">
        <v>0.5</v>
      </c>
      <c r="Q189" s="22"/>
      <c r="R189" s="877"/>
      <c r="S189" s="12"/>
      <c r="T189" s="54"/>
      <c r="U189" s="54"/>
      <c r="V189" s="12"/>
      <c r="W189" s="81">
        <f t="shared" si="23"/>
        <v>0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245"/>
    </row>
    <row r="190" spans="1:77" s="25" customFormat="1" ht="18.75" x14ac:dyDescent="0.3">
      <c r="A190" s="39"/>
      <c r="B190" s="39" t="s">
        <v>1533</v>
      </c>
      <c r="C190" s="39"/>
      <c r="D190" s="39" t="s">
        <v>22</v>
      </c>
      <c r="E190" s="39" t="s">
        <v>3650</v>
      </c>
      <c r="F190" s="39"/>
      <c r="G190" s="39"/>
      <c r="H190" s="39"/>
      <c r="I190" s="39">
        <v>8</v>
      </c>
      <c r="J190" s="39">
        <v>1.5</v>
      </c>
      <c r="K190" s="41"/>
      <c r="L190" s="39">
        <v>1</v>
      </c>
      <c r="M190" s="507">
        <f t="shared" si="24"/>
        <v>1.5</v>
      </c>
      <c r="N190" s="7"/>
      <c r="O190" s="7"/>
      <c r="P190" s="8"/>
      <c r="Q190" s="14"/>
      <c r="R190" s="874"/>
      <c r="S190" s="12"/>
      <c r="T190" s="54"/>
      <c r="U190" s="54"/>
      <c r="V190" s="12"/>
      <c r="W190" s="81">
        <f t="shared" si="23"/>
        <v>0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7" s="25" customFormat="1" ht="18.75" x14ac:dyDescent="0.3">
      <c r="A191" s="39"/>
      <c r="B191" s="39" t="s">
        <v>1533</v>
      </c>
      <c r="C191" s="39"/>
      <c r="D191" s="39" t="s">
        <v>22</v>
      </c>
      <c r="E191" s="39" t="s">
        <v>3651</v>
      </c>
      <c r="F191" s="39"/>
      <c r="G191" s="39"/>
      <c r="H191" s="39"/>
      <c r="I191" s="39">
        <v>8</v>
      </c>
      <c r="J191" s="39">
        <v>1.5</v>
      </c>
      <c r="K191" s="41"/>
      <c r="L191" s="39">
        <v>2</v>
      </c>
      <c r="M191" s="507">
        <f t="shared" si="24"/>
        <v>3</v>
      </c>
      <c r="N191" s="7"/>
      <c r="O191" s="7"/>
      <c r="P191" s="8"/>
      <c r="Q191" s="14"/>
      <c r="R191" s="874"/>
      <c r="S191" s="12"/>
      <c r="T191" s="54"/>
      <c r="U191" s="54"/>
      <c r="V191" s="12"/>
      <c r="W191" s="81">
        <f t="shared" si="23"/>
        <v>0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7" s="25" customFormat="1" ht="18.75" x14ac:dyDescent="0.3">
      <c r="A192" s="39" t="s">
        <v>3652</v>
      </c>
      <c r="B192" s="39" t="s">
        <v>1533</v>
      </c>
      <c r="C192" s="39"/>
      <c r="D192" s="39" t="s">
        <v>104</v>
      </c>
      <c r="E192" s="39" t="s">
        <v>3653</v>
      </c>
      <c r="F192" s="39"/>
      <c r="G192" s="39"/>
      <c r="H192" s="39"/>
      <c r="I192" s="39"/>
      <c r="J192" s="40"/>
      <c r="K192" s="41"/>
      <c r="L192" s="7"/>
      <c r="M192" s="507"/>
      <c r="N192" s="7">
        <v>4</v>
      </c>
      <c r="O192" s="7">
        <v>15</v>
      </c>
      <c r="P192" s="8">
        <v>5.7</v>
      </c>
      <c r="Q192" s="14"/>
      <c r="R192" s="874"/>
      <c r="S192" s="12"/>
      <c r="T192" s="54"/>
      <c r="U192" s="54"/>
      <c r="V192" s="12"/>
      <c r="W192" s="81">
        <f t="shared" si="23"/>
        <v>0</v>
      </c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7" s="1" customFormat="1" ht="18.75" x14ac:dyDescent="0.3">
      <c r="A193" s="39" t="s">
        <v>3654</v>
      </c>
      <c r="B193" s="39" t="s">
        <v>1660</v>
      </c>
      <c r="C193" s="39"/>
      <c r="D193" s="39" t="s">
        <v>104</v>
      </c>
      <c r="E193" s="39" t="s">
        <v>3655</v>
      </c>
      <c r="F193" s="39"/>
      <c r="G193" s="39"/>
      <c r="H193" s="39"/>
      <c r="I193" s="39">
        <v>14</v>
      </c>
      <c r="J193" s="40">
        <v>6.3</v>
      </c>
      <c r="K193" s="41">
        <v>3</v>
      </c>
      <c r="L193" s="7">
        <v>2</v>
      </c>
      <c r="M193" s="507">
        <f>SUM(J193*L193)</f>
        <v>12.6</v>
      </c>
      <c r="N193" s="7"/>
      <c r="O193" s="7"/>
      <c r="P193" s="8"/>
      <c r="Q193" s="14"/>
      <c r="R193" s="874"/>
      <c r="S193" s="7"/>
      <c r="T193" s="8"/>
      <c r="U193" s="8"/>
      <c r="V193" s="7"/>
      <c r="W193" s="81">
        <f t="shared" si="23"/>
        <v>0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7" s="1" customFormat="1" ht="18.75" x14ac:dyDescent="0.3">
      <c r="A194" s="39" t="s">
        <v>3656</v>
      </c>
      <c r="B194" s="39" t="s">
        <v>1660</v>
      </c>
      <c r="C194" s="39"/>
      <c r="D194" s="39" t="s">
        <v>104</v>
      </c>
      <c r="E194" s="39" t="s">
        <v>3657</v>
      </c>
      <c r="F194" s="39"/>
      <c r="G194" s="39"/>
      <c r="H194" s="39"/>
      <c r="I194" s="39"/>
      <c r="J194" s="40"/>
      <c r="K194" s="41"/>
      <c r="L194" s="7"/>
      <c r="M194" s="507"/>
      <c r="N194" s="7">
        <v>1</v>
      </c>
      <c r="O194" s="7">
        <v>38</v>
      </c>
      <c r="P194" s="8">
        <v>13.6</v>
      </c>
      <c r="Q194" s="14"/>
      <c r="R194" s="874"/>
      <c r="S194" s="7"/>
      <c r="T194" s="8"/>
      <c r="U194" s="8"/>
      <c r="V194" s="7"/>
      <c r="W194" s="81">
        <f t="shared" si="23"/>
        <v>0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7" s="1" customFormat="1" ht="18.75" x14ac:dyDescent="0.3">
      <c r="A195" s="39" t="s">
        <v>3654</v>
      </c>
      <c r="B195" s="39" t="s">
        <v>1660</v>
      </c>
      <c r="C195" s="39"/>
      <c r="D195" s="39" t="s">
        <v>104</v>
      </c>
      <c r="E195" s="39" t="s">
        <v>3658</v>
      </c>
      <c r="F195" s="39"/>
      <c r="G195" s="39"/>
      <c r="H195" s="39"/>
      <c r="I195" s="39">
        <v>12</v>
      </c>
      <c r="J195" s="40">
        <v>5.6</v>
      </c>
      <c r="K195" s="41">
        <v>2</v>
      </c>
      <c r="L195" s="7">
        <v>1</v>
      </c>
      <c r="M195" s="507">
        <f t="shared" ref="M195:M206" si="25">SUM(J195*L195)</f>
        <v>5.6</v>
      </c>
      <c r="N195" s="7"/>
      <c r="O195" s="7"/>
      <c r="P195" s="8"/>
      <c r="Q195" s="14"/>
      <c r="R195" s="874"/>
      <c r="S195" s="7"/>
      <c r="T195" s="8"/>
      <c r="U195" s="8"/>
      <c r="V195" s="7"/>
      <c r="W195" s="81">
        <f t="shared" si="23"/>
        <v>0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7" s="1" customFormat="1" ht="18.75" x14ac:dyDescent="0.3">
      <c r="A196" s="382" t="s">
        <v>1759</v>
      </c>
      <c r="B196" s="17" t="s">
        <v>1660</v>
      </c>
      <c r="C196" s="17"/>
      <c r="D196" s="17" t="s">
        <v>104</v>
      </c>
      <c r="E196" s="17" t="s">
        <v>3659</v>
      </c>
      <c r="F196" s="39"/>
      <c r="G196" s="39"/>
      <c r="H196" s="39"/>
      <c r="I196" s="39">
        <v>9</v>
      </c>
      <c r="J196" s="52">
        <v>2.5</v>
      </c>
      <c r="K196" s="41">
        <v>6</v>
      </c>
      <c r="L196" s="7">
        <v>6</v>
      </c>
      <c r="M196" s="507">
        <f t="shared" si="25"/>
        <v>15</v>
      </c>
      <c r="N196" s="7"/>
      <c r="O196" s="7"/>
      <c r="P196" s="8"/>
      <c r="Q196" s="14"/>
      <c r="R196" s="874"/>
      <c r="S196" s="7"/>
      <c r="T196" s="8"/>
      <c r="U196" s="8"/>
      <c r="V196" s="7"/>
      <c r="W196" s="81">
        <f t="shared" si="23"/>
        <v>0</v>
      </c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7" s="25" customFormat="1" ht="18.75" x14ac:dyDescent="0.3">
      <c r="A197" s="39" t="s">
        <v>3660</v>
      </c>
      <c r="B197" s="40" t="s">
        <v>1772</v>
      </c>
      <c r="C197" s="39"/>
      <c r="D197" s="39" t="s">
        <v>104</v>
      </c>
      <c r="E197" s="40" t="s">
        <v>3661</v>
      </c>
      <c r="F197" s="39"/>
      <c r="G197" s="39"/>
      <c r="H197" s="39"/>
      <c r="I197" s="39">
        <v>15</v>
      </c>
      <c r="J197" s="40">
        <v>4.5</v>
      </c>
      <c r="K197" s="41">
        <v>1</v>
      </c>
      <c r="L197" s="7">
        <v>1</v>
      </c>
      <c r="M197" s="507">
        <f t="shared" si="25"/>
        <v>4.5</v>
      </c>
      <c r="N197" s="16"/>
      <c r="O197" s="16"/>
      <c r="P197" s="8"/>
      <c r="Q197" s="14"/>
      <c r="R197" s="874"/>
      <c r="S197" s="7"/>
      <c r="T197" s="8"/>
      <c r="U197" s="8"/>
      <c r="V197" s="7"/>
      <c r="W197" s="81">
        <f t="shared" si="23"/>
        <v>0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1:77" s="1" customFormat="1" ht="18.75" x14ac:dyDescent="0.3">
      <c r="A198" s="39" t="s">
        <v>1802</v>
      </c>
      <c r="B198" s="39" t="s">
        <v>1777</v>
      </c>
      <c r="C198" s="39"/>
      <c r="D198" s="39" t="s">
        <v>104</v>
      </c>
      <c r="E198" s="39" t="s">
        <v>3662</v>
      </c>
      <c r="F198" s="39"/>
      <c r="G198" s="39"/>
      <c r="H198" s="39"/>
      <c r="I198" s="39">
        <v>6</v>
      </c>
      <c r="J198" s="40">
        <v>2.75</v>
      </c>
      <c r="K198" s="41">
        <v>4</v>
      </c>
      <c r="L198" s="7">
        <v>0</v>
      </c>
      <c r="M198" s="507">
        <f t="shared" si="25"/>
        <v>0</v>
      </c>
      <c r="N198" s="7"/>
      <c r="O198" s="7"/>
      <c r="P198" s="8"/>
      <c r="Q198" s="14"/>
      <c r="R198" s="874"/>
      <c r="S198" s="7"/>
      <c r="T198" s="8"/>
      <c r="U198" s="8"/>
      <c r="V198" s="7"/>
      <c r="W198" s="81">
        <f t="shared" si="23"/>
        <v>0</v>
      </c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1:77" s="186" customFormat="1" ht="18.75" x14ac:dyDescent="0.3">
      <c r="A199" s="39"/>
      <c r="B199" s="39" t="s">
        <v>1777</v>
      </c>
      <c r="C199" s="39"/>
      <c r="D199" s="39"/>
      <c r="E199" s="39" t="s">
        <v>1867</v>
      </c>
      <c r="F199" s="39" t="s">
        <v>34</v>
      </c>
      <c r="G199" s="39" t="s">
        <v>1850</v>
      </c>
      <c r="H199" s="39"/>
      <c r="I199" s="39">
        <v>50</v>
      </c>
      <c r="J199" s="39">
        <f>SUM(I199*50%)</f>
        <v>25</v>
      </c>
      <c r="K199" s="39"/>
      <c r="L199" s="39">
        <v>1</v>
      </c>
      <c r="M199" s="692">
        <f t="shared" si="25"/>
        <v>25</v>
      </c>
      <c r="N199" s="7"/>
      <c r="O199" s="7"/>
      <c r="P199" s="8"/>
      <c r="Q199" s="7"/>
      <c r="R199" s="684"/>
      <c r="S199" s="7"/>
      <c r="T199" s="8"/>
      <c r="U199" s="8"/>
      <c r="V199" s="7"/>
      <c r="W199" s="81">
        <f t="shared" si="23"/>
        <v>0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429"/>
    </row>
    <row r="200" spans="1:77" s="1" customFormat="1" ht="18.75" x14ac:dyDescent="0.3">
      <c r="A200" s="53"/>
      <c r="B200" s="17" t="s">
        <v>1777</v>
      </c>
      <c r="C200" s="17"/>
      <c r="D200" s="17"/>
      <c r="E200" s="18" t="s">
        <v>3663</v>
      </c>
      <c r="F200" s="301"/>
      <c r="G200" s="497"/>
      <c r="H200" s="53"/>
      <c r="I200" s="39">
        <v>55</v>
      </c>
      <c r="J200" s="39">
        <f>SUM(I200*50%)</f>
        <v>27.5</v>
      </c>
      <c r="K200" s="41"/>
      <c r="L200" s="39">
        <v>1</v>
      </c>
      <c r="M200" s="507">
        <f t="shared" si="25"/>
        <v>27.5</v>
      </c>
      <c r="N200" s="7"/>
      <c r="O200" s="7"/>
      <c r="P200" s="8"/>
      <c r="Q200" s="14"/>
      <c r="R200" s="874"/>
      <c r="S200" s="7"/>
      <c r="T200" s="8"/>
      <c r="U200" s="8"/>
      <c r="V200" s="7"/>
      <c r="W200" s="81">
        <f t="shared" si="23"/>
        <v>0</v>
      </c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1:77" s="25" customFormat="1" ht="18.75" x14ac:dyDescent="0.3">
      <c r="A201" s="53"/>
      <c r="B201" s="17" t="s">
        <v>1777</v>
      </c>
      <c r="C201" s="17"/>
      <c r="D201" s="17"/>
      <c r="E201" s="17" t="s">
        <v>3664</v>
      </c>
      <c r="F201" s="878" t="s">
        <v>3665</v>
      </c>
      <c r="G201" s="39"/>
      <c r="H201" s="39"/>
      <c r="I201" s="39">
        <v>44</v>
      </c>
      <c r="J201" s="39">
        <v>22.5</v>
      </c>
      <c r="K201" s="41"/>
      <c r="L201" s="39">
        <v>1</v>
      </c>
      <c r="M201" s="507">
        <f t="shared" si="25"/>
        <v>22.5</v>
      </c>
      <c r="N201" s="7"/>
      <c r="O201" s="7"/>
      <c r="P201" s="8"/>
      <c r="Q201" s="14"/>
      <c r="R201" s="874"/>
      <c r="S201" s="7"/>
      <c r="T201" s="8"/>
      <c r="U201" s="8"/>
      <c r="V201" s="7"/>
      <c r="W201" s="81">
        <f t="shared" si="23"/>
        <v>0</v>
      </c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1:77" s="1" customFormat="1" ht="18.75" x14ac:dyDescent="0.3">
      <c r="A202" s="53"/>
      <c r="B202" s="17" t="s">
        <v>1777</v>
      </c>
      <c r="C202" s="17"/>
      <c r="D202" s="17"/>
      <c r="E202" s="17" t="s">
        <v>3666</v>
      </c>
      <c r="F202" s="53"/>
      <c r="G202" s="53" t="s">
        <v>3667</v>
      </c>
      <c r="H202" s="53"/>
      <c r="I202" s="39">
        <v>145</v>
      </c>
      <c r="J202" s="39">
        <v>90</v>
      </c>
      <c r="K202" s="41"/>
      <c r="L202" s="39">
        <v>1</v>
      </c>
      <c r="M202" s="507">
        <f t="shared" si="25"/>
        <v>90</v>
      </c>
      <c r="N202" s="7"/>
      <c r="O202" s="7"/>
      <c r="P202" s="8"/>
      <c r="Q202" s="14"/>
      <c r="R202" s="874"/>
      <c r="S202" s="7"/>
      <c r="T202" s="8"/>
      <c r="U202" s="8"/>
      <c r="V202" s="7"/>
      <c r="W202" s="81">
        <f t="shared" si="23"/>
        <v>0</v>
      </c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1:77" s="1" customFormat="1" ht="18.75" x14ac:dyDescent="0.3">
      <c r="A203" s="53"/>
      <c r="B203" s="17" t="s">
        <v>1777</v>
      </c>
      <c r="C203" s="17"/>
      <c r="D203" s="17"/>
      <c r="E203" s="17" t="s">
        <v>3668</v>
      </c>
      <c r="F203" s="39"/>
      <c r="G203" s="39" t="s">
        <v>3669</v>
      </c>
      <c r="H203" s="39"/>
      <c r="I203" s="39">
        <v>40</v>
      </c>
      <c r="J203" s="39">
        <f>SUM(I203*50%)</f>
        <v>20</v>
      </c>
      <c r="K203" s="41"/>
      <c r="L203" s="39">
        <v>1</v>
      </c>
      <c r="M203" s="507">
        <f t="shared" si="25"/>
        <v>20</v>
      </c>
      <c r="N203" s="7"/>
      <c r="O203" s="7"/>
      <c r="P203" s="8"/>
      <c r="Q203" s="14"/>
      <c r="R203" s="874"/>
      <c r="S203" s="7"/>
      <c r="T203" s="8"/>
      <c r="U203" s="8"/>
      <c r="V203" s="7"/>
      <c r="W203" s="81">
        <f t="shared" si="23"/>
        <v>0</v>
      </c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1:77" s="1" customFormat="1" ht="18.75" x14ac:dyDescent="0.3">
      <c r="A204" s="382" t="s">
        <v>3670</v>
      </c>
      <c r="B204" s="17" t="s">
        <v>1777</v>
      </c>
      <c r="C204" s="17"/>
      <c r="D204" s="17" t="s">
        <v>104</v>
      </c>
      <c r="E204" s="17" t="s">
        <v>3671</v>
      </c>
      <c r="F204" s="39"/>
      <c r="G204" s="39"/>
      <c r="H204" s="39"/>
      <c r="I204" s="39">
        <v>7</v>
      </c>
      <c r="J204" s="52">
        <v>2.95</v>
      </c>
      <c r="K204" s="41">
        <v>3</v>
      </c>
      <c r="L204" s="7">
        <v>2</v>
      </c>
      <c r="M204" s="507">
        <f t="shared" si="25"/>
        <v>5.9</v>
      </c>
      <c r="N204" s="7"/>
      <c r="O204" s="7"/>
      <c r="P204" s="8"/>
      <c r="Q204" s="14"/>
      <c r="R204" s="874"/>
      <c r="S204" s="7"/>
      <c r="T204" s="8"/>
      <c r="U204" s="8"/>
      <c r="V204" s="7"/>
      <c r="W204" s="81">
        <f t="shared" si="23"/>
        <v>0</v>
      </c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1:77" s="1" customFormat="1" ht="18.75" x14ac:dyDescent="0.3">
      <c r="A205" s="382" t="s">
        <v>3672</v>
      </c>
      <c r="B205" s="17" t="s">
        <v>1777</v>
      </c>
      <c r="C205" s="17"/>
      <c r="D205" s="17" t="s">
        <v>104</v>
      </c>
      <c r="E205" s="17" t="s">
        <v>3673</v>
      </c>
      <c r="F205" s="39"/>
      <c r="G205" s="39"/>
      <c r="H205" s="39"/>
      <c r="I205" s="39">
        <v>12</v>
      </c>
      <c r="J205" s="52">
        <v>5.95</v>
      </c>
      <c r="K205" s="41">
        <v>2</v>
      </c>
      <c r="L205" s="7">
        <v>2</v>
      </c>
      <c r="M205" s="692">
        <f t="shared" si="25"/>
        <v>11.9</v>
      </c>
      <c r="N205" s="7"/>
      <c r="O205" s="7"/>
      <c r="P205" s="8"/>
      <c r="Q205" s="14"/>
      <c r="R205" s="874"/>
      <c r="S205" s="7"/>
      <c r="T205" s="8"/>
      <c r="U205" s="8"/>
      <c r="V205" s="7"/>
      <c r="W205" s="81">
        <f t="shared" si="23"/>
        <v>0</v>
      </c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1:77" s="25" customFormat="1" ht="18.75" x14ac:dyDescent="0.3">
      <c r="A206" s="17" t="s">
        <v>3672</v>
      </c>
      <c r="B206" s="17" t="s">
        <v>1777</v>
      </c>
      <c r="C206" s="17"/>
      <c r="D206" s="17" t="s">
        <v>104</v>
      </c>
      <c r="E206" s="17" t="s">
        <v>3674</v>
      </c>
      <c r="F206" s="17"/>
      <c r="G206" s="17"/>
      <c r="H206" s="17"/>
      <c r="I206" s="17">
        <v>16</v>
      </c>
      <c r="J206" s="18">
        <v>7.95</v>
      </c>
      <c r="K206" s="24">
        <v>2</v>
      </c>
      <c r="L206" s="20">
        <v>2</v>
      </c>
      <c r="M206" s="691">
        <f t="shared" si="25"/>
        <v>15.9</v>
      </c>
      <c r="N206" s="20"/>
      <c r="O206" s="20">
        <v>16</v>
      </c>
      <c r="P206" s="21">
        <v>7.95</v>
      </c>
      <c r="Q206" s="22"/>
      <c r="R206" s="877"/>
      <c r="S206" s="7"/>
      <c r="T206" s="8"/>
      <c r="U206" s="8"/>
      <c r="V206" s="7"/>
      <c r="W206" s="81">
        <f t="shared" si="23"/>
        <v>0</v>
      </c>
      <c r="X206" s="35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1:77" s="25" customFormat="1" ht="18.75" x14ac:dyDescent="0.3">
      <c r="A207" s="462" t="s">
        <v>1785</v>
      </c>
      <c r="B207" s="18" t="s">
        <v>1777</v>
      </c>
      <c r="C207" s="18"/>
      <c r="D207" s="18" t="s">
        <v>104</v>
      </c>
      <c r="E207" s="18" t="s">
        <v>3675</v>
      </c>
      <c r="F207" s="40"/>
      <c r="G207" s="40"/>
      <c r="H207" s="52" t="s">
        <v>1787</v>
      </c>
      <c r="I207" s="40"/>
      <c r="J207" s="52"/>
      <c r="K207" s="879"/>
      <c r="L207" s="16"/>
      <c r="M207" s="880"/>
      <c r="N207" s="16">
        <v>1</v>
      </c>
      <c r="O207" s="16">
        <v>38</v>
      </c>
      <c r="P207" s="229">
        <v>14</v>
      </c>
      <c r="Q207" s="230"/>
      <c r="R207" s="881"/>
      <c r="S207" s="20"/>
      <c r="T207" s="21"/>
      <c r="U207" s="21"/>
      <c r="V207" s="20"/>
      <c r="W207" s="81">
        <f t="shared" si="23"/>
        <v>0</v>
      </c>
      <c r="X207" s="35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1:77" s="25" customFormat="1" ht="18.75" x14ac:dyDescent="0.3">
      <c r="A208" s="462" t="s">
        <v>1785</v>
      </c>
      <c r="B208" s="18" t="s">
        <v>1777</v>
      </c>
      <c r="C208" s="18"/>
      <c r="D208" s="18" t="s">
        <v>104</v>
      </c>
      <c r="E208" s="18" t="s">
        <v>3676</v>
      </c>
      <c r="F208" s="40"/>
      <c r="G208" s="40"/>
      <c r="H208" s="52" t="s">
        <v>1787</v>
      </c>
      <c r="I208" s="40"/>
      <c r="J208" s="52"/>
      <c r="K208" s="879"/>
      <c r="L208" s="16"/>
      <c r="M208" s="880"/>
      <c r="N208" s="16">
        <v>1</v>
      </c>
      <c r="O208" s="16">
        <v>25</v>
      </c>
      <c r="P208" s="229">
        <v>9</v>
      </c>
      <c r="Q208" s="230"/>
      <c r="R208" s="881"/>
      <c r="S208" s="7"/>
      <c r="T208" s="8"/>
      <c r="U208" s="8"/>
      <c r="V208" s="7"/>
      <c r="W208" s="81">
        <f t="shared" si="23"/>
        <v>0</v>
      </c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1:77" s="357" customFormat="1" ht="18.75" x14ac:dyDescent="0.3">
      <c r="A209" s="18" t="s">
        <v>1785</v>
      </c>
      <c r="B209" s="18" t="s">
        <v>1777</v>
      </c>
      <c r="C209" s="18"/>
      <c r="D209" s="18" t="s">
        <v>104</v>
      </c>
      <c r="E209" s="40" t="s">
        <v>3677</v>
      </c>
      <c r="F209" s="40"/>
      <c r="G209" s="40"/>
      <c r="H209" s="40" t="s">
        <v>1787</v>
      </c>
      <c r="I209" s="40"/>
      <c r="J209" s="40"/>
      <c r="K209" s="879"/>
      <c r="L209" s="16"/>
      <c r="M209" s="880"/>
      <c r="N209" s="16">
        <v>1</v>
      </c>
      <c r="O209" s="16">
        <v>21</v>
      </c>
      <c r="P209" s="229">
        <v>7.5</v>
      </c>
      <c r="Q209" s="230">
        <v>1</v>
      </c>
      <c r="R209" s="230">
        <f>(P209*Q209)</f>
        <v>7.5</v>
      </c>
      <c r="S209" s="7"/>
      <c r="T209" s="8"/>
      <c r="U209" s="8"/>
      <c r="V209" s="7"/>
      <c r="W209" s="81">
        <f t="shared" si="23"/>
        <v>1</v>
      </c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90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90"/>
      <c r="BX209" s="90"/>
    </row>
    <row r="210" spans="1:77" s="357" customFormat="1" ht="18.75" x14ac:dyDescent="0.3">
      <c r="A210" s="18" t="s">
        <v>1785</v>
      </c>
      <c r="B210" s="18" t="s">
        <v>1777</v>
      </c>
      <c r="C210" s="18"/>
      <c r="D210" s="18" t="s">
        <v>104</v>
      </c>
      <c r="E210" s="40" t="s">
        <v>3678</v>
      </c>
      <c r="F210" s="40"/>
      <c r="G210" s="40"/>
      <c r="H210" s="40" t="s">
        <v>1787</v>
      </c>
      <c r="I210" s="40"/>
      <c r="J210" s="40"/>
      <c r="K210" s="879"/>
      <c r="L210" s="16"/>
      <c r="M210" s="880"/>
      <c r="N210" s="16"/>
      <c r="O210" s="16">
        <v>42</v>
      </c>
      <c r="P210" s="229">
        <v>15.5</v>
      </c>
      <c r="Q210" s="230">
        <v>1</v>
      </c>
      <c r="R210" s="230">
        <f>(P210*Q210)</f>
        <v>15.5</v>
      </c>
      <c r="S210" s="7"/>
      <c r="T210" s="8"/>
      <c r="U210" s="8"/>
      <c r="V210" s="7"/>
      <c r="W210" s="81">
        <f t="shared" si="23"/>
        <v>1</v>
      </c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90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90"/>
      <c r="BX210" s="90"/>
    </row>
    <row r="211" spans="1:77" s="357" customFormat="1" ht="18.75" x14ac:dyDescent="0.3">
      <c r="A211" s="171"/>
      <c r="B211" s="171" t="s">
        <v>1302</v>
      </c>
      <c r="C211" s="171" t="s">
        <v>2719</v>
      </c>
      <c r="D211" s="171">
        <v>6</v>
      </c>
      <c r="E211" s="171"/>
      <c r="F211" s="171"/>
      <c r="G211" s="171"/>
      <c r="H211" s="171"/>
      <c r="I211" s="171"/>
      <c r="J211" s="171"/>
      <c r="K211" s="169"/>
      <c r="L211" s="171"/>
      <c r="M211" s="169"/>
      <c r="N211" s="171"/>
      <c r="O211" s="171"/>
      <c r="P211" s="171"/>
      <c r="Q211" s="169"/>
      <c r="R211" s="169"/>
      <c r="S211" s="7"/>
      <c r="T211" s="8"/>
      <c r="U211" s="8"/>
      <c r="V211" s="7"/>
      <c r="W211" s="81">
        <f t="shared" si="23"/>
        <v>0</v>
      </c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90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90"/>
      <c r="BX211" s="90"/>
    </row>
    <row r="212" spans="1:77" s="357" customFormat="1" ht="18.75" x14ac:dyDescent="0.3">
      <c r="A212" s="53"/>
      <c r="B212" s="17" t="s">
        <v>1875</v>
      </c>
      <c r="C212" s="17"/>
      <c r="D212" s="17" t="s">
        <v>132</v>
      </c>
      <c r="E212" s="17" t="s">
        <v>3679</v>
      </c>
      <c r="F212" s="39"/>
      <c r="G212" s="39"/>
      <c r="H212" s="39"/>
      <c r="I212" s="39">
        <v>38.4</v>
      </c>
      <c r="J212" s="53">
        <v>30.72</v>
      </c>
      <c r="K212" s="41">
        <v>2</v>
      </c>
      <c r="L212" s="39">
        <v>0</v>
      </c>
      <c r="M212" s="507">
        <f t="shared" ref="M212:M227" si="26">SUM(J212*L212)</f>
        <v>0</v>
      </c>
      <c r="N212" s="7"/>
      <c r="O212" s="7"/>
      <c r="P212" s="8"/>
      <c r="Q212" s="14"/>
      <c r="R212" s="874"/>
      <c r="S212" s="7"/>
      <c r="T212" s="8"/>
      <c r="U212" s="8"/>
      <c r="V212" s="7"/>
      <c r="W212" s="81">
        <f t="shared" si="23"/>
        <v>0</v>
      </c>
      <c r="X212" s="35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</row>
    <row r="213" spans="1:77" s="357" customFormat="1" ht="18.75" x14ac:dyDescent="0.3">
      <c r="A213" s="53"/>
      <c r="B213" s="17" t="s">
        <v>1875</v>
      </c>
      <c r="C213" s="17"/>
      <c r="D213" s="17"/>
      <c r="E213" s="17" t="s">
        <v>3680</v>
      </c>
      <c r="F213" s="53"/>
      <c r="G213" s="53" t="s">
        <v>1151</v>
      </c>
      <c r="H213" s="53"/>
      <c r="I213" s="53">
        <v>25</v>
      </c>
      <c r="J213" s="53">
        <f>SUM(I213*50%)</f>
        <v>12.5</v>
      </c>
      <c r="K213" s="41"/>
      <c r="L213" s="39">
        <v>1</v>
      </c>
      <c r="M213" s="507">
        <f t="shared" si="26"/>
        <v>12.5</v>
      </c>
      <c r="N213" s="7"/>
      <c r="O213" s="7"/>
      <c r="P213" s="8"/>
      <c r="Q213" s="14"/>
      <c r="R213" s="874"/>
      <c r="S213" s="7"/>
      <c r="T213" s="8"/>
      <c r="U213" s="8"/>
      <c r="V213" s="7"/>
      <c r="W213" s="81">
        <f t="shared" si="23"/>
        <v>0</v>
      </c>
      <c r="X213" s="35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</row>
    <row r="214" spans="1:77" s="357" customFormat="1" ht="18.75" x14ac:dyDescent="0.3">
      <c r="A214" s="382"/>
      <c r="B214" s="17" t="s">
        <v>1875</v>
      </c>
      <c r="C214" s="17"/>
      <c r="D214" s="17"/>
      <c r="E214" s="17" t="s">
        <v>3681</v>
      </c>
      <c r="F214" s="53" t="s">
        <v>18</v>
      </c>
      <c r="G214" s="53" t="s">
        <v>3682</v>
      </c>
      <c r="H214" s="53"/>
      <c r="I214" s="39">
        <v>5</v>
      </c>
      <c r="J214" s="53">
        <f>SUM(I214*50%)</f>
        <v>2.5</v>
      </c>
      <c r="K214" s="41"/>
      <c r="L214" s="39">
        <v>2</v>
      </c>
      <c r="M214" s="507">
        <f t="shared" si="26"/>
        <v>5</v>
      </c>
      <c r="N214" s="7"/>
      <c r="O214" s="7"/>
      <c r="P214" s="8"/>
      <c r="Q214" s="14"/>
      <c r="R214" s="874"/>
      <c r="S214" s="7"/>
      <c r="T214" s="8"/>
      <c r="U214" s="8"/>
      <c r="V214" s="7"/>
      <c r="W214" s="81">
        <f t="shared" si="23"/>
        <v>0</v>
      </c>
      <c r="X214" s="35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</row>
    <row r="215" spans="1:77" s="357" customFormat="1" ht="18.75" x14ac:dyDescent="0.3">
      <c r="A215" s="53"/>
      <c r="B215" s="17" t="s">
        <v>1976</v>
      </c>
      <c r="C215" s="17"/>
      <c r="D215" s="17" t="s">
        <v>1107</v>
      </c>
      <c r="E215" s="17" t="s">
        <v>3683</v>
      </c>
      <c r="F215" s="39"/>
      <c r="G215" s="39"/>
      <c r="H215" s="39" t="s">
        <v>3684</v>
      </c>
      <c r="I215" s="39">
        <v>16</v>
      </c>
      <c r="J215" s="39">
        <v>3.2</v>
      </c>
      <c r="K215" s="41"/>
      <c r="L215" s="39">
        <v>6</v>
      </c>
      <c r="M215" s="507">
        <f t="shared" si="26"/>
        <v>19.200000000000003</v>
      </c>
      <c r="N215" s="7"/>
      <c r="O215" s="7"/>
      <c r="P215" s="8"/>
      <c r="Q215" s="14"/>
      <c r="R215" s="874"/>
      <c r="S215" s="7"/>
      <c r="T215" s="8"/>
      <c r="U215" s="8"/>
      <c r="V215" s="7"/>
      <c r="W215" s="81">
        <f t="shared" si="23"/>
        <v>0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90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90"/>
      <c r="BX215" s="90"/>
    </row>
    <row r="216" spans="1:77" s="357" customFormat="1" ht="18.75" x14ac:dyDescent="0.3">
      <c r="A216" s="53"/>
      <c r="B216" s="17" t="s">
        <v>1976</v>
      </c>
      <c r="C216" s="17"/>
      <c r="D216" s="17"/>
      <c r="E216" s="17" t="s">
        <v>3685</v>
      </c>
      <c r="F216" s="39" t="s">
        <v>34</v>
      </c>
      <c r="G216" s="39" t="s">
        <v>3686</v>
      </c>
      <c r="H216" s="39"/>
      <c r="I216" s="39">
        <v>165</v>
      </c>
      <c r="J216" s="53">
        <f>SUM(I216*60%)</f>
        <v>99</v>
      </c>
      <c r="K216" s="41"/>
      <c r="L216" s="39">
        <v>1</v>
      </c>
      <c r="M216" s="507">
        <f t="shared" si="26"/>
        <v>99</v>
      </c>
      <c r="N216" s="7"/>
      <c r="O216" s="7"/>
      <c r="P216" s="8"/>
      <c r="Q216" s="14"/>
      <c r="R216" s="874"/>
      <c r="S216" s="7"/>
      <c r="T216" s="8"/>
      <c r="U216" s="8"/>
      <c r="V216" s="7"/>
      <c r="W216" s="81">
        <f t="shared" si="23"/>
        <v>0</v>
      </c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90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90"/>
      <c r="BX216" s="90"/>
    </row>
    <row r="217" spans="1:77" s="39" customFormat="1" ht="18.75" x14ac:dyDescent="0.3">
      <c r="A217" s="53"/>
      <c r="B217" s="17" t="s">
        <v>1976</v>
      </c>
      <c r="C217" s="17"/>
      <c r="D217" s="17"/>
      <c r="E217" s="17" t="s">
        <v>3685</v>
      </c>
      <c r="F217" s="39" t="s">
        <v>34</v>
      </c>
      <c r="G217" s="39" t="s">
        <v>3687</v>
      </c>
      <c r="I217" s="39">
        <v>135</v>
      </c>
      <c r="J217" s="53">
        <f>SUM(I217*60%)</f>
        <v>81</v>
      </c>
      <c r="L217" s="39">
        <v>1</v>
      </c>
      <c r="M217" s="692">
        <f t="shared" si="26"/>
        <v>81</v>
      </c>
      <c r="N217" s="7"/>
      <c r="O217" s="7"/>
      <c r="P217" s="8"/>
      <c r="Q217" s="7"/>
      <c r="R217" s="684"/>
      <c r="S217" s="7"/>
      <c r="T217" s="8"/>
      <c r="U217" s="8"/>
      <c r="V217" s="7"/>
      <c r="W217" s="81">
        <f>S217-V217</f>
        <v>0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245"/>
    </row>
    <row r="218" spans="1:77" s="1" customFormat="1" ht="18.75" x14ac:dyDescent="0.3">
      <c r="A218" s="53"/>
      <c r="B218" s="17" t="s">
        <v>3688</v>
      </c>
      <c r="C218" s="17"/>
      <c r="D218" s="17"/>
      <c r="E218" s="17" t="s">
        <v>3689</v>
      </c>
      <c r="F218" s="53"/>
      <c r="G218" s="53" t="s">
        <v>19</v>
      </c>
      <c r="H218" s="53"/>
      <c r="I218" s="39">
        <v>30</v>
      </c>
      <c r="J218" s="39">
        <f>SUM(I218*50%)</f>
        <v>15</v>
      </c>
      <c r="K218" s="41"/>
      <c r="L218" s="39">
        <v>1</v>
      </c>
      <c r="M218" s="507">
        <f t="shared" si="26"/>
        <v>15</v>
      </c>
      <c r="N218" s="7"/>
      <c r="O218" s="7"/>
      <c r="P218" s="8"/>
      <c r="Q218" s="14"/>
      <c r="R218" s="874"/>
      <c r="S218" s="7"/>
      <c r="T218" s="8"/>
      <c r="U218" s="8"/>
      <c r="V218" s="7"/>
      <c r="W218" s="41">
        <f t="shared" ref="W218:W226" si="27">(Q218-V218)</f>
        <v>0</v>
      </c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1:77" s="1" customFormat="1" ht="19.5" customHeight="1" x14ac:dyDescent="0.3">
      <c r="A219" s="53"/>
      <c r="B219" s="17" t="s">
        <v>2022</v>
      </c>
      <c r="C219" s="17"/>
      <c r="D219" s="17"/>
      <c r="E219" s="17" t="s">
        <v>3690</v>
      </c>
      <c r="F219" s="53"/>
      <c r="G219" s="53" t="s">
        <v>3691</v>
      </c>
      <c r="H219" s="53"/>
      <c r="I219" s="39">
        <v>3</v>
      </c>
      <c r="J219" s="39">
        <f>SUM(I219*50%)</f>
        <v>1.5</v>
      </c>
      <c r="K219" s="41"/>
      <c r="L219" s="39">
        <v>1</v>
      </c>
      <c r="M219" s="692">
        <f t="shared" si="26"/>
        <v>1.5</v>
      </c>
      <c r="N219" s="7"/>
      <c r="O219" s="7"/>
      <c r="P219" s="8"/>
      <c r="Q219" s="14"/>
      <c r="R219" s="874"/>
      <c r="S219" s="7"/>
      <c r="T219" s="8"/>
      <c r="U219" s="8"/>
      <c r="V219" s="7"/>
      <c r="W219" s="81">
        <f t="shared" si="27"/>
        <v>0</v>
      </c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1:77" s="186" customFormat="1" ht="18.75" x14ac:dyDescent="0.3">
      <c r="A220" s="53"/>
      <c r="B220" s="17" t="s">
        <v>2022</v>
      </c>
      <c r="C220" s="17"/>
      <c r="D220" s="17"/>
      <c r="E220" s="17" t="s">
        <v>3692</v>
      </c>
      <c r="F220" s="53"/>
      <c r="G220" s="53" t="s">
        <v>3693</v>
      </c>
      <c r="H220" s="53"/>
      <c r="I220" s="39">
        <v>9</v>
      </c>
      <c r="J220" s="39">
        <f>SUM(I220*50%)</f>
        <v>4.5</v>
      </c>
      <c r="K220" s="39"/>
      <c r="L220" s="39">
        <v>1</v>
      </c>
      <c r="M220" s="692">
        <f t="shared" si="26"/>
        <v>4.5</v>
      </c>
      <c r="N220" s="7"/>
      <c r="O220" s="7"/>
      <c r="P220" s="8"/>
      <c r="Q220" s="7"/>
      <c r="R220" s="684"/>
      <c r="S220" s="7"/>
      <c r="T220" s="8"/>
      <c r="U220" s="8"/>
      <c r="V220" s="7"/>
      <c r="W220" s="41">
        <f t="shared" si="27"/>
        <v>0</v>
      </c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429"/>
    </row>
    <row r="221" spans="1:77" s="186" customFormat="1" ht="18.75" x14ac:dyDescent="0.3">
      <c r="A221" s="53" t="s">
        <v>3694</v>
      </c>
      <c r="B221" s="17" t="s">
        <v>2045</v>
      </c>
      <c r="C221" s="17"/>
      <c r="D221" s="17" t="s">
        <v>104</v>
      </c>
      <c r="E221" s="17" t="s">
        <v>3695</v>
      </c>
      <c r="F221" s="53"/>
      <c r="G221" s="53"/>
      <c r="H221" s="53"/>
      <c r="I221" s="53">
        <v>48</v>
      </c>
      <c r="J221" s="52">
        <v>15.95</v>
      </c>
      <c r="K221" s="53">
        <v>1</v>
      </c>
      <c r="L221" s="12">
        <v>1</v>
      </c>
      <c r="M221" s="851">
        <f t="shared" si="26"/>
        <v>15.95</v>
      </c>
      <c r="N221" s="12"/>
      <c r="O221" s="12"/>
      <c r="P221" s="54"/>
      <c r="Q221" s="12"/>
      <c r="R221" s="689"/>
      <c r="S221" s="7"/>
      <c r="T221" s="8"/>
      <c r="U221" s="8"/>
      <c r="V221" s="7"/>
      <c r="W221" s="41">
        <f t="shared" si="27"/>
        <v>0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429"/>
    </row>
    <row r="222" spans="1:77" s="186" customFormat="1" ht="18.75" x14ac:dyDescent="0.3">
      <c r="A222" s="17" t="s">
        <v>3696</v>
      </c>
      <c r="B222" s="17" t="s">
        <v>2045</v>
      </c>
      <c r="C222" s="17"/>
      <c r="D222" s="17" t="s">
        <v>104</v>
      </c>
      <c r="E222" s="17" t="s">
        <v>3697</v>
      </c>
      <c r="F222" s="17"/>
      <c r="G222" s="17"/>
      <c r="H222" s="17"/>
      <c r="I222" s="17">
        <v>45</v>
      </c>
      <c r="J222" s="18">
        <v>13.4</v>
      </c>
      <c r="K222" s="17"/>
      <c r="L222" s="20"/>
      <c r="M222" s="19">
        <f t="shared" si="26"/>
        <v>0</v>
      </c>
      <c r="N222" s="20"/>
      <c r="O222" s="20">
        <v>45</v>
      </c>
      <c r="P222" s="21">
        <v>13.4</v>
      </c>
      <c r="Q222" s="20"/>
      <c r="R222" s="686"/>
      <c r="S222" s="7"/>
      <c r="T222" s="8"/>
      <c r="U222" s="8"/>
      <c r="V222" s="7"/>
      <c r="W222" s="81">
        <f t="shared" si="27"/>
        <v>0</v>
      </c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429"/>
    </row>
    <row r="223" spans="1:77" s="186" customFormat="1" ht="18.75" x14ac:dyDescent="0.3">
      <c r="A223" s="382" t="s">
        <v>3698</v>
      </c>
      <c r="B223" s="17" t="s">
        <v>2045</v>
      </c>
      <c r="C223" s="17"/>
      <c r="D223" s="17" t="s">
        <v>104</v>
      </c>
      <c r="E223" s="17" t="s">
        <v>3699</v>
      </c>
      <c r="F223" s="53"/>
      <c r="G223" s="53"/>
      <c r="H223" s="53"/>
      <c r="I223" s="53">
        <v>15</v>
      </c>
      <c r="J223" s="52">
        <v>4.25</v>
      </c>
      <c r="K223" s="53">
        <v>1</v>
      </c>
      <c r="L223" s="12">
        <v>1</v>
      </c>
      <c r="M223" s="851">
        <f t="shared" si="26"/>
        <v>4.25</v>
      </c>
      <c r="N223" s="12">
        <v>2</v>
      </c>
      <c r="O223" s="12">
        <v>15</v>
      </c>
      <c r="P223" s="54">
        <v>4.4000000000000004</v>
      </c>
      <c r="Q223" s="12"/>
      <c r="R223" s="689"/>
      <c r="S223" s="7"/>
      <c r="T223" s="8"/>
      <c r="U223" s="8"/>
      <c r="V223" s="7"/>
      <c r="W223" s="41">
        <f t="shared" si="27"/>
        <v>0</v>
      </c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429"/>
    </row>
    <row r="224" spans="1:77" s="186" customFormat="1" ht="18.75" x14ac:dyDescent="0.3">
      <c r="A224" s="382" t="s">
        <v>3698</v>
      </c>
      <c r="B224" s="17" t="s">
        <v>2045</v>
      </c>
      <c r="C224" s="17"/>
      <c r="D224" s="17" t="s">
        <v>104</v>
      </c>
      <c r="E224" s="17" t="s">
        <v>3699</v>
      </c>
      <c r="F224" s="53"/>
      <c r="G224" s="53"/>
      <c r="H224" s="53"/>
      <c r="I224" s="53">
        <v>9</v>
      </c>
      <c r="J224" s="52">
        <v>4.25</v>
      </c>
      <c r="K224" s="53">
        <v>1</v>
      </c>
      <c r="L224" s="12">
        <v>0</v>
      </c>
      <c r="M224" s="851">
        <f t="shared" si="26"/>
        <v>0</v>
      </c>
      <c r="N224" s="12"/>
      <c r="O224" s="12"/>
      <c r="P224" s="54"/>
      <c r="Q224" s="12"/>
      <c r="R224" s="689"/>
      <c r="S224" s="7"/>
      <c r="T224" s="8"/>
      <c r="U224" s="8"/>
      <c r="V224" s="7"/>
      <c r="W224" s="41">
        <f t="shared" si="27"/>
        <v>0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429"/>
    </row>
    <row r="225" spans="1:77" s="25" customFormat="1" ht="18.75" x14ac:dyDescent="0.3">
      <c r="A225" s="382" t="s">
        <v>3698</v>
      </c>
      <c r="B225" s="17" t="s">
        <v>2045</v>
      </c>
      <c r="C225" s="17"/>
      <c r="D225" s="17" t="s">
        <v>104</v>
      </c>
      <c r="E225" s="17" t="s">
        <v>3700</v>
      </c>
      <c r="F225" s="53"/>
      <c r="G225" s="53"/>
      <c r="H225" s="53"/>
      <c r="I225" s="53">
        <v>17</v>
      </c>
      <c r="J225" s="52">
        <v>7.95</v>
      </c>
      <c r="K225" s="57">
        <v>1</v>
      </c>
      <c r="L225" s="12">
        <v>0</v>
      </c>
      <c r="M225" s="851">
        <f t="shared" si="26"/>
        <v>0</v>
      </c>
      <c r="N225" s="12"/>
      <c r="O225" s="12"/>
      <c r="P225" s="54"/>
      <c r="Q225" s="55"/>
      <c r="R225" s="882"/>
      <c r="S225" s="7"/>
      <c r="T225" s="8"/>
      <c r="U225" s="8"/>
      <c r="V225" s="7"/>
      <c r="W225" s="41">
        <f t="shared" si="27"/>
        <v>0</v>
      </c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7" s="17" customFormat="1" ht="18.75" x14ac:dyDescent="0.3">
      <c r="A226" s="382" t="s">
        <v>3698</v>
      </c>
      <c r="B226" s="17" t="s">
        <v>2045</v>
      </c>
      <c r="D226" s="17" t="s">
        <v>104</v>
      </c>
      <c r="E226" s="17" t="s">
        <v>3701</v>
      </c>
      <c r="F226" s="53"/>
      <c r="G226" s="53"/>
      <c r="H226" s="53"/>
      <c r="I226" s="53">
        <v>5</v>
      </c>
      <c r="J226" s="52">
        <v>1.95</v>
      </c>
      <c r="K226" s="53">
        <v>1</v>
      </c>
      <c r="L226" s="12">
        <v>0</v>
      </c>
      <c r="M226" s="851">
        <f t="shared" si="26"/>
        <v>0</v>
      </c>
      <c r="N226" s="12"/>
      <c r="O226" s="12"/>
      <c r="P226" s="54"/>
      <c r="Q226" s="55"/>
      <c r="R226" s="882"/>
      <c r="S226" s="7"/>
      <c r="T226" s="8"/>
      <c r="U226" s="8"/>
      <c r="V226" s="7"/>
      <c r="W226" s="81">
        <f t="shared" si="27"/>
        <v>0</v>
      </c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96"/>
    </row>
    <row r="227" spans="1:77" ht="18.75" x14ac:dyDescent="0.3">
      <c r="A227" s="883" t="s">
        <v>2067</v>
      </c>
      <c r="B227" s="119" t="s">
        <v>2045</v>
      </c>
      <c r="C227" s="119"/>
      <c r="D227" s="119" t="s">
        <v>104</v>
      </c>
      <c r="E227" s="119" t="s">
        <v>3702</v>
      </c>
      <c r="F227" s="3"/>
      <c r="G227" s="3"/>
      <c r="H227" s="3"/>
      <c r="I227" s="3">
        <v>18</v>
      </c>
      <c r="J227" s="213">
        <v>5.9</v>
      </c>
      <c r="K227" s="3">
        <v>1</v>
      </c>
      <c r="L227" s="807">
        <v>1</v>
      </c>
      <c r="M227" s="884">
        <f t="shared" si="26"/>
        <v>5.9</v>
      </c>
      <c r="N227" s="807"/>
      <c r="O227" s="807"/>
      <c r="P227" s="6"/>
      <c r="Q227" s="807"/>
      <c r="R227" s="885"/>
    </row>
    <row r="228" spans="1:77" ht="18.75" x14ac:dyDescent="0.3">
      <c r="A228" s="90" t="s">
        <v>2059</v>
      </c>
      <c r="B228" s="119" t="s">
        <v>2080</v>
      </c>
      <c r="C228" s="119"/>
      <c r="D228" s="119" t="s">
        <v>104</v>
      </c>
      <c r="E228" s="119" t="s">
        <v>3703</v>
      </c>
      <c r="F228" s="3"/>
      <c r="G228" s="3"/>
      <c r="H228" s="3"/>
      <c r="I228" s="3"/>
      <c r="J228" s="35"/>
      <c r="K228" s="3"/>
      <c r="L228" s="807"/>
      <c r="M228" s="884"/>
      <c r="N228" s="807">
        <v>6</v>
      </c>
      <c r="O228" s="807">
        <v>5</v>
      </c>
      <c r="P228" s="6">
        <v>1.95</v>
      </c>
      <c r="Q228" s="807">
        <v>0</v>
      </c>
      <c r="R228" s="807">
        <f>(P228*Q228)</f>
        <v>0</v>
      </c>
    </row>
    <row r="229" spans="1:77" ht="18.75" x14ac:dyDescent="0.3">
      <c r="A229" s="3" t="s">
        <v>2169</v>
      </c>
      <c r="B229" s="3" t="s">
        <v>2165</v>
      </c>
      <c r="C229" s="198" t="s">
        <v>3396</v>
      </c>
      <c r="D229" s="35" t="s">
        <v>2170</v>
      </c>
      <c r="E229" s="3" t="s">
        <v>3704</v>
      </c>
      <c r="F229" s="3"/>
      <c r="G229" s="3"/>
      <c r="H229" s="3" t="s">
        <v>2172</v>
      </c>
      <c r="I229" s="35">
        <v>5</v>
      </c>
      <c r="J229" s="35">
        <v>3.75</v>
      </c>
      <c r="K229" s="35">
        <v>18</v>
      </c>
      <c r="L229" s="886">
        <v>3</v>
      </c>
      <c r="M229" s="887">
        <f>SUM(J229*L229)</f>
        <v>11.25</v>
      </c>
      <c r="N229" s="886"/>
      <c r="O229" s="886"/>
      <c r="P229" s="888"/>
      <c r="Q229" s="886"/>
      <c r="R229" s="889"/>
    </row>
    <row r="230" spans="1:77" ht="18.75" x14ac:dyDescent="0.3">
      <c r="A230" s="3" t="s">
        <v>2169</v>
      </c>
      <c r="B230" s="3" t="s">
        <v>2165</v>
      </c>
      <c r="C230" s="198" t="s">
        <v>3396</v>
      </c>
      <c r="D230" s="35" t="s">
        <v>2170</v>
      </c>
      <c r="E230" s="35" t="s">
        <v>3705</v>
      </c>
      <c r="F230" s="3"/>
      <c r="G230" s="3"/>
      <c r="H230" s="3" t="s">
        <v>2172</v>
      </c>
      <c r="I230" s="35">
        <v>9</v>
      </c>
      <c r="J230" s="35">
        <v>7.2</v>
      </c>
      <c r="K230" s="35">
        <v>18</v>
      </c>
      <c r="L230" s="886">
        <v>8</v>
      </c>
      <c r="M230" s="887">
        <f>SUM(J230*L230)</f>
        <v>57.6</v>
      </c>
      <c r="N230" s="886"/>
      <c r="O230" s="886"/>
      <c r="P230" s="888"/>
      <c r="Q230" s="886"/>
      <c r="R230" s="889"/>
    </row>
    <row r="231" spans="1:77" ht="18.75" x14ac:dyDescent="0.3">
      <c r="A231" s="35" t="s">
        <v>2169</v>
      </c>
      <c r="B231" s="35" t="s">
        <v>2165</v>
      </c>
      <c r="C231" s="198" t="s">
        <v>3396</v>
      </c>
      <c r="D231" s="35" t="s">
        <v>2170</v>
      </c>
      <c r="E231" s="35" t="s">
        <v>3706</v>
      </c>
      <c r="F231" s="198"/>
      <c r="G231" s="198"/>
      <c r="H231" s="3" t="s">
        <v>2172</v>
      </c>
      <c r="I231" s="35">
        <v>6</v>
      </c>
      <c r="J231" s="35">
        <v>4.9000000000000004</v>
      </c>
      <c r="K231" s="35">
        <v>6</v>
      </c>
      <c r="L231" s="886">
        <v>1</v>
      </c>
      <c r="M231" s="887">
        <f>SUM(J231*L231)</f>
        <v>4.9000000000000004</v>
      </c>
      <c r="N231" s="886"/>
      <c r="O231" s="886"/>
      <c r="P231" s="888"/>
      <c r="Q231" s="886"/>
      <c r="R231" s="889"/>
    </row>
    <row r="232" spans="1:77" ht="18.75" x14ac:dyDescent="0.3">
      <c r="A232" s="883"/>
      <c r="B232" s="119" t="s">
        <v>2187</v>
      </c>
      <c r="C232" s="119"/>
      <c r="D232" s="119"/>
      <c r="E232" s="119" t="s">
        <v>2190</v>
      </c>
      <c r="F232" s="3" t="s">
        <v>568</v>
      </c>
      <c r="G232" s="3"/>
      <c r="H232" s="3"/>
      <c r="I232" s="3">
        <v>100</v>
      </c>
      <c r="J232" s="890">
        <v>0</v>
      </c>
      <c r="K232" s="3"/>
      <c r="L232" s="3">
        <v>1</v>
      </c>
      <c r="M232" s="884">
        <f>SUM(J232*L232)</f>
        <v>0</v>
      </c>
      <c r="N232" s="807"/>
      <c r="O232" s="807"/>
      <c r="P232" s="6"/>
      <c r="Q232" s="807"/>
      <c r="R232" s="885"/>
    </row>
    <row r="233" spans="1:77" x14ac:dyDescent="0.25">
      <c r="B233" t="s">
        <v>2710</v>
      </c>
      <c r="C233" t="s">
        <v>2711</v>
      </c>
      <c r="E233">
        <v>8</v>
      </c>
    </row>
    <row r="234" spans="1:77" s="186" customFormat="1" ht="18.75" x14ac:dyDescent="0.3">
      <c r="A234" s="305" t="s">
        <v>3707</v>
      </c>
      <c r="B234" s="305" t="s">
        <v>717</v>
      </c>
      <c r="C234" s="305"/>
      <c r="D234" s="305" t="s">
        <v>22</v>
      </c>
      <c r="E234" s="305" t="s">
        <v>3708</v>
      </c>
      <c r="F234" s="305"/>
      <c r="G234" s="305"/>
      <c r="H234" s="305"/>
      <c r="I234" s="305">
        <v>15</v>
      </c>
      <c r="J234" s="305"/>
      <c r="K234" s="305"/>
      <c r="L234" s="305"/>
      <c r="M234" s="305"/>
      <c r="N234" s="891">
        <v>30</v>
      </c>
      <c r="O234" s="891">
        <v>12</v>
      </c>
      <c r="P234" s="892">
        <v>2.85</v>
      </c>
      <c r="Q234" s="891">
        <v>18</v>
      </c>
      <c r="R234" s="891">
        <f t="shared" ref="R234:R239" si="28">(P234*Q234)</f>
        <v>51.300000000000004</v>
      </c>
      <c r="S234" s="891"/>
      <c r="T234" s="892"/>
      <c r="U234" s="892"/>
      <c r="V234" s="891"/>
      <c r="W234" s="24">
        <f t="shared" ref="W234:W239" si="29">(Q234-V234)</f>
        <v>18</v>
      </c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429"/>
    </row>
    <row r="235" spans="1:77" s="1" customFormat="1" ht="18.75" x14ac:dyDescent="0.3">
      <c r="A235" s="305" t="s">
        <v>3709</v>
      </c>
      <c r="B235" s="305" t="s">
        <v>717</v>
      </c>
      <c r="C235" s="305"/>
      <c r="D235" s="305" t="s">
        <v>22</v>
      </c>
      <c r="E235" s="305" t="s">
        <v>3710</v>
      </c>
      <c r="F235" s="305"/>
      <c r="G235" s="305"/>
      <c r="H235" s="305"/>
      <c r="I235" s="305">
        <v>18</v>
      </c>
      <c r="J235" s="305"/>
      <c r="K235" s="893"/>
      <c r="L235" s="305"/>
      <c r="M235" s="893"/>
      <c r="N235" s="891">
        <v>30</v>
      </c>
      <c r="O235" s="891">
        <v>21</v>
      </c>
      <c r="P235" s="892">
        <v>3.3</v>
      </c>
      <c r="Q235" s="894">
        <v>9</v>
      </c>
      <c r="R235" s="894">
        <f t="shared" si="28"/>
        <v>29.7</v>
      </c>
      <c r="S235" s="891"/>
      <c r="T235" s="892"/>
      <c r="U235" s="892"/>
      <c r="V235" s="891"/>
      <c r="W235" s="24">
        <f t="shared" si="29"/>
        <v>9</v>
      </c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7" s="1" customFormat="1" ht="18.75" x14ac:dyDescent="0.3">
      <c r="A236" s="382" t="s">
        <v>3711</v>
      </c>
      <c r="B236" s="17" t="s">
        <v>1777</v>
      </c>
      <c r="C236" s="17"/>
      <c r="D236" s="17" t="s">
        <v>104</v>
      </c>
      <c r="E236" s="17" t="s">
        <v>3712</v>
      </c>
      <c r="F236" s="39"/>
      <c r="G236" s="39"/>
      <c r="H236" s="39"/>
      <c r="I236" s="39">
        <v>100</v>
      </c>
      <c r="J236" s="52">
        <v>55</v>
      </c>
      <c r="K236" s="41">
        <v>1</v>
      </c>
      <c r="L236" s="7">
        <v>1</v>
      </c>
      <c r="M236" s="507">
        <f>SUM(J236*L236)</f>
        <v>55</v>
      </c>
      <c r="N236" s="7"/>
      <c r="O236" s="7"/>
      <c r="P236" s="8"/>
      <c r="Q236" s="14">
        <v>0</v>
      </c>
      <c r="R236" s="14">
        <f t="shared" si="28"/>
        <v>0</v>
      </c>
      <c r="S236" s="7"/>
      <c r="T236" s="8"/>
      <c r="U236" s="8"/>
      <c r="V236" s="7"/>
      <c r="W236" s="81">
        <f t="shared" si="29"/>
        <v>0</v>
      </c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7" s="25" customFormat="1" ht="18.75" x14ac:dyDescent="0.3">
      <c r="A237" s="382" t="s">
        <v>1839</v>
      </c>
      <c r="B237" s="17" t="s">
        <v>1777</v>
      </c>
      <c r="C237" s="17"/>
      <c r="D237" s="17" t="s">
        <v>22</v>
      </c>
      <c r="E237" s="17" t="s">
        <v>2190</v>
      </c>
      <c r="F237" s="7"/>
      <c r="G237" s="7"/>
      <c r="H237" s="53" t="s">
        <v>1781</v>
      </c>
      <c r="I237" s="39">
        <v>160</v>
      </c>
      <c r="J237" s="53"/>
      <c r="K237" s="41"/>
      <c r="L237" s="39"/>
      <c r="M237" s="39"/>
      <c r="N237" s="7">
        <v>1</v>
      </c>
      <c r="O237" s="895">
        <v>160</v>
      </c>
      <c r="P237" s="8">
        <v>66</v>
      </c>
      <c r="Q237" s="14">
        <v>0</v>
      </c>
      <c r="R237" s="14">
        <f t="shared" si="28"/>
        <v>0</v>
      </c>
      <c r="S237" s="7"/>
      <c r="T237" s="8"/>
      <c r="U237" s="8"/>
      <c r="V237" s="7"/>
      <c r="W237" s="41">
        <f t="shared" si="29"/>
        <v>0</v>
      </c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7" s="1" customFormat="1" ht="18.75" x14ac:dyDescent="0.3">
      <c r="A238" s="382" t="s">
        <v>3713</v>
      </c>
      <c r="B238" s="17" t="s">
        <v>1777</v>
      </c>
      <c r="C238" s="17"/>
      <c r="D238" s="17" t="s">
        <v>22</v>
      </c>
      <c r="E238" s="17" t="s">
        <v>3714</v>
      </c>
      <c r="F238" s="53"/>
      <c r="G238" s="53"/>
      <c r="H238" s="53"/>
      <c r="I238" s="39"/>
      <c r="J238" s="39"/>
      <c r="K238" s="41"/>
      <c r="L238" s="39"/>
      <c r="M238" s="39"/>
      <c r="N238" s="7">
        <v>1</v>
      </c>
      <c r="O238" s="7">
        <v>120</v>
      </c>
      <c r="P238" s="8">
        <v>71.3</v>
      </c>
      <c r="Q238" s="14">
        <v>0</v>
      </c>
      <c r="R238" s="14">
        <f t="shared" si="28"/>
        <v>0</v>
      </c>
      <c r="S238" s="7"/>
      <c r="T238" s="8"/>
      <c r="U238" s="8"/>
      <c r="V238" s="7"/>
      <c r="W238" s="41">
        <f t="shared" si="29"/>
        <v>0</v>
      </c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7" s="25" customFormat="1" ht="18.75" x14ac:dyDescent="0.3">
      <c r="A239" s="382" t="s">
        <v>2047</v>
      </c>
      <c r="B239" s="17" t="s">
        <v>2045</v>
      </c>
      <c r="C239" s="17"/>
      <c r="D239" s="17" t="s">
        <v>22</v>
      </c>
      <c r="E239" s="17" t="s">
        <v>3715</v>
      </c>
      <c r="F239" s="39"/>
      <c r="G239" s="53"/>
      <c r="H239" s="53"/>
      <c r="I239" s="39"/>
      <c r="J239" s="39"/>
      <c r="K239" s="41"/>
      <c r="L239" s="39"/>
      <c r="M239" s="39"/>
      <c r="N239" s="7">
        <v>1</v>
      </c>
      <c r="O239" s="7">
        <v>570</v>
      </c>
      <c r="P239" s="8">
        <v>228.2</v>
      </c>
      <c r="Q239" s="14">
        <v>0</v>
      </c>
      <c r="R239" s="14">
        <f t="shared" si="28"/>
        <v>0</v>
      </c>
      <c r="S239" s="7"/>
      <c r="T239" s="8"/>
      <c r="U239" s="8"/>
      <c r="V239" s="7"/>
      <c r="W239" s="41">
        <f t="shared" si="29"/>
        <v>0</v>
      </c>
      <c r="X239" s="35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1" spans="1:77" s="17" customFormat="1" ht="18.75" x14ac:dyDescent="0.3">
      <c r="A241" s="17" t="s">
        <v>3716</v>
      </c>
      <c r="B241" s="17" t="s">
        <v>1159</v>
      </c>
      <c r="D241" s="17" t="s">
        <v>1191</v>
      </c>
      <c r="E241" s="17" t="s">
        <v>3717</v>
      </c>
      <c r="I241" s="17">
        <v>70</v>
      </c>
      <c r="N241" s="20">
        <v>2</v>
      </c>
      <c r="O241" s="20" t="s">
        <v>3718</v>
      </c>
      <c r="P241" s="21">
        <v>33.25</v>
      </c>
      <c r="Q241" s="22">
        <v>1</v>
      </c>
      <c r="R241" s="22">
        <f>(P241*Q241)</f>
        <v>33.25</v>
      </c>
      <c r="S241" s="20"/>
      <c r="T241" s="21"/>
      <c r="U241" s="21"/>
      <c r="V241" s="20"/>
      <c r="W241" s="41">
        <f>(Q241-V241)</f>
        <v>1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96"/>
    </row>
    <row r="242" spans="1:77" s="1" customFormat="1" ht="18.75" x14ac:dyDescent="0.3">
      <c r="A242" s="382"/>
      <c r="B242" s="18" t="s">
        <v>1451</v>
      </c>
      <c r="C242" s="17"/>
      <c r="D242" s="17"/>
      <c r="E242" s="17" t="s">
        <v>3340</v>
      </c>
      <c r="F242" s="39"/>
      <c r="G242" s="39"/>
      <c r="H242" s="39"/>
      <c r="I242" s="39">
        <v>2</v>
      </c>
      <c r="J242" s="53">
        <v>0.95</v>
      </c>
      <c r="K242" s="41">
        <v>4</v>
      </c>
      <c r="L242" s="39">
        <v>2</v>
      </c>
      <c r="M242" s="507">
        <f>SUM(J242*L242)</f>
        <v>1.9</v>
      </c>
      <c r="N242" s="7"/>
      <c r="O242" s="7"/>
      <c r="P242" s="8"/>
      <c r="Q242" s="14">
        <v>0</v>
      </c>
      <c r="R242" s="14">
        <f>(P242*Q242)</f>
        <v>0</v>
      </c>
      <c r="S242" s="7"/>
      <c r="T242" s="8"/>
      <c r="U242" s="8"/>
      <c r="V242" s="7"/>
      <c r="W242" s="41">
        <f>(Q242-V242)</f>
        <v>0</v>
      </c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7" s="25" customFormat="1" ht="18.75" x14ac:dyDescent="0.3">
      <c r="A243" s="18"/>
      <c r="B243" s="18" t="s">
        <v>1451</v>
      </c>
      <c r="C243" s="18"/>
      <c r="D243" s="18"/>
      <c r="E243" s="18" t="s">
        <v>3719</v>
      </c>
      <c r="F243" s="18"/>
      <c r="G243" s="18"/>
      <c r="H243" s="18"/>
      <c r="I243" s="18">
        <v>2</v>
      </c>
      <c r="J243" s="18">
        <v>1</v>
      </c>
      <c r="K243" s="896">
        <v>2</v>
      </c>
      <c r="L243" s="18">
        <v>1</v>
      </c>
      <c r="M243" s="897">
        <f>SUM(J243*L243)</f>
        <v>1</v>
      </c>
      <c r="N243" s="82">
        <v>5</v>
      </c>
      <c r="O243" s="82">
        <v>3</v>
      </c>
      <c r="P243" s="83">
        <v>2</v>
      </c>
      <c r="Q243" s="84">
        <v>3</v>
      </c>
      <c r="R243" s="22">
        <f>(P243*Q243)</f>
        <v>6</v>
      </c>
      <c r="S243" s="82"/>
      <c r="T243" s="229"/>
      <c r="U243" s="229"/>
      <c r="V243" s="16">
        <v>3</v>
      </c>
      <c r="W243" s="41">
        <f>(Q243-V243)</f>
        <v>0</v>
      </c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5" spans="1:77" s="25" customFormat="1" ht="18.75" x14ac:dyDescent="0.3">
      <c r="A245" s="39"/>
      <c r="B245" s="39" t="s">
        <v>131</v>
      </c>
      <c r="C245" s="39"/>
      <c r="D245" s="39"/>
      <c r="E245" s="39" t="s">
        <v>3720</v>
      </c>
      <c r="F245" s="39"/>
      <c r="G245" s="39"/>
      <c r="H245" s="39"/>
      <c r="I245" s="39"/>
      <c r="J245" s="39"/>
      <c r="K245" s="41"/>
      <c r="L245" s="39"/>
      <c r="M245" s="507"/>
      <c r="N245" s="7">
        <v>1</v>
      </c>
      <c r="O245" s="7">
        <v>23</v>
      </c>
      <c r="P245" s="8">
        <v>15</v>
      </c>
      <c r="Q245" s="14">
        <v>0</v>
      </c>
      <c r="R245" s="15">
        <f>(P245*Q245)</f>
        <v>0</v>
      </c>
      <c r="S245" s="7"/>
      <c r="T245" s="8"/>
      <c r="U245" s="8"/>
      <c r="V245" s="7"/>
      <c r="W245" s="41">
        <f>(Q245-V245)</f>
        <v>0</v>
      </c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531" spans="1:1" x14ac:dyDescent="0.25">
      <c r="A531" s="898">
        <v>42861</v>
      </c>
    </row>
    <row r="543" spans="1:1" x14ac:dyDescent="0.25">
      <c r="A543" s="898">
        <v>42861</v>
      </c>
    </row>
    <row r="562" spans="1:1" x14ac:dyDescent="0.25">
      <c r="A562" s="898">
        <v>42862</v>
      </c>
    </row>
    <row r="603" spans="3:5" x14ac:dyDescent="0.25">
      <c r="C603" t="s">
        <v>2391</v>
      </c>
      <c r="E603">
        <v>5</v>
      </c>
    </row>
    <row r="604" spans="3:5" x14ac:dyDescent="0.25">
      <c r="C604" t="s">
        <v>2713</v>
      </c>
      <c r="E604">
        <v>10</v>
      </c>
    </row>
    <row r="605" spans="3:5" x14ac:dyDescent="0.25">
      <c r="C605" t="s">
        <v>2716</v>
      </c>
      <c r="E605">
        <v>5</v>
      </c>
    </row>
    <row r="606" spans="3:5" x14ac:dyDescent="0.25">
      <c r="C606" t="s">
        <v>2718</v>
      </c>
      <c r="D606">
        <v>5</v>
      </c>
    </row>
    <row r="607" spans="3:5" x14ac:dyDescent="0.25">
      <c r="C607" t="s">
        <v>2720</v>
      </c>
      <c r="D607">
        <v>1</v>
      </c>
    </row>
    <row r="608" spans="3:5" x14ac:dyDescent="0.25">
      <c r="C608" t="s">
        <v>2721</v>
      </c>
      <c r="E608">
        <v>7</v>
      </c>
    </row>
    <row r="609" spans="3:5" x14ac:dyDescent="0.25">
      <c r="C609" t="s">
        <v>2722</v>
      </c>
      <c r="D609">
        <f>SUM(D524:D608)</f>
        <v>6</v>
      </c>
      <c r="E609">
        <f>SUM(E524:E608)</f>
        <v>27</v>
      </c>
    </row>
    <row r="610" spans="3:5" s="899" customFormat="1" x14ac:dyDescent="0.25">
      <c r="C610" s="899" t="s">
        <v>2723</v>
      </c>
      <c r="D610" s="899">
        <v>-162</v>
      </c>
    </row>
    <row r="611" spans="3:5" s="900" customFormat="1" x14ac:dyDescent="0.25">
      <c r="C611" s="900" t="s">
        <v>2724</v>
      </c>
      <c r="D611" s="900">
        <v>926.7</v>
      </c>
      <c r="E611" s="900">
        <v>420.39</v>
      </c>
    </row>
    <row r="612" spans="3:5" s="901" customFormat="1" x14ac:dyDescent="0.25">
      <c r="C612" s="901" t="s">
        <v>2725</v>
      </c>
      <c r="D612" s="901">
        <v>908.9</v>
      </c>
      <c r="E612" s="901">
        <v>441.39</v>
      </c>
    </row>
    <row r="613" spans="3:5" s="900" customFormat="1" x14ac:dyDescent="0.25">
      <c r="C613" s="900" t="s">
        <v>2726</v>
      </c>
      <c r="D613" s="900">
        <v>17.8</v>
      </c>
      <c r="E613" s="900">
        <v>21</v>
      </c>
    </row>
    <row r="614" spans="3:5" s="901" customFormat="1" x14ac:dyDescent="0.25">
      <c r="C614" s="901" t="s">
        <v>2727</v>
      </c>
      <c r="D614" s="901">
        <f>(1088.7-353.9)</f>
        <v>734.80000000000007</v>
      </c>
      <c r="E614" s="901">
        <f>(420.39-313.39)</f>
        <v>107</v>
      </c>
    </row>
    <row r="615" spans="3:5" s="902" customFormat="1" x14ac:dyDescent="0.25">
      <c r="C615" s="902" t="s">
        <v>2728</v>
      </c>
      <c r="D615" s="902">
        <v>-550</v>
      </c>
      <c r="E615" s="902">
        <v>-130</v>
      </c>
    </row>
    <row r="616" spans="3:5" s="899" customFormat="1" x14ac:dyDescent="0.25"/>
    <row r="617" spans="3:5" s="903" customFormat="1" x14ac:dyDescent="0.25">
      <c r="C617" s="903" t="s">
        <v>2729</v>
      </c>
      <c r="D617" s="903">
        <v>358.9</v>
      </c>
      <c r="E617" s="903">
        <v>311.93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94"/>
  <sheetViews>
    <sheetView zoomScale="85" zoomScaleNormal="85" workbookViewId="0">
      <pane xSplit="5" ySplit="1" topLeftCell="F36" activePane="bottomRight" state="frozen"/>
      <selection pane="topRight" activeCell="F1" sqref="F1"/>
      <selection pane="bottomLeft" activeCell="A36" sqref="A36"/>
      <selection pane="bottomRight" activeCell="H53" activeCellId="1" sqref="A530:XFD534 H53"/>
    </sheetView>
  </sheetViews>
  <sheetFormatPr baseColWidth="10" defaultColWidth="9" defaultRowHeight="15.75" x14ac:dyDescent="0.25"/>
  <cols>
    <col min="1" max="4" width="11" customWidth="1"/>
    <col min="5" max="5" width="36.875" customWidth="1"/>
    <col min="6" max="12" width="11" customWidth="1"/>
    <col min="13" max="13" width="9" customWidth="1"/>
    <col min="14" max="15" width="11" customWidth="1"/>
    <col min="16" max="16" width="15.125" customWidth="1"/>
    <col min="17" max="17" width="11" customWidth="1"/>
    <col min="18" max="18" width="10.875" style="792" customWidth="1"/>
    <col min="19" max="23" width="10.5" hidden="1" customWidth="1"/>
    <col min="24" max="24" width="12.125" hidden="1" customWidth="1"/>
    <col min="25" max="44" width="10.875" customWidth="1"/>
    <col min="45" max="1025" width="11" customWidth="1"/>
  </cols>
  <sheetData>
    <row r="1" spans="1:77" s="1" customFormat="1" ht="18.7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3043</v>
      </c>
      <c r="J1" s="12" t="s">
        <v>3044</v>
      </c>
      <c r="K1" s="14" t="s">
        <v>3045</v>
      </c>
      <c r="L1" s="7" t="s">
        <v>3046</v>
      </c>
      <c r="M1" s="13" t="s">
        <v>3047</v>
      </c>
      <c r="N1" s="7" t="s">
        <v>3063</v>
      </c>
      <c r="O1" s="7" t="s">
        <v>3043</v>
      </c>
      <c r="P1" s="8" t="s">
        <v>3044</v>
      </c>
      <c r="Q1" s="14" t="s">
        <v>3048</v>
      </c>
      <c r="R1" s="904" t="s">
        <v>3049</v>
      </c>
      <c r="S1" s="16" t="s">
        <v>3064</v>
      </c>
      <c r="T1" s="8" t="s">
        <v>3065</v>
      </c>
      <c r="U1" s="8" t="s">
        <v>3066</v>
      </c>
      <c r="V1" s="7" t="s">
        <v>13</v>
      </c>
      <c r="W1" s="39" t="s">
        <v>14</v>
      </c>
      <c r="X1" s="1" t="s">
        <v>3721</v>
      </c>
    </row>
    <row r="2" spans="1:77" s="1" customFormat="1" ht="18.75" x14ac:dyDescent="0.3">
      <c r="A2" s="682" t="s">
        <v>3722</v>
      </c>
      <c r="B2" s="7"/>
      <c r="C2" s="7"/>
      <c r="D2" s="7"/>
      <c r="E2" s="7"/>
      <c r="F2" s="7"/>
      <c r="G2" s="7"/>
      <c r="H2" s="7"/>
      <c r="I2" s="7"/>
      <c r="J2" s="7"/>
      <c r="K2" s="14"/>
      <c r="L2" s="7"/>
      <c r="M2" s="13"/>
      <c r="N2" s="7"/>
      <c r="O2" s="7"/>
      <c r="P2" s="8"/>
      <c r="Q2" s="14"/>
      <c r="R2" s="14"/>
      <c r="S2" s="16"/>
      <c r="T2" s="8"/>
      <c r="U2" s="8"/>
      <c r="V2" s="7"/>
      <c r="W2" s="41"/>
    </row>
    <row r="3" spans="1:77" s="1" customFormat="1" ht="18.75" x14ac:dyDescent="0.3">
      <c r="A3" s="17"/>
      <c r="B3" s="17" t="s">
        <v>1291</v>
      </c>
      <c r="C3" s="17"/>
      <c r="D3" s="17"/>
      <c r="E3" s="395" t="s">
        <v>1307</v>
      </c>
      <c r="F3" s="396"/>
      <c r="G3" s="396"/>
      <c r="H3" s="396"/>
      <c r="I3" s="396"/>
      <c r="J3" s="396"/>
      <c r="K3" s="905"/>
      <c r="L3" s="396"/>
      <c r="M3" s="906"/>
      <c r="N3" s="397"/>
      <c r="O3" s="397"/>
      <c r="P3" s="398"/>
      <c r="Q3" s="399">
        <v>918</v>
      </c>
      <c r="R3" s="904">
        <f t="shared" ref="R3:R13" si="0">(P3*Q3)</f>
        <v>0</v>
      </c>
      <c r="S3" s="7"/>
      <c r="T3" s="8"/>
      <c r="U3" s="8"/>
      <c r="V3" s="7">
        <v>2</v>
      </c>
      <c r="W3" s="41">
        <f t="shared" ref="W3:W13" si="1">(Q3-V3)</f>
        <v>916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77" s="25" customFormat="1" ht="18.75" x14ac:dyDescent="0.3">
      <c r="A4" s="17"/>
      <c r="B4" s="17" t="s">
        <v>1291</v>
      </c>
      <c r="C4" s="17"/>
      <c r="D4" s="17"/>
      <c r="E4" s="395" t="s">
        <v>1306</v>
      </c>
      <c r="F4" s="396"/>
      <c r="G4" s="396"/>
      <c r="H4" s="396"/>
      <c r="I4" s="396"/>
      <c r="J4" s="396"/>
      <c r="K4" s="905"/>
      <c r="L4" s="396"/>
      <c r="M4" s="906"/>
      <c r="N4" s="397"/>
      <c r="O4" s="397"/>
      <c r="P4" s="398"/>
      <c r="Q4" s="399">
        <v>557</v>
      </c>
      <c r="R4" s="904">
        <f t="shared" si="0"/>
        <v>0</v>
      </c>
      <c r="S4" s="7"/>
      <c r="T4" s="8"/>
      <c r="U4" s="8"/>
      <c r="V4" s="7"/>
      <c r="W4" s="41">
        <f t="shared" si="1"/>
        <v>557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</row>
    <row r="5" spans="1:77" s="25" customFormat="1" ht="18.75" x14ac:dyDescent="0.3">
      <c r="A5" s="17"/>
      <c r="B5" s="17" t="s">
        <v>1291</v>
      </c>
      <c r="C5" s="17"/>
      <c r="D5" s="17"/>
      <c r="E5" s="395" t="s">
        <v>1305</v>
      </c>
      <c r="F5" s="396"/>
      <c r="G5" s="396"/>
      <c r="H5" s="396"/>
      <c r="I5" s="396"/>
      <c r="J5" s="396"/>
      <c r="K5" s="905"/>
      <c r="L5" s="396"/>
      <c r="M5" s="906"/>
      <c r="N5" s="397"/>
      <c r="O5" s="397"/>
      <c r="P5" s="398"/>
      <c r="Q5" s="399">
        <v>501</v>
      </c>
      <c r="R5" s="904">
        <f t="shared" si="0"/>
        <v>0</v>
      </c>
      <c r="S5" s="7"/>
      <c r="T5" s="8"/>
      <c r="U5" s="8"/>
      <c r="V5" s="7">
        <v>3</v>
      </c>
      <c r="W5" s="41">
        <f t="shared" si="1"/>
        <v>498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77" s="25" customFormat="1" ht="18.75" x14ac:dyDescent="0.3">
      <c r="A6" s="17"/>
      <c r="B6" s="17" t="s">
        <v>1291</v>
      </c>
      <c r="C6" s="17"/>
      <c r="D6" s="17"/>
      <c r="E6" s="395" t="s">
        <v>1304</v>
      </c>
      <c r="F6" s="396"/>
      <c r="G6" s="396"/>
      <c r="H6" s="396"/>
      <c r="I6" s="396"/>
      <c r="J6" s="396"/>
      <c r="K6" s="905"/>
      <c r="L6" s="396"/>
      <c r="M6" s="906"/>
      <c r="N6" s="397"/>
      <c r="O6" s="397"/>
      <c r="P6" s="398"/>
      <c r="Q6" s="399">
        <v>595</v>
      </c>
      <c r="R6" s="904">
        <f t="shared" si="0"/>
        <v>0</v>
      </c>
      <c r="S6" s="7"/>
      <c r="T6" s="8"/>
      <c r="U6" s="8"/>
      <c r="V6" s="7"/>
      <c r="W6" s="41">
        <f t="shared" si="1"/>
        <v>595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7" s="37" customFormat="1" ht="18.75" x14ac:dyDescent="0.3">
      <c r="A7" s="59" t="s">
        <v>1302</v>
      </c>
      <c r="B7" s="59" t="s">
        <v>1291</v>
      </c>
      <c r="C7" s="59"/>
      <c r="D7" s="59"/>
      <c r="E7" s="38" t="s">
        <v>1303</v>
      </c>
      <c r="F7" s="59"/>
      <c r="G7" s="59"/>
      <c r="H7" s="59"/>
      <c r="I7" s="59">
        <v>6</v>
      </c>
      <c r="J7" s="59">
        <v>2</v>
      </c>
      <c r="K7" s="394"/>
      <c r="L7" s="59">
        <v>2575</v>
      </c>
      <c r="M7" s="779">
        <f>SUM(J7*L7)</f>
        <v>5150</v>
      </c>
      <c r="N7" s="391"/>
      <c r="O7" s="391">
        <v>6</v>
      </c>
      <c r="P7" s="181">
        <v>2</v>
      </c>
      <c r="Q7" s="392">
        <f>SUM(Q3,Q4,Q5,Q6)</f>
        <v>2571</v>
      </c>
      <c r="R7" s="904">
        <f t="shared" si="0"/>
        <v>5142</v>
      </c>
      <c r="S7" s="7"/>
      <c r="T7" s="8"/>
      <c r="U7" s="8"/>
      <c r="V7" s="7">
        <f>(V5+V4+V3+V6)</f>
        <v>5</v>
      </c>
      <c r="W7" s="41">
        <f t="shared" si="1"/>
        <v>2566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492"/>
      <c r="AT7" s="492"/>
      <c r="AU7" s="492"/>
      <c r="AV7" s="492"/>
      <c r="AW7" s="492"/>
      <c r="AX7" s="492"/>
      <c r="AY7" s="492"/>
      <c r="AZ7" s="492"/>
      <c r="BA7" s="492"/>
      <c r="BB7" s="492"/>
      <c r="BC7" s="492"/>
      <c r="BD7" s="492"/>
      <c r="BE7" s="492"/>
      <c r="BF7" s="492"/>
      <c r="BG7" s="492"/>
      <c r="BH7" s="492"/>
      <c r="BI7" s="492"/>
      <c r="BJ7" s="492"/>
      <c r="BK7" s="492"/>
      <c r="BL7" s="492"/>
      <c r="BM7" s="492"/>
      <c r="BN7" s="492"/>
      <c r="BO7" s="492"/>
      <c r="BP7" s="492"/>
      <c r="BQ7" s="492"/>
      <c r="BR7" s="492"/>
      <c r="BS7" s="492"/>
      <c r="BT7" s="492"/>
      <c r="BU7" s="492"/>
      <c r="BV7" s="492"/>
      <c r="BW7" s="492"/>
      <c r="BX7" s="492"/>
    </row>
    <row r="8" spans="1:77" s="25" customFormat="1" ht="18.75" x14ac:dyDescent="0.3">
      <c r="A8" s="17"/>
      <c r="B8" s="17" t="s">
        <v>1291</v>
      </c>
      <c r="C8" s="17"/>
      <c r="D8" s="17"/>
      <c r="E8" s="395" t="s">
        <v>1327</v>
      </c>
      <c r="F8" s="396"/>
      <c r="G8" s="396"/>
      <c r="H8" s="396"/>
      <c r="I8" s="396"/>
      <c r="J8" s="396"/>
      <c r="K8" s="905"/>
      <c r="L8" s="396"/>
      <c r="M8" s="906"/>
      <c r="N8" s="397"/>
      <c r="O8" s="397"/>
      <c r="P8" s="398"/>
      <c r="Q8" s="399">
        <v>150</v>
      </c>
      <c r="R8" s="904">
        <f t="shared" si="0"/>
        <v>0</v>
      </c>
      <c r="S8" s="7"/>
      <c r="T8" s="8"/>
      <c r="U8" s="8"/>
      <c r="V8" s="7"/>
      <c r="W8" s="41">
        <f t="shared" si="1"/>
        <v>150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77" s="1" customFormat="1" ht="18.75" x14ac:dyDescent="0.3">
      <c r="A9" s="17"/>
      <c r="B9" s="17" t="s">
        <v>1291</v>
      </c>
      <c r="C9" s="17"/>
      <c r="D9" s="17"/>
      <c r="E9" s="395" t="s">
        <v>1326</v>
      </c>
      <c r="F9" s="396"/>
      <c r="G9" s="396"/>
      <c r="H9" s="396"/>
      <c r="I9" s="396"/>
      <c r="J9" s="396"/>
      <c r="K9" s="905"/>
      <c r="L9" s="396"/>
      <c r="M9" s="906"/>
      <c r="N9" s="397"/>
      <c r="O9" s="397"/>
      <c r="P9" s="398"/>
      <c r="Q9" s="399">
        <v>137</v>
      </c>
      <c r="R9" s="904">
        <f t="shared" si="0"/>
        <v>0</v>
      </c>
      <c r="S9" s="7"/>
      <c r="T9" s="8"/>
      <c r="U9" s="8"/>
      <c r="V9" s="7"/>
      <c r="W9" s="41">
        <f t="shared" si="1"/>
        <v>137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1:77" s="37" customFormat="1" ht="18.75" x14ac:dyDescent="0.3">
      <c r="A10" s="59" t="s">
        <v>1323</v>
      </c>
      <c r="B10" s="59" t="s">
        <v>1291</v>
      </c>
      <c r="C10" s="59"/>
      <c r="D10" s="59"/>
      <c r="E10" s="38" t="s">
        <v>1324</v>
      </c>
      <c r="F10" s="59"/>
      <c r="G10" s="59"/>
      <c r="H10" s="59"/>
      <c r="I10" s="59">
        <v>6</v>
      </c>
      <c r="J10" s="59">
        <v>2</v>
      </c>
      <c r="K10" s="394"/>
      <c r="L10" s="59">
        <v>310</v>
      </c>
      <c r="M10" s="779">
        <f>SUM(J10*L10)</f>
        <v>620</v>
      </c>
      <c r="N10" s="391"/>
      <c r="O10" s="391">
        <v>6</v>
      </c>
      <c r="P10" s="181">
        <v>2</v>
      </c>
      <c r="Q10" s="392">
        <f>SUM(Q8,Q9)</f>
        <v>287</v>
      </c>
      <c r="R10" s="904">
        <f t="shared" si="0"/>
        <v>574</v>
      </c>
      <c r="S10" s="7"/>
      <c r="T10" s="8"/>
      <c r="U10" s="8"/>
      <c r="V10" s="7">
        <v>1</v>
      </c>
      <c r="W10" s="41">
        <f t="shared" si="1"/>
        <v>286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92"/>
      <c r="AT10" s="492"/>
      <c r="AU10" s="492"/>
      <c r="AV10" s="492"/>
      <c r="AW10" s="492"/>
      <c r="AX10" s="492"/>
      <c r="AY10" s="492"/>
      <c r="AZ10" s="492"/>
      <c r="BA10" s="492"/>
      <c r="BB10" s="492"/>
      <c r="BC10" s="492"/>
      <c r="BD10" s="492"/>
      <c r="BE10" s="492"/>
      <c r="BF10" s="492"/>
      <c r="BG10" s="492"/>
      <c r="BH10" s="492"/>
      <c r="BI10" s="492"/>
      <c r="BJ10" s="492"/>
      <c r="BK10" s="492"/>
      <c r="BL10" s="492"/>
      <c r="BM10" s="492"/>
      <c r="BN10" s="492"/>
      <c r="BO10" s="492"/>
      <c r="BP10" s="492"/>
      <c r="BQ10" s="492"/>
      <c r="BR10" s="492"/>
      <c r="BS10" s="492"/>
      <c r="BT10" s="492"/>
      <c r="BU10" s="492"/>
      <c r="BV10" s="492"/>
      <c r="BW10" s="492"/>
      <c r="BX10" s="492"/>
    </row>
    <row r="11" spans="1:77" s="182" customFormat="1" ht="18.75" x14ac:dyDescent="0.3">
      <c r="A11" s="17" t="s">
        <v>208</v>
      </c>
      <c r="B11" s="17" t="s">
        <v>131</v>
      </c>
      <c r="C11" s="17"/>
      <c r="D11" s="17"/>
      <c r="E11" s="17" t="s">
        <v>3723</v>
      </c>
      <c r="F11" s="17" t="s">
        <v>3724</v>
      </c>
      <c r="G11" s="17" t="s">
        <v>210</v>
      </c>
      <c r="H11" s="17" t="s">
        <v>168</v>
      </c>
      <c r="I11" s="17">
        <v>22</v>
      </c>
      <c r="J11" s="17">
        <f>SUM(I11*50%)</f>
        <v>11</v>
      </c>
      <c r="K11" s="24"/>
      <c r="L11" s="17">
        <v>282</v>
      </c>
      <c r="M11" s="691">
        <f>SUM(J11*L11)</f>
        <v>3102</v>
      </c>
      <c r="N11" s="20"/>
      <c r="O11" s="20">
        <v>22</v>
      </c>
      <c r="P11" s="21">
        <v>11</v>
      </c>
      <c r="Q11" s="22">
        <v>288</v>
      </c>
      <c r="R11" s="904">
        <f t="shared" si="0"/>
        <v>3168</v>
      </c>
      <c r="S11" s="7"/>
      <c r="T11" s="8"/>
      <c r="U11" s="8"/>
      <c r="V11" s="7"/>
      <c r="W11" s="41">
        <f t="shared" si="1"/>
        <v>288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</row>
    <row r="12" spans="1:77" s="17" customFormat="1" ht="18.75" x14ac:dyDescent="0.3">
      <c r="A12" s="17" t="s">
        <v>1584</v>
      </c>
      <c r="B12" s="17" t="s">
        <v>1533</v>
      </c>
      <c r="D12" s="17" t="s">
        <v>22</v>
      </c>
      <c r="E12" s="17" t="s">
        <v>1585</v>
      </c>
      <c r="G12" s="17" t="s">
        <v>1586</v>
      </c>
      <c r="I12" s="17">
        <v>5</v>
      </c>
      <c r="J12" s="17">
        <f>SUM(I12*50%)</f>
        <v>2.5</v>
      </c>
      <c r="L12" s="17">
        <v>1166</v>
      </c>
      <c r="M12" s="691">
        <f>SUM(J12*L12)</f>
        <v>2915</v>
      </c>
      <c r="N12" s="20"/>
      <c r="O12" s="20">
        <v>5</v>
      </c>
      <c r="P12" s="21">
        <v>2.5</v>
      </c>
      <c r="Q12" s="22">
        <v>497</v>
      </c>
      <c r="R12" s="904">
        <f t="shared" si="0"/>
        <v>1242.5</v>
      </c>
      <c r="S12" s="7"/>
      <c r="T12" s="8"/>
      <c r="U12" s="8"/>
      <c r="V12" s="7">
        <v>2</v>
      </c>
      <c r="W12" s="41">
        <f t="shared" si="1"/>
        <v>495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96"/>
    </row>
    <row r="13" spans="1:77" s="39" customFormat="1" ht="18.75" x14ac:dyDescent="0.3">
      <c r="A13" s="17" t="s">
        <v>1940</v>
      </c>
      <c r="B13" s="17" t="s">
        <v>1875</v>
      </c>
      <c r="C13" s="17"/>
      <c r="D13" s="17"/>
      <c r="E13" s="17" t="s">
        <v>1941</v>
      </c>
      <c r="F13" s="17"/>
      <c r="G13" s="17" t="s">
        <v>1942</v>
      </c>
      <c r="H13" s="17"/>
      <c r="I13" s="17">
        <v>20</v>
      </c>
      <c r="J13" s="17">
        <f>SUM(I13*50%)</f>
        <v>10</v>
      </c>
      <c r="K13" s="17"/>
      <c r="L13" s="17">
        <v>133</v>
      </c>
      <c r="M13" s="19">
        <f>SUM(J13*L13)</f>
        <v>1330</v>
      </c>
      <c r="N13" s="20"/>
      <c r="O13" s="20">
        <v>20</v>
      </c>
      <c r="P13" s="21">
        <v>10</v>
      </c>
      <c r="Q13" s="22">
        <v>143</v>
      </c>
      <c r="R13" s="904">
        <f t="shared" si="0"/>
        <v>1430</v>
      </c>
      <c r="S13" s="20"/>
      <c r="T13" s="21"/>
      <c r="U13" s="21"/>
      <c r="V13" s="20"/>
      <c r="W13" s="41">
        <f t="shared" si="1"/>
        <v>143</v>
      </c>
      <c r="X13" s="3"/>
      <c r="Y13" s="3" t="s">
        <v>3725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245"/>
    </row>
    <row r="14" spans="1:77" ht="18.75" x14ac:dyDescent="0.3">
      <c r="A14" s="3"/>
      <c r="K14" s="682" t="s">
        <v>3726</v>
      </c>
      <c r="R14" s="907">
        <f>SUM(R3:R13)</f>
        <v>11556.5</v>
      </c>
    </row>
    <row r="15" spans="1:77" ht="18.75" x14ac:dyDescent="0.3">
      <c r="A15" s="3" t="s">
        <v>3727</v>
      </c>
      <c r="K15" s="682"/>
      <c r="R15" s="907"/>
    </row>
    <row r="16" spans="1:77" s="1" customFormat="1" ht="18.75" x14ac:dyDescent="0.3">
      <c r="A16" s="38" t="s">
        <v>62</v>
      </c>
      <c r="B16" s="38" t="s">
        <v>28</v>
      </c>
      <c r="C16" s="38"/>
      <c r="D16" s="38"/>
      <c r="E16" s="908" t="s">
        <v>63</v>
      </c>
      <c r="F16" s="908"/>
      <c r="G16" s="908"/>
      <c r="H16" s="908"/>
      <c r="I16" s="908">
        <v>15</v>
      </c>
      <c r="J16" s="908">
        <f t="shared" ref="J16:J28" si="2">SUM(I16*50%)</f>
        <v>7.5</v>
      </c>
      <c r="K16" s="909"/>
      <c r="L16" s="908">
        <v>7</v>
      </c>
      <c r="M16" s="910">
        <f t="shared" ref="M16:M28" si="3">SUM(J16*L16)</f>
        <v>52.5</v>
      </c>
      <c r="N16" s="911"/>
      <c r="O16" s="911">
        <v>5</v>
      </c>
      <c r="P16" s="912">
        <v>7.5</v>
      </c>
      <c r="Q16" s="913">
        <v>5</v>
      </c>
      <c r="R16" s="913">
        <f>(P16*Q16)</f>
        <v>37.5</v>
      </c>
      <c r="S16" s="911" t="s">
        <v>3435</v>
      </c>
      <c r="T16" s="912"/>
      <c r="U16" s="912">
        <v>5</v>
      </c>
      <c r="V16" s="911"/>
      <c r="W16" s="914">
        <f t="shared" ref="W16:W29" si="4">(Q16-V16)</f>
        <v>5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7" s="36" customFormat="1" ht="18.75" x14ac:dyDescent="0.3">
      <c r="A17" s="59" t="s">
        <v>32</v>
      </c>
      <c r="B17" s="59" t="s">
        <v>28</v>
      </c>
      <c r="C17" s="59"/>
      <c r="D17" s="59"/>
      <c r="E17" s="915" t="s">
        <v>68</v>
      </c>
      <c r="F17" s="915"/>
      <c r="G17" s="915" t="s">
        <v>69</v>
      </c>
      <c r="H17" s="915"/>
      <c r="I17" s="915">
        <v>5</v>
      </c>
      <c r="J17" s="915">
        <f t="shared" si="2"/>
        <v>2.5</v>
      </c>
      <c r="K17" s="914"/>
      <c r="L17" s="915">
        <v>4</v>
      </c>
      <c r="M17" s="916">
        <f t="shared" si="3"/>
        <v>10</v>
      </c>
      <c r="N17" s="917"/>
      <c r="O17" s="917">
        <v>5</v>
      </c>
      <c r="P17" s="918">
        <v>2.5</v>
      </c>
      <c r="Q17" s="919">
        <v>4</v>
      </c>
      <c r="R17" s="913">
        <f>(P17*Q17)</f>
        <v>10</v>
      </c>
      <c r="S17" s="911" t="s">
        <v>3435</v>
      </c>
      <c r="T17" s="918"/>
      <c r="U17" s="918">
        <v>5</v>
      </c>
      <c r="V17" s="917"/>
      <c r="W17" s="914">
        <f t="shared" si="4"/>
        <v>4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</row>
    <row r="18" spans="1:77" s="25" customFormat="1" ht="18.75" x14ac:dyDescent="0.3">
      <c r="A18" s="59" t="s">
        <v>32</v>
      </c>
      <c r="B18" s="59" t="s">
        <v>28</v>
      </c>
      <c r="C18" s="59"/>
      <c r="D18" s="59"/>
      <c r="E18" s="915" t="s">
        <v>66</v>
      </c>
      <c r="F18" s="915"/>
      <c r="G18" s="915" t="s">
        <v>67</v>
      </c>
      <c r="H18" s="915"/>
      <c r="I18" s="915">
        <v>5</v>
      </c>
      <c r="J18" s="915">
        <f t="shared" si="2"/>
        <v>2.5</v>
      </c>
      <c r="K18" s="914"/>
      <c r="L18" s="915">
        <v>1</v>
      </c>
      <c r="M18" s="916">
        <f t="shared" si="3"/>
        <v>2.5</v>
      </c>
      <c r="N18" s="917"/>
      <c r="O18" s="917">
        <v>5</v>
      </c>
      <c r="P18" s="918">
        <v>2.5</v>
      </c>
      <c r="Q18" s="919">
        <v>1</v>
      </c>
      <c r="R18" s="913">
        <f>(P18*Q18)</f>
        <v>2.5</v>
      </c>
      <c r="S18" s="911" t="s">
        <v>3435</v>
      </c>
      <c r="T18" s="918"/>
      <c r="U18" s="918">
        <v>5</v>
      </c>
      <c r="V18" s="917"/>
      <c r="W18" s="914">
        <f t="shared" si="4"/>
        <v>1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7" s="37" customFormat="1" ht="18.75" x14ac:dyDescent="0.3">
      <c r="A19" s="59" t="s">
        <v>32</v>
      </c>
      <c r="B19" s="59" t="s">
        <v>28</v>
      </c>
      <c r="C19" s="59"/>
      <c r="D19" s="59"/>
      <c r="E19" s="915" t="s">
        <v>3728</v>
      </c>
      <c r="F19" s="915"/>
      <c r="G19" s="915" t="s">
        <v>64</v>
      </c>
      <c r="H19" s="915"/>
      <c r="I19" s="915">
        <v>20</v>
      </c>
      <c r="J19" s="915">
        <f t="shared" si="2"/>
        <v>10</v>
      </c>
      <c r="K19" s="914"/>
      <c r="L19" s="915">
        <v>2</v>
      </c>
      <c r="M19" s="916">
        <f t="shared" si="3"/>
        <v>20</v>
      </c>
      <c r="N19" s="917"/>
      <c r="O19" s="917">
        <v>5</v>
      </c>
      <c r="P19" s="918">
        <v>7.5</v>
      </c>
      <c r="Q19" s="919">
        <v>1</v>
      </c>
      <c r="R19" s="913">
        <v>0</v>
      </c>
      <c r="S19" s="917" t="s">
        <v>3435</v>
      </c>
      <c r="T19" s="918"/>
      <c r="U19" s="918">
        <v>5</v>
      </c>
      <c r="V19" s="917"/>
      <c r="W19" s="914">
        <f t="shared" si="4"/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7" s="37" customFormat="1" ht="18.75" x14ac:dyDescent="0.3">
      <c r="A20" s="59" t="s">
        <v>32</v>
      </c>
      <c r="B20" s="59" t="s">
        <v>28</v>
      </c>
      <c r="C20" s="59"/>
      <c r="D20" s="59"/>
      <c r="E20" s="915" t="s">
        <v>51</v>
      </c>
      <c r="F20" s="915" t="s">
        <v>34</v>
      </c>
      <c r="G20" s="915" t="s">
        <v>52</v>
      </c>
      <c r="H20" s="915"/>
      <c r="I20" s="915">
        <v>15</v>
      </c>
      <c r="J20" s="915">
        <f t="shared" si="2"/>
        <v>7.5</v>
      </c>
      <c r="K20" s="914"/>
      <c r="L20" s="915">
        <v>2</v>
      </c>
      <c r="M20" s="916">
        <f t="shared" si="3"/>
        <v>15</v>
      </c>
      <c r="N20" s="917"/>
      <c r="O20" s="917">
        <v>5</v>
      </c>
      <c r="P20" s="918">
        <v>2.5</v>
      </c>
      <c r="Q20" s="919">
        <v>1</v>
      </c>
      <c r="R20" s="913">
        <f t="shared" ref="R20:R28" si="5">(P20*Q20)</f>
        <v>2.5</v>
      </c>
      <c r="S20" s="911" t="s">
        <v>3435</v>
      </c>
      <c r="T20" s="918"/>
      <c r="U20" s="918">
        <v>5</v>
      </c>
      <c r="V20" s="917"/>
      <c r="W20" s="914">
        <f t="shared" si="4"/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7" s="1" customFormat="1" ht="18.75" x14ac:dyDescent="0.3">
      <c r="A21" s="59" t="s">
        <v>32</v>
      </c>
      <c r="B21" s="59" t="s">
        <v>28</v>
      </c>
      <c r="C21" s="59"/>
      <c r="D21" s="59"/>
      <c r="E21" s="915" t="s">
        <v>49</v>
      </c>
      <c r="F21" s="915"/>
      <c r="G21" s="915" t="s">
        <v>50</v>
      </c>
      <c r="H21" s="915"/>
      <c r="I21" s="915">
        <v>4</v>
      </c>
      <c r="J21" s="915">
        <f t="shared" si="2"/>
        <v>2</v>
      </c>
      <c r="K21" s="914"/>
      <c r="L21" s="915">
        <v>3</v>
      </c>
      <c r="M21" s="916">
        <f t="shared" si="3"/>
        <v>6</v>
      </c>
      <c r="N21" s="917"/>
      <c r="O21" s="917">
        <v>5</v>
      </c>
      <c r="P21" s="918">
        <v>2.5</v>
      </c>
      <c r="Q21" s="919">
        <v>3</v>
      </c>
      <c r="R21" s="913">
        <f t="shared" si="5"/>
        <v>7.5</v>
      </c>
      <c r="S21" s="911" t="s">
        <v>3435</v>
      </c>
      <c r="T21" s="918"/>
      <c r="U21" s="918">
        <v>5</v>
      </c>
      <c r="V21" s="917"/>
      <c r="W21" s="914">
        <f t="shared" si="4"/>
        <v>3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7" s="1" customFormat="1" ht="18.75" x14ac:dyDescent="0.3">
      <c r="A22" s="59" t="s">
        <v>32</v>
      </c>
      <c r="B22" s="59" t="s">
        <v>28</v>
      </c>
      <c r="C22" s="59"/>
      <c r="D22" s="59" t="s">
        <v>22</v>
      </c>
      <c r="E22" s="915" t="s">
        <v>53</v>
      </c>
      <c r="F22" s="915" t="s">
        <v>54</v>
      </c>
      <c r="G22" s="915"/>
      <c r="H22" s="915"/>
      <c r="I22" s="915">
        <v>5</v>
      </c>
      <c r="J22" s="915">
        <f t="shared" si="2"/>
        <v>2.5</v>
      </c>
      <c r="K22" s="914"/>
      <c r="L22" s="915">
        <v>18</v>
      </c>
      <c r="M22" s="920">
        <f t="shared" si="3"/>
        <v>45</v>
      </c>
      <c r="N22" s="917"/>
      <c r="O22" s="917">
        <v>5</v>
      </c>
      <c r="P22" s="918">
        <v>2.5</v>
      </c>
      <c r="Q22" s="919">
        <v>7</v>
      </c>
      <c r="R22" s="913">
        <f t="shared" si="5"/>
        <v>17.5</v>
      </c>
      <c r="S22" s="921"/>
      <c r="T22" s="918"/>
      <c r="U22" s="918">
        <v>5</v>
      </c>
      <c r="V22" s="917"/>
      <c r="W22" s="914">
        <f t="shared" si="4"/>
        <v>7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7" s="17" customFormat="1" ht="18.75" x14ac:dyDescent="0.3">
      <c r="A23" s="38" t="s">
        <v>32</v>
      </c>
      <c r="B23" s="59" t="s">
        <v>28</v>
      </c>
      <c r="C23" s="38"/>
      <c r="D23" s="38"/>
      <c r="E23" s="908" t="s">
        <v>80</v>
      </c>
      <c r="F23" s="908"/>
      <c r="G23" s="908" t="s">
        <v>81</v>
      </c>
      <c r="H23" s="908"/>
      <c r="I23" s="908">
        <v>15</v>
      </c>
      <c r="J23" s="908">
        <f t="shared" si="2"/>
        <v>7.5</v>
      </c>
      <c r="K23" s="908"/>
      <c r="L23" s="908">
        <v>14</v>
      </c>
      <c r="M23" s="910">
        <f t="shared" si="3"/>
        <v>105</v>
      </c>
      <c r="N23" s="911"/>
      <c r="O23" s="911">
        <v>5</v>
      </c>
      <c r="P23" s="912">
        <v>7.5</v>
      </c>
      <c r="Q23" s="913">
        <v>8</v>
      </c>
      <c r="R23" s="913">
        <f t="shared" si="5"/>
        <v>60</v>
      </c>
      <c r="S23" s="911" t="s">
        <v>3435</v>
      </c>
      <c r="T23" s="912"/>
      <c r="U23" s="912">
        <v>5</v>
      </c>
      <c r="V23" s="911"/>
      <c r="W23" s="914">
        <f t="shared" si="4"/>
        <v>8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96"/>
    </row>
    <row r="24" spans="1:77" s="37" customFormat="1" ht="18.75" x14ac:dyDescent="0.3">
      <c r="A24" s="59" t="s">
        <v>32</v>
      </c>
      <c r="B24" s="59" t="s">
        <v>28</v>
      </c>
      <c r="C24" s="59"/>
      <c r="D24" s="59"/>
      <c r="E24" s="915" t="s">
        <v>33</v>
      </c>
      <c r="F24" s="915" t="s">
        <v>34</v>
      </c>
      <c r="G24" s="915" t="s">
        <v>35</v>
      </c>
      <c r="H24" s="915"/>
      <c r="I24" s="915">
        <v>5</v>
      </c>
      <c r="J24" s="915">
        <f t="shared" si="2"/>
        <v>2.5</v>
      </c>
      <c r="K24" s="914"/>
      <c r="L24" s="915">
        <v>5</v>
      </c>
      <c r="M24" s="916">
        <f t="shared" si="3"/>
        <v>12.5</v>
      </c>
      <c r="N24" s="917"/>
      <c r="O24" s="917">
        <v>5</v>
      </c>
      <c r="P24" s="918">
        <v>2.5</v>
      </c>
      <c r="Q24" s="919">
        <v>5</v>
      </c>
      <c r="R24" s="913">
        <f t="shared" si="5"/>
        <v>12.5</v>
      </c>
      <c r="S24" s="911" t="s">
        <v>3435</v>
      </c>
      <c r="T24" s="918"/>
      <c r="U24" s="918">
        <v>5</v>
      </c>
      <c r="V24" s="917"/>
      <c r="W24" s="914">
        <f t="shared" si="4"/>
        <v>5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7" s="25" customFormat="1" ht="18.75" x14ac:dyDescent="0.3">
      <c r="A25" s="59" t="s">
        <v>32</v>
      </c>
      <c r="B25" s="59" t="s">
        <v>28</v>
      </c>
      <c r="C25" s="59"/>
      <c r="D25" s="59"/>
      <c r="E25" s="915" t="s">
        <v>59</v>
      </c>
      <c r="F25" s="915"/>
      <c r="G25" s="915" t="s">
        <v>60</v>
      </c>
      <c r="H25" s="915"/>
      <c r="I25" s="915">
        <v>5</v>
      </c>
      <c r="J25" s="915">
        <f t="shared" si="2"/>
        <v>2.5</v>
      </c>
      <c r="K25" s="914"/>
      <c r="L25" s="915">
        <v>2</v>
      </c>
      <c r="M25" s="916">
        <f t="shared" si="3"/>
        <v>5</v>
      </c>
      <c r="N25" s="917"/>
      <c r="O25" s="917">
        <v>5</v>
      </c>
      <c r="P25" s="918">
        <v>2.5</v>
      </c>
      <c r="Q25" s="919">
        <v>2</v>
      </c>
      <c r="R25" s="913">
        <f t="shared" si="5"/>
        <v>5</v>
      </c>
      <c r="S25" s="911" t="s">
        <v>3435</v>
      </c>
      <c r="T25" s="912"/>
      <c r="U25" s="918">
        <v>5</v>
      </c>
      <c r="V25" s="917"/>
      <c r="W25" s="914">
        <f t="shared" si="4"/>
        <v>2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7" s="25" customFormat="1" ht="18.75" x14ac:dyDescent="0.3">
      <c r="A26" s="59" t="s">
        <v>32</v>
      </c>
      <c r="B26" s="59" t="s">
        <v>28</v>
      </c>
      <c r="C26" s="59"/>
      <c r="D26" s="59"/>
      <c r="E26" s="915" t="s">
        <v>42</v>
      </c>
      <c r="F26" s="915" t="s">
        <v>18</v>
      </c>
      <c r="G26" s="915" t="s">
        <v>43</v>
      </c>
      <c r="H26" s="915"/>
      <c r="I26" s="915">
        <v>5</v>
      </c>
      <c r="J26" s="915">
        <f t="shared" si="2"/>
        <v>2.5</v>
      </c>
      <c r="K26" s="914"/>
      <c r="L26" s="915">
        <v>2</v>
      </c>
      <c r="M26" s="916">
        <f t="shared" si="3"/>
        <v>5</v>
      </c>
      <c r="N26" s="917"/>
      <c r="O26" s="917">
        <v>5</v>
      </c>
      <c r="P26" s="918">
        <v>2.5</v>
      </c>
      <c r="Q26" s="919">
        <v>1</v>
      </c>
      <c r="R26" s="913">
        <f t="shared" si="5"/>
        <v>2.5</v>
      </c>
      <c r="S26" s="911" t="s">
        <v>3435</v>
      </c>
      <c r="T26" s="912"/>
      <c r="U26" s="918">
        <v>5</v>
      </c>
      <c r="V26" s="917"/>
      <c r="W26" s="914">
        <f t="shared" si="4"/>
        <v>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7" s="1" customFormat="1" ht="18.75" x14ac:dyDescent="0.3">
      <c r="A27" s="59" t="s">
        <v>32</v>
      </c>
      <c r="B27" s="59" t="s">
        <v>28</v>
      </c>
      <c r="C27" s="59"/>
      <c r="D27" s="59"/>
      <c r="E27" s="915" t="s">
        <v>39</v>
      </c>
      <c r="F27" s="915" t="s">
        <v>40</v>
      </c>
      <c r="G27" s="915" t="s">
        <v>41</v>
      </c>
      <c r="H27" s="915"/>
      <c r="I27" s="915">
        <v>5</v>
      </c>
      <c r="J27" s="915">
        <f t="shared" si="2"/>
        <v>2.5</v>
      </c>
      <c r="K27" s="914"/>
      <c r="L27" s="915">
        <v>2</v>
      </c>
      <c r="M27" s="916">
        <f t="shared" si="3"/>
        <v>5</v>
      </c>
      <c r="N27" s="917"/>
      <c r="O27" s="917">
        <v>5</v>
      </c>
      <c r="P27" s="918">
        <v>4</v>
      </c>
      <c r="Q27" s="919">
        <v>2</v>
      </c>
      <c r="R27" s="913">
        <f t="shared" si="5"/>
        <v>8</v>
      </c>
      <c r="S27" s="911" t="s">
        <v>3435</v>
      </c>
      <c r="T27" s="912"/>
      <c r="U27" s="918">
        <v>5</v>
      </c>
      <c r="V27" s="917"/>
      <c r="W27" s="914">
        <f t="shared" si="4"/>
        <v>2</v>
      </c>
      <c r="X27" s="3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7" s="37" customFormat="1" ht="18.75" x14ac:dyDescent="0.3">
      <c r="A28" s="59" t="s">
        <v>32</v>
      </c>
      <c r="B28" s="59" t="s">
        <v>28</v>
      </c>
      <c r="C28" s="59"/>
      <c r="D28" s="59"/>
      <c r="E28" s="915" t="s">
        <v>36</v>
      </c>
      <c r="F28" s="915" t="s">
        <v>37</v>
      </c>
      <c r="G28" s="915" t="s">
        <v>38</v>
      </c>
      <c r="H28" s="915"/>
      <c r="I28" s="915">
        <v>5</v>
      </c>
      <c r="J28" s="915">
        <f t="shared" si="2"/>
        <v>2.5</v>
      </c>
      <c r="K28" s="914"/>
      <c r="L28" s="915">
        <v>62</v>
      </c>
      <c r="M28" s="916">
        <f t="shared" si="3"/>
        <v>155</v>
      </c>
      <c r="N28" s="917"/>
      <c r="O28" s="917">
        <v>5</v>
      </c>
      <c r="P28" s="918">
        <v>3</v>
      </c>
      <c r="Q28" s="919">
        <v>47</v>
      </c>
      <c r="R28" s="913">
        <f t="shared" si="5"/>
        <v>141</v>
      </c>
      <c r="S28" s="917" t="s">
        <v>3431</v>
      </c>
      <c r="T28" s="918">
        <v>0</v>
      </c>
      <c r="U28" s="918">
        <v>5</v>
      </c>
      <c r="V28" s="917"/>
      <c r="W28" s="914">
        <f t="shared" si="4"/>
        <v>47</v>
      </c>
      <c r="X28" s="3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492"/>
      <c r="AR28" s="492"/>
      <c r="AS28" s="492"/>
      <c r="AT28" s="492"/>
      <c r="AU28" s="492"/>
      <c r="AV28" s="492"/>
      <c r="AW28" s="492"/>
      <c r="AX28" s="492"/>
      <c r="AY28" s="492"/>
      <c r="AZ28" s="492"/>
      <c r="BA28" s="492"/>
      <c r="BB28" s="492"/>
      <c r="BC28" s="492"/>
      <c r="BD28" s="492"/>
      <c r="BE28" s="492"/>
      <c r="BF28" s="492"/>
      <c r="BG28" s="492"/>
      <c r="BH28" s="492"/>
      <c r="BI28" s="492"/>
      <c r="BJ28" s="492"/>
      <c r="BK28" s="492"/>
      <c r="BL28" s="492"/>
      <c r="BM28" s="492"/>
      <c r="BN28" s="492"/>
      <c r="BO28" s="492"/>
      <c r="BP28" s="492"/>
      <c r="BQ28" s="492"/>
      <c r="BR28" s="492"/>
      <c r="BS28" s="492"/>
      <c r="BT28" s="492"/>
      <c r="BU28" s="492"/>
      <c r="BV28" s="492"/>
      <c r="BW28" s="492"/>
      <c r="BX28" s="492"/>
    </row>
    <row r="29" spans="1:77" s="2" customFormat="1" ht="18.75" x14ac:dyDescent="0.3">
      <c r="A29" s="59" t="s">
        <v>32</v>
      </c>
      <c r="B29" s="59" t="s">
        <v>28</v>
      </c>
      <c r="C29" s="59"/>
      <c r="D29" s="59"/>
      <c r="E29" s="59" t="s">
        <v>3729</v>
      </c>
      <c r="F29" s="59"/>
      <c r="G29" s="59"/>
      <c r="H29" s="59"/>
      <c r="I29" s="59"/>
      <c r="J29" s="59"/>
      <c r="K29" s="394"/>
      <c r="L29" s="59"/>
      <c r="M29" s="779"/>
      <c r="N29" s="391"/>
      <c r="O29" s="391">
        <v>5</v>
      </c>
      <c r="P29" s="181"/>
      <c r="Q29" s="392">
        <f>SUM(Q15:Q28)</f>
        <v>87</v>
      </c>
      <c r="R29" s="392">
        <f>SUM(R16:R28)</f>
        <v>306.5</v>
      </c>
      <c r="S29" s="850"/>
      <c r="T29" s="876"/>
      <c r="U29" s="181">
        <f>SUM(U16:U28)</f>
        <v>65</v>
      </c>
      <c r="V29" s="391">
        <v>12</v>
      </c>
      <c r="W29" s="394">
        <f t="shared" si="4"/>
        <v>75</v>
      </c>
      <c r="X29" s="492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7" s="1" customFormat="1" ht="18.7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84"/>
      <c r="N30" s="807"/>
      <c r="O30" s="807"/>
      <c r="P30" s="6"/>
      <c r="Q30" s="807"/>
      <c r="R30" s="807"/>
      <c r="S30" s="886"/>
      <c r="T30" s="922"/>
      <c r="U30" s="6"/>
      <c r="V30" s="807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7" ht="18.75" x14ac:dyDescent="0.3">
      <c r="A31" s="807" t="s">
        <v>3730</v>
      </c>
      <c r="B31" s="807" t="s">
        <v>3731</v>
      </c>
      <c r="C31" s="682"/>
      <c r="D31" s="682"/>
      <c r="E31" s="682"/>
      <c r="K31" s="682"/>
      <c r="R31" s="807"/>
    </row>
    <row r="32" spans="1:77" s="1" customFormat="1" ht="18.75" x14ac:dyDescent="0.3">
      <c r="A32" s="17" t="s">
        <v>155</v>
      </c>
      <c r="B32" s="17" t="s">
        <v>131</v>
      </c>
      <c r="C32" s="17"/>
      <c r="D32" s="17"/>
      <c r="E32" s="17" t="s">
        <v>3732</v>
      </c>
      <c r="F32" s="17" t="s">
        <v>3733</v>
      </c>
      <c r="G32" s="17" t="s">
        <v>147</v>
      </c>
      <c r="H32" s="17" t="s">
        <v>212</v>
      </c>
      <c r="I32" s="17">
        <v>15</v>
      </c>
      <c r="J32" s="17">
        <f>SUM(I32*50%)</f>
        <v>7.5</v>
      </c>
      <c r="K32" s="24"/>
      <c r="L32" s="17">
        <v>28</v>
      </c>
      <c r="M32" s="691">
        <f>SUM(J32*L32)</f>
        <v>210</v>
      </c>
      <c r="N32" s="20"/>
      <c r="O32" s="20">
        <v>15</v>
      </c>
      <c r="P32" s="21">
        <v>7</v>
      </c>
      <c r="Q32" s="22">
        <v>27</v>
      </c>
      <c r="R32" s="904">
        <f>(P32*Q32)</f>
        <v>189</v>
      </c>
      <c r="S32" s="7"/>
      <c r="T32" s="8"/>
      <c r="U32" s="8"/>
      <c r="V32" s="7"/>
      <c r="W32" s="41">
        <f>(Q32-V32)</f>
        <v>27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7" s="1" customFormat="1" ht="18.75" x14ac:dyDescent="0.3">
      <c r="A33" s="17" t="s">
        <v>420</v>
      </c>
      <c r="B33" s="17" t="s">
        <v>416</v>
      </c>
      <c r="C33" s="17"/>
      <c r="D33" s="17"/>
      <c r="E33" s="17" t="s">
        <v>421</v>
      </c>
      <c r="F33" s="17"/>
      <c r="G33" s="17"/>
      <c r="H33" s="17" t="s">
        <v>422</v>
      </c>
      <c r="I33" s="17">
        <v>20</v>
      </c>
      <c r="J33" s="17">
        <v>0</v>
      </c>
      <c r="K33" s="24"/>
      <c r="L33" s="17">
        <v>17</v>
      </c>
      <c r="M33" s="691">
        <f>SUM(J33*L33)</f>
        <v>0</v>
      </c>
      <c r="N33" s="20"/>
      <c r="O33" s="20">
        <v>20</v>
      </c>
      <c r="P33" s="21">
        <v>1</v>
      </c>
      <c r="Q33" s="22">
        <v>12</v>
      </c>
      <c r="R33" s="22">
        <f>(P33*Q33)</f>
        <v>12</v>
      </c>
      <c r="S33" s="20"/>
      <c r="T33" s="21">
        <v>1</v>
      </c>
      <c r="U33" s="21">
        <v>20</v>
      </c>
      <c r="V33" s="20">
        <v>1</v>
      </c>
      <c r="W33" s="41">
        <f>(Q33-V33)</f>
        <v>11</v>
      </c>
      <c r="X33" s="3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7" s="25" customFormat="1" ht="18.75" x14ac:dyDescent="0.3">
      <c r="A34" s="17" t="s">
        <v>420</v>
      </c>
      <c r="B34" s="17" t="s">
        <v>416</v>
      </c>
      <c r="C34" s="17"/>
      <c r="D34" s="17"/>
      <c r="E34" s="17" t="s">
        <v>442</v>
      </c>
      <c r="F34" s="17"/>
      <c r="G34" s="17"/>
      <c r="H34" s="17" t="s">
        <v>422</v>
      </c>
      <c r="I34" s="17">
        <v>20</v>
      </c>
      <c r="J34" s="17">
        <v>0</v>
      </c>
      <c r="K34" s="24"/>
      <c r="L34" s="17">
        <v>3</v>
      </c>
      <c r="M34" s="691">
        <f>SUM(J34*L34)</f>
        <v>0</v>
      </c>
      <c r="N34" s="20"/>
      <c r="O34" s="20">
        <v>20</v>
      </c>
      <c r="P34" s="21">
        <v>1</v>
      </c>
      <c r="Q34" s="22">
        <v>3</v>
      </c>
      <c r="R34" s="22">
        <f>(P34*Q34)</f>
        <v>3</v>
      </c>
      <c r="S34" s="20"/>
      <c r="T34" s="21"/>
      <c r="U34" s="21"/>
      <c r="V34" s="20"/>
      <c r="W34" s="41">
        <f>(Q34-V34)</f>
        <v>3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7" s="1" customFormat="1" ht="18.75" x14ac:dyDescent="0.3">
      <c r="A35" s="17" t="s">
        <v>1413</v>
      </c>
      <c r="B35" s="17" t="s">
        <v>1410</v>
      </c>
      <c r="C35" s="17"/>
      <c r="D35" s="17"/>
      <c r="E35" s="17" t="s">
        <v>1414</v>
      </c>
      <c r="F35" s="17" t="s">
        <v>54</v>
      </c>
      <c r="G35" s="17"/>
      <c r="H35" s="17"/>
      <c r="I35" s="17">
        <v>1.5</v>
      </c>
      <c r="J35" s="17">
        <f>SUM(I35*30%)</f>
        <v>0.44999999999999996</v>
      </c>
      <c r="K35" s="24"/>
      <c r="L35" s="17">
        <v>6785</v>
      </c>
      <c r="M35" s="691">
        <f>SUM(J35*L35)</f>
        <v>3053.2499999999995</v>
      </c>
      <c r="N35" s="20"/>
      <c r="O35" s="20">
        <v>1.5</v>
      </c>
      <c r="P35" s="21">
        <v>0.5</v>
      </c>
      <c r="Q35" s="22">
        <v>6075</v>
      </c>
      <c r="R35" s="904">
        <f>(P35*Q35)</f>
        <v>3037.5</v>
      </c>
      <c r="S35" s="20"/>
      <c r="T35" s="21">
        <v>50</v>
      </c>
      <c r="U35" s="21">
        <v>1.5</v>
      </c>
      <c r="V35" s="20">
        <v>24</v>
      </c>
      <c r="W35" s="41">
        <f>(Q35-V35)</f>
        <v>6051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7" s="25" customFormat="1" ht="18.75" x14ac:dyDescent="0.3">
      <c r="A36" s="17" t="s">
        <v>535</v>
      </c>
      <c r="B36" s="17" t="s">
        <v>449</v>
      </c>
      <c r="C36" s="17"/>
      <c r="D36" s="17"/>
      <c r="E36" s="17" t="s">
        <v>536</v>
      </c>
      <c r="F36" s="17"/>
      <c r="G36" s="17"/>
      <c r="H36" s="17"/>
      <c r="I36" s="17">
        <v>8</v>
      </c>
      <c r="J36" s="17">
        <v>4</v>
      </c>
      <c r="K36" s="24"/>
      <c r="L36" s="17">
        <v>1</v>
      </c>
      <c r="M36" s="691">
        <v>4</v>
      </c>
      <c r="N36" s="20"/>
      <c r="O36" s="20">
        <v>8</v>
      </c>
      <c r="P36" s="21">
        <v>4</v>
      </c>
      <c r="Q36" s="22">
        <v>1</v>
      </c>
      <c r="R36" s="22">
        <v>4</v>
      </c>
      <c r="S36" s="20"/>
      <c r="T36" s="21"/>
      <c r="U36" s="21"/>
      <c r="V36" s="20"/>
      <c r="W36" s="41">
        <v>1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7" s="25" customFormat="1" ht="18.75" x14ac:dyDescent="0.3">
      <c r="A37" s="17"/>
      <c r="B37" s="17" t="s">
        <v>626</v>
      </c>
      <c r="C37" s="17"/>
      <c r="D37" s="17"/>
      <c r="E37" s="17" t="s">
        <v>642</v>
      </c>
      <c r="F37" s="17" t="s">
        <v>643</v>
      </c>
      <c r="G37" s="17" t="s">
        <v>637</v>
      </c>
      <c r="H37" s="17"/>
      <c r="I37" s="17">
        <v>2</v>
      </c>
      <c r="J37" s="17">
        <v>1</v>
      </c>
      <c r="K37" s="24"/>
      <c r="L37" s="17">
        <v>28</v>
      </c>
      <c r="M37" s="691">
        <v>28</v>
      </c>
      <c r="N37" s="20"/>
      <c r="O37" s="20">
        <v>2</v>
      </c>
      <c r="P37" s="21">
        <v>1</v>
      </c>
      <c r="Q37" s="22">
        <v>28</v>
      </c>
      <c r="R37" s="22">
        <v>28</v>
      </c>
      <c r="S37" s="20"/>
      <c r="T37" s="21"/>
      <c r="U37" s="21"/>
      <c r="V37" s="20"/>
      <c r="W37" s="41">
        <v>28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7" s="25" customFormat="1" ht="18.75" x14ac:dyDescent="0.3">
      <c r="A38" s="17"/>
      <c r="B38" s="17" t="s">
        <v>626</v>
      </c>
      <c r="C38" s="17"/>
      <c r="D38" s="17"/>
      <c r="E38" s="17" t="s">
        <v>640</v>
      </c>
      <c r="F38" s="17" t="s">
        <v>641</v>
      </c>
      <c r="G38" s="17"/>
      <c r="H38" s="17"/>
      <c r="I38" s="17">
        <v>2</v>
      </c>
      <c r="J38" s="17">
        <v>1</v>
      </c>
      <c r="K38" s="24"/>
      <c r="L38" s="17">
        <v>3</v>
      </c>
      <c r="M38" s="691">
        <v>3</v>
      </c>
      <c r="N38" s="20"/>
      <c r="O38" s="20">
        <v>2</v>
      </c>
      <c r="P38" s="21">
        <v>1</v>
      </c>
      <c r="Q38" s="22">
        <v>2</v>
      </c>
      <c r="R38" s="22">
        <v>2</v>
      </c>
      <c r="S38" s="20"/>
      <c r="T38" s="21"/>
      <c r="U38" s="21"/>
      <c r="V38" s="20"/>
      <c r="W38" s="41">
        <v>2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7" s="1" customFormat="1" ht="18.75" x14ac:dyDescent="0.3">
      <c r="A39" s="17"/>
      <c r="B39" s="17" t="s">
        <v>626</v>
      </c>
      <c r="C39" s="17"/>
      <c r="D39" s="17"/>
      <c r="E39" s="17" t="s">
        <v>639</v>
      </c>
      <c r="F39" s="17"/>
      <c r="G39" s="17" t="s">
        <v>637</v>
      </c>
      <c r="H39" s="17"/>
      <c r="I39" s="17">
        <v>3</v>
      </c>
      <c r="J39" s="17">
        <v>1.5</v>
      </c>
      <c r="K39" s="24"/>
      <c r="L39" s="17">
        <v>57</v>
      </c>
      <c r="M39" s="691">
        <v>85.5</v>
      </c>
      <c r="N39" s="20"/>
      <c r="O39" s="20">
        <v>3</v>
      </c>
      <c r="P39" s="21">
        <v>1.5</v>
      </c>
      <c r="Q39" s="22">
        <v>49</v>
      </c>
      <c r="R39" s="22">
        <v>73.5</v>
      </c>
      <c r="S39" s="20"/>
      <c r="T39" s="21"/>
      <c r="U39" s="21"/>
      <c r="V39" s="20"/>
      <c r="W39" s="41">
        <v>49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7" s="25" customFormat="1" ht="18.75" x14ac:dyDescent="0.3">
      <c r="A40" s="17"/>
      <c r="B40" s="17" t="s">
        <v>626</v>
      </c>
      <c r="C40" s="17"/>
      <c r="D40" s="17"/>
      <c r="E40" s="17" t="s">
        <v>638</v>
      </c>
      <c r="F40" s="17"/>
      <c r="G40" s="17" t="s">
        <v>637</v>
      </c>
      <c r="H40" s="17"/>
      <c r="I40" s="17">
        <v>4</v>
      </c>
      <c r="J40" s="17">
        <v>2</v>
      </c>
      <c r="K40" s="24"/>
      <c r="L40" s="17">
        <v>9</v>
      </c>
      <c r="M40" s="691">
        <v>18</v>
      </c>
      <c r="N40" s="20"/>
      <c r="O40" s="20">
        <v>4</v>
      </c>
      <c r="P40" s="21">
        <v>2</v>
      </c>
      <c r="Q40" s="22">
        <v>9</v>
      </c>
      <c r="R40" s="22">
        <v>18</v>
      </c>
      <c r="S40" s="20"/>
      <c r="T40" s="21"/>
      <c r="U40" s="21"/>
      <c r="V40" s="20"/>
      <c r="W40" s="41">
        <v>9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7" s="25" customFormat="1" ht="18.75" x14ac:dyDescent="0.3">
      <c r="A41" s="17"/>
      <c r="B41" s="17" t="s">
        <v>626</v>
      </c>
      <c r="C41" s="17"/>
      <c r="D41" s="17"/>
      <c r="E41" s="17" t="s">
        <v>636</v>
      </c>
      <c r="F41" s="17"/>
      <c r="G41" s="17" t="s">
        <v>637</v>
      </c>
      <c r="H41" s="17"/>
      <c r="I41" s="17">
        <v>3</v>
      </c>
      <c r="J41" s="17">
        <v>1.5</v>
      </c>
      <c r="K41" s="24"/>
      <c r="L41" s="17">
        <v>6</v>
      </c>
      <c r="M41" s="691">
        <v>9</v>
      </c>
      <c r="N41" s="20"/>
      <c r="O41" s="20">
        <v>3</v>
      </c>
      <c r="P41" s="21">
        <v>1.5</v>
      </c>
      <c r="Q41" s="22">
        <v>2</v>
      </c>
      <c r="R41" s="22">
        <v>3</v>
      </c>
      <c r="S41" s="20"/>
      <c r="T41" s="21"/>
      <c r="U41" s="21"/>
      <c r="V41" s="20"/>
      <c r="W41" s="41">
        <v>2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7" s="1" customFormat="1" ht="18.75" x14ac:dyDescent="0.3">
      <c r="A42" s="17" t="s">
        <v>630</v>
      </c>
      <c r="B42" s="17" t="s">
        <v>626</v>
      </c>
      <c r="C42" s="17"/>
      <c r="D42" s="17"/>
      <c r="E42" s="17" t="s">
        <v>631</v>
      </c>
      <c r="F42" s="17" t="s">
        <v>632</v>
      </c>
      <c r="G42" s="17" t="s">
        <v>633</v>
      </c>
      <c r="H42" s="17"/>
      <c r="I42" s="17">
        <v>3</v>
      </c>
      <c r="J42" s="17">
        <v>1.5</v>
      </c>
      <c r="K42" s="24"/>
      <c r="L42" s="17">
        <v>54</v>
      </c>
      <c r="M42" s="691">
        <v>81</v>
      </c>
      <c r="N42" s="20"/>
      <c r="O42" s="20">
        <v>3</v>
      </c>
      <c r="P42" s="21">
        <v>1.5</v>
      </c>
      <c r="Q42" s="22">
        <v>50</v>
      </c>
      <c r="R42" s="22">
        <v>75</v>
      </c>
      <c r="S42" s="20"/>
      <c r="T42" s="21">
        <v>1.5</v>
      </c>
      <c r="U42" s="21">
        <v>3</v>
      </c>
      <c r="V42" s="20">
        <v>5</v>
      </c>
      <c r="W42" s="41">
        <v>45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7" s="25" customFormat="1" ht="18.75" x14ac:dyDescent="0.3">
      <c r="A43" s="17" t="s">
        <v>634</v>
      </c>
      <c r="B43" s="17" t="s">
        <v>626</v>
      </c>
      <c r="C43" s="17"/>
      <c r="D43" s="17"/>
      <c r="E43" s="17" t="s">
        <v>631</v>
      </c>
      <c r="F43" s="17" t="s">
        <v>635</v>
      </c>
      <c r="G43" s="17" t="s">
        <v>633</v>
      </c>
      <c r="H43" s="17"/>
      <c r="I43" s="17">
        <v>5</v>
      </c>
      <c r="J43" s="17">
        <v>2.5</v>
      </c>
      <c r="K43" s="24"/>
      <c r="L43" s="17">
        <v>37</v>
      </c>
      <c r="M43" s="691">
        <v>92.5</v>
      </c>
      <c r="N43" s="20"/>
      <c r="O43" s="20">
        <v>5</v>
      </c>
      <c r="P43" s="21">
        <v>2.5</v>
      </c>
      <c r="Q43" s="22">
        <v>35</v>
      </c>
      <c r="R43" s="22">
        <v>87.5</v>
      </c>
      <c r="S43" s="20"/>
      <c r="T43" s="21"/>
      <c r="U43" s="21"/>
      <c r="V43" s="20"/>
      <c r="W43" s="41">
        <v>35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7" s="25" customFormat="1" ht="18.75" x14ac:dyDescent="0.3">
      <c r="A44" s="17" t="s">
        <v>769</v>
      </c>
      <c r="B44" s="17" t="s">
        <v>764</v>
      </c>
      <c r="C44" s="17"/>
      <c r="D44" s="17"/>
      <c r="E44" s="17" t="s">
        <v>770</v>
      </c>
      <c r="F44" s="17"/>
      <c r="G44" s="17"/>
      <c r="H44" s="17"/>
      <c r="I44" s="17">
        <v>3</v>
      </c>
      <c r="J44" s="17">
        <v>1.5</v>
      </c>
      <c r="K44" s="24"/>
      <c r="L44" s="17">
        <v>3</v>
      </c>
      <c r="M44" s="691">
        <v>4.5</v>
      </c>
      <c r="N44" s="20"/>
      <c r="O44" s="20">
        <v>3</v>
      </c>
      <c r="P44" s="21">
        <v>1.5</v>
      </c>
      <c r="Q44" s="22">
        <v>2</v>
      </c>
      <c r="R44" s="22">
        <v>3</v>
      </c>
      <c r="S44" s="20"/>
      <c r="T44" s="21"/>
      <c r="U44" s="21"/>
      <c r="V44" s="20"/>
      <c r="W44" s="41">
        <v>2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7" s="1" customFormat="1" ht="18.75" x14ac:dyDescent="0.3">
      <c r="A45" s="17" t="s">
        <v>763</v>
      </c>
      <c r="B45" s="17" t="s">
        <v>764</v>
      </c>
      <c r="C45" s="17"/>
      <c r="D45" s="17"/>
      <c r="E45" s="17" t="s">
        <v>765</v>
      </c>
      <c r="F45" s="17"/>
      <c r="G45" s="17" t="s">
        <v>766</v>
      </c>
      <c r="H45" s="17"/>
      <c r="I45" s="17">
        <v>4</v>
      </c>
      <c r="J45" s="17">
        <v>2</v>
      </c>
      <c r="K45" s="24"/>
      <c r="L45" s="17">
        <v>8</v>
      </c>
      <c r="M45" s="691">
        <v>16</v>
      </c>
      <c r="N45" s="20"/>
      <c r="O45" s="20">
        <v>4</v>
      </c>
      <c r="P45" s="21">
        <v>2</v>
      </c>
      <c r="Q45" s="22">
        <v>4</v>
      </c>
      <c r="R45" s="22">
        <v>8</v>
      </c>
      <c r="S45" s="20"/>
      <c r="T45" s="21"/>
      <c r="U45" s="21"/>
      <c r="V45" s="20"/>
      <c r="W45" s="41">
        <v>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7" s="17" customFormat="1" ht="18.75" x14ac:dyDescent="0.3">
      <c r="A46" s="17" t="s">
        <v>1547</v>
      </c>
      <c r="B46" s="17" t="s">
        <v>1548</v>
      </c>
      <c r="E46" s="17" t="s">
        <v>1561</v>
      </c>
      <c r="F46" s="17" t="s">
        <v>1562</v>
      </c>
      <c r="G46" s="17" t="s">
        <v>1563</v>
      </c>
      <c r="I46" s="17">
        <v>5</v>
      </c>
      <c r="J46" s="17">
        <v>1.5</v>
      </c>
      <c r="L46" s="17">
        <v>11</v>
      </c>
      <c r="M46" s="19">
        <v>16.5</v>
      </c>
      <c r="N46" s="20"/>
      <c r="O46" s="20">
        <v>5</v>
      </c>
      <c r="P46" s="21">
        <v>1.5</v>
      </c>
      <c r="Q46" s="22">
        <v>8</v>
      </c>
      <c r="R46" s="22">
        <v>12</v>
      </c>
      <c r="S46" s="20"/>
      <c r="T46" s="21"/>
      <c r="U46" s="21"/>
      <c r="V46" s="20"/>
      <c r="W46" s="41">
        <v>8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96"/>
    </row>
    <row r="47" spans="1:77" s="17" customFormat="1" ht="18.75" x14ac:dyDescent="0.3">
      <c r="A47" s="17" t="s">
        <v>1547</v>
      </c>
      <c r="B47" s="17" t="s">
        <v>1548</v>
      </c>
      <c r="E47" s="17" t="s">
        <v>1560</v>
      </c>
      <c r="F47" s="17" t="s">
        <v>1550</v>
      </c>
      <c r="I47" s="17">
        <v>12</v>
      </c>
      <c r="J47" s="17">
        <v>6</v>
      </c>
      <c r="L47" s="17">
        <v>21</v>
      </c>
      <c r="M47" s="19">
        <v>126</v>
      </c>
      <c r="N47" s="20"/>
      <c r="O47" s="20">
        <v>12</v>
      </c>
      <c r="P47" s="21">
        <v>6</v>
      </c>
      <c r="Q47" s="22">
        <v>21</v>
      </c>
      <c r="R47" s="22">
        <v>126</v>
      </c>
      <c r="S47" s="20"/>
      <c r="T47" s="21"/>
      <c r="U47" s="21"/>
      <c r="V47" s="20"/>
      <c r="W47" s="41">
        <v>21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96"/>
    </row>
    <row r="48" spans="1:77" s="17" customFormat="1" ht="18.75" x14ac:dyDescent="0.3">
      <c r="A48" s="17" t="s">
        <v>1547</v>
      </c>
      <c r="B48" s="17" t="s">
        <v>1548</v>
      </c>
      <c r="E48" s="17" t="s">
        <v>1559</v>
      </c>
      <c r="F48" s="17" t="s">
        <v>706</v>
      </c>
      <c r="I48" s="17">
        <v>8</v>
      </c>
      <c r="J48" s="17">
        <v>4</v>
      </c>
      <c r="L48" s="17">
        <v>26</v>
      </c>
      <c r="M48" s="19">
        <v>104</v>
      </c>
      <c r="N48" s="20"/>
      <c r="O48" s="20">
        <v>8</v>
      </c>
      <c r="P48" s="21">
        <v>4</v>
      </c>
      <c r="Q48" s="22">
        <v>24</v>
      </c>
      <c r="R48" s="22">
        <v>96</v>
      </c>
      <c r="S48" s="20"/>
      <c r="T48" s="21"/>
      <c r="U48" s="21"/>
      <c r="V48" s="20"/>
      <c r="W48" s="41">
        <v>24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96"/>
    </row>
    <row r="49" spans="1:77" s="17" customFormat="1" ht="18.75" x14ac:dyDescent="0.3">
      <c r="A49" s="17" t="s">
        <v>1557</v>
      </c>
      <c r="B49" s="17" t="s">
        <v>1548</v>
      </c>
      <c r="E49" s="17" t="s">
        <v>1558</v>
      </c>
      <c r="M49" s="19"/>
      <c r="N49" s="20">
        <v>5</v>
      </c>
      <c r="O49" s="20">
        <v>12</v>
      </c>
      <c r="P49" s="21">
        <v>6</v>
      </c>
      <c r="Q49" s="22">
        <v>1</v>
      </c>
      <c r="R49" s="22">
        <v>6</v>
      </c>
      <c r="S49" s="20"/>
      <c r="T49" s="21">
        <v>6</v>
      </c>
      <c r="U49" s="21">
        <v>12</v>
      </c>
      <c r="V49" s="20">
        <v>1</v>
      </c>
      <c r="W49" s="41">
        <v>0</v>
      </c>
      <c r="X49" s="3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96"/>
    </row>
    <row r="50" spans="1:77" s="17" customFormat="1" ht="18.75" x14ac:dyDescent="0.3">
      <c r="A50" s="17" t="s">
        <v>1547</v>
      </c>
      <c r="B50" s="17" t="s">
        <v>1548</v>
      </c>
      <c r="E50" s="17" t="s">
        <v>1556</v>
      </c>
      <c r="F50" s="17" t="s">
        <v>1550</v>
      </c>
      <c r="I50" s="17">
        <v>12</v>
      </c>
      <c r="J50" s="17">
        <v>6</v>
      </c>
      <c r="L50" s="17">
        <v>15</v>
      </c>
      <c r="M50" s="19">
        <v>90</v>
      </c>
      <c r="N50" s="20"/>
      <c r="O50" s="20">
        <v>12</v>
      </c>
      <c r="P50" s="21">
        <v>6</v>
      </c>
      <c r="Q50" s="22">
        <v>15</v>
      </c>
      <c r="R50" s="22">
        <v>90</v>
      </c>
      <c r="S50" s="20"/>
      <c r="T50" s="21"/>
      <c r="U50" s="21"/>
      <c r="V50" s="20"/>
      <c r="W50" s="41">
        <v>15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96"/>
    </row>
    <row r="51" spans="1:77" s="17" customFormat="1" ht="18.75" x14ac:dyDescent="0.3">
      <c r="A51" s="17" t="s">
        <v>1547</v>
      </c>
      <c r="B51" s="17" t="s">
        <v>1548</v>
      </c>
      <c r="E51" s="17" t="s">
        <v>1555</v>
      </c>
      <c r="F51" s="17" t="s">
        <v>706</v>
      </c>
      <c r="I51" s="17">
        <v>10</v>
      </c>
      <c r="J51" s="17">
        <v>5</v>
      </c>
      <c r="L51" s="17">
        <v>1</v>
      </c>
      <c r="M51" s="19">
        <v>5</v>
      </c>
      <c r="N51" s="20"/>
      <c r="O51" s="20">
        <v>10</v>
      </c>
      <c r="P51" s="21">
        <v>5</v>
      </c>
      <c r="Q51" s="22">
        <v>1</v>
      </c>
      <c r="R51" s="22">
        <v>5</v>
      </c>
      <c r="S51" s="20"/>
      <c r="T51" s="21"/>
      <c r="U51" s="21"/>
      <c r="V51" s="20"/>
      <c r="W51" s="41">
        <v>1</v>
      </c>
      <c r="X51" s="3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96"/>
    </row>
    <row r="52" spans="1:77" s="17" customFormat="1" ht="18.75" x14ac:dyDescent="0.3">
      <c r="A52" s="17" t="s">
        <v>1547</v>
      </c>
      <c r="B52" s="17" t="s">
        <v>1548</v>
      </c>
      <c r="E52" s="17" t="s">
        <v>1554</v>
      </c>
      <c r="F52" s="17" t="s">
        <v>1550</v>
      </c>
      <c r="I52" s="17">
        <v>18</v>
      </c>
      <c r="J52" s="17">
        <v>9</v>
      </c>
      <c r="L52" s="17">
        <v>12</v>
      </c>
      <c r="M52" s="19">
        <v>108</v>
      </c>
      <c r="N52" s="20"/>
      <c r="O52" s="20">
        <v>18</v>
      </c>
      <c r="P52" s="21">
        <v>9</v>
      </c>
      <c r="Q52" s="22">
        <v>10</v>
      </c>
      <c r="R52" s="22">
        <v>90</v>
      </c>
      <c r="S52" s="20"/>
      <c r="T52" s="21"/>
      <c r="U52" s="21"/>
      <c r="V52" s="20"/>
      <c r="W52" s="41">
        <v>10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96"/>
    </row>
    <row r="53" spans="1:77" s="17" customFormat="1" ht="18.75" x14ac:dyDescent="0.3">
      <c r="A53" s="17" t="s">
        <v>1547</v>
      </c>
      <c r="B53" s="17" t="s">
        <v>1548</v>
      </c>
      <c r="E53" s="17" t="s">
        <v>1553</v>
      </c>
      <c r="F53" s="17" t="s">
        <v>1550</v>
      </c>
      <c r="I53" s="17">
        <v>12</v>
      </c>
      <c r="J53" s="17">
        <v>6</v>
      </c>
      <c r="L53" s="17">
        <v>14</v>
      </c>
      <c r="M53" s="19">
        <v>84</v>
      </c>
      <c r="N53" s="20"/>
      <c r="O53" s="20">
        <v>12</v>
      </c>
      <c r="P53" s="21">
        <v>6</v>
      </c>
      <c r="Q53" s="22">
        <v>14</v>
      </c>
      <c r="R53" s="22">
        <v>84</v>
      </c>
      <c r="S53" s="20"/>
      <c r="T53" s="21"/>
      <c r="U53" s="21"/>
      <c r="V53" s="20"/>
      <c r="W53" s="41">
        <v>14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96"/>
    </row>
    <row r="54" spans="1:77" s="25" customFormat="1" ht="18.75" x14ac:dyDescent="0.3">
      <c r="A54" s="17" t="s">
        <v>1547</v>
      </c>
      <c r="B54" s="17" t="s">
        <v>1548</v>
      </c>
      <c r="C54" s="17"/>
      <c r="D54" s="17"/>
      <c r="E54" s="17" t="s">
        <v>1549</v>
      </c>
      <c r="F54" s="17" t="s">
        <v>1550</v>
      </c>
      <c r="G54" s="17"/>
      <c r="H54" s="17"/>
      <c r="I54" s="17">
        <v>12</v>
      </c>
      <c r="J54" s="17">
        <v>6</v>
      </c>
      <c r="K54" s="24"/>
      <c r="L54" s="17">
        <v>13</v>
      </c>
      <c r="M54" s="691">
        <v>78</v>
      </c>
      <c r="N54" s="20"/>
      <c r="O54" s="20">
        <v>12</v>
      </c>
      <c r="P54" s="21">
        <v>6</v>
      </c>
      <c r="Q54" s="22">
        <v>13</v>
      </c>
      <c r="R54" s="22">
        <v>78</v>
      </c>
      <c r="S54" s="20"/>
      <c r="T54" s="21"/>
      <c r="U54" s="21"/>
      <c r="V54" s="20"/>
      <c r="W54" s="41">
        <v>13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1:77" s="25" customFormat="1" ht="18.75" x14ac:dyDescent="0.3">
      <c r="A55" s="17" t="s">
        <v>1863</v>
      </c>
      <c r="B55" s="17" t="s">
        <v>1777</v>
      </c>
      <c r="C55" s="17"/>
      <c r="D55" s="17"/>
      <c r="E55" s="17" t="s">
        <v>1867</v>
      </c>
      <c r="F55" s="17" t="s">
        <v>34</v>
      </c>
      <c r="G55" s="17" t="s">
        <v>1868</v>
      </c>
      <c r="H55" s="17"/>
      <c r="I55" s="17">
        <v>45</v>
      </c>
      <c r="J55" s="17">
        <v>0</v>
      </c>
      <c r="K55" s="24"/>
      <c r="L55" s="17">
        <v>2</v>
      </c>
      <c r="M55" s="691"/>
      <c r="N55" s="20"/>
      <c r="O55" s="20">
        <v>45</v>
      </c>
      <c r="P55" s="21">
        <v>1</v>
      </c>
      <c r="Q55" s="22">
        <v>2</v>
      </c>
      <c r="R55" s="22">
        <f>(P55*Q55)</f>
        <v>2</v>
      </c>
      <c r="S55" s="20"/>
      <c r="T55" s="21"/>
      <c r="U55" s="21"/>
      <c r="V55" s="20"/>
      <c r="W55" s="41">
        <f>(Q55-V55)</f>
        <v>2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1:77" s="25" customFormat="1" ht="18.75" x14ac:dyDescent="0.3">
      <c r="A56" s="17" t="s">
        <v>1863</v>
      </c>
      <c r="B56" s="17" t="s">
        <v>1777</v>
      </c>
      <c r="C56" s="17"/>
      <c r="D56" s="17"/>
      <c r="E56" s="17" t="s">
        <v>1867</v>
      </c>
      <c r="F56" s="17"/>
      <c r="G56" s="17" t="s">
        <v>1868</v>
      </c>
      <c r="H56" s="17"/>
      <c r="I56" s="17">
        <v>40</v>
      </c>
      <c r="J56" s="17">
        <v>0</v>
      </c>
      <c r="K56" s="24"/>
      <c r="L56" s="17"/>
      <c r="M56" s="691"/>
      <c r="N56" s="20"/>
      <c r="O56" s="20">
        <v>40</v>
      </c>
      <c r="P56" s="21">
        <v>1</v>
      </c>
      <c r="Q56" s="22">
        <v>1</v>
      </c>
      <c r="R56" s="22">
        <f>(P56*Q56)</f>
        <v>1</v>
      </c>
      <c r="S56" s="20"/>
      <c r="T56" s="21"/>
      <c r="U56" s="21"/>
      <c r="V56" s="20"/>
      <c r="W56" s="41">
        <f>(Q56-V56)</f>
        <v>1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1:77" s="25" customFormat="1" ht="18.75" x14ac:dyDescent="0.3">
      <c r="A57" s="17" t="s">
        <v>1863</v>
      </c>
      <c r="B57" s="17" t="s">
        <v>1777</v>
      </c>
      <c r="C57" s="17"/>
      <c r="D57" s="17"/>
      <c r="E57" s="17" t="s">
        <v>1867</v>
      </c>
      <c r="F57" s="17"/>
      <c r="G57" s="17" t="s">
        <v>1868</v>
      </c>
      <c r="H57" s="17"/>
      <c r="I57" s="17">
        <v>30</v>
      </c>
      <c r="J57" s="17">
        <v>0</v>
      </c>
      <c r="K57" s="24"/>
      <c r="L57" s="17"/>
      <c r="M57" s="691"/>
      <c r="N57" s="20"/>
      <c r="O57" s="20">
        <v>30</v>
      </c>
      <c r="P57" s="21">
        <v>1</v>
      </c>
      <c r="Q57" s="22">
        <v>1</v>
      </c>
      <c r="R57" s="22">
        <f>(P57*Q57)</f>
        <v>1</v>
      </c>
      <c r="S57" s="20"/>
      <c r="T57" s="21"/>
      <c r="U57" s="21"/>
      <c r="V57" s="20"/>
      <c r="W57" s="41">
        <f>(Q57-V57)</f>
        <v>1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1:77" s="1" customFormat="1" ht="18.75" x14ac:dyDescent="0.3">
      <c r="A58" s="17" t="s">
        <v>1863</v>
      </c>
      <c r="B58" s="17" t="s">
        <v>1777</v>
      </c>
      <c r="C58" s="17"/>
      <c r="D58" s="18"/>
      <c r="E58" s="17" t="s">
        <v>1865</v>
      </c>
      <c r="F58" s="17"/>
      <c r="G58" s="17" t="s">
        <v>1866</v>
      </c>
      <c r="H58" s="17"/>
      <c r="I58" s="17">
        <v>25</v>
      </c>
      <c r="J58" s="17">
        <v>0</v>
      </c>
      <c r="K58" s="24"/>
      <c r="L58" s="17"/>
      <c r="M58" s="691"/>
      <c r="N58" s="20"/>
      <c r="O58" s="20">
        <v>25</v>
      </c>
      <c r="P58" s="21">
        <v>1</v>
      </c>
      <c r="Q58" s="22">
        <v>1</v>
      </c>
      <c r="R58" s="22">
        <f>(P58*Q58)</f>
        <v>1</v>
      </c>
      <c r="S58" s="20"/>
      <c r="T58" s="21"/>
      <c r="U58" s="21"/>
      <c r="V58" s="20"/>
      <c r="W58" s="41">
        <f>(Q58-V58)</f>
        <v>1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1:77" s="1" customFormat="1" ht="18.7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884"/>
      <c r="N59" s="807"/>
      <c r="O59" s="807"/>
      <c r="P59" s="6"/>
      <c r="Q59" s="807"/>
      <c r="R59" s="923">
        <f>SUM(R32:R58)</f>
        <v>4135.5</v>
      </c>
      <c r="S59" s="807"/>
      <c r="T59" s="6"/>
      <c r="U59" s="6"/>
      <c r="V59" s="807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1:77" ht="18.75" x14ac:dyDescent="0.3">
      <c r="A60" s="3" t="s">
        <v>3734</v>
      </c>
    </row>
    <row r="61" spans="1:77" s="25" customFormat="1" ht="18.75" x14ac:dyDescent="0.3">
      <c r="A61" s="18" t="s">
        <v>411</v>
      </c>
      <c r="B61" s="18" t="s">
        <v>405</v>
      </c>
      <c r="C61" s="18"/>
      <c r="D61" s="18" t="s">
        <v>402</v>
      </c>
      <c r="E61" s="18" t="s">
        <v>412</v>
      </c>
      <c r="F61" s="18"/>
      <c r="G61" s="18"/>
      <c r="H61" s="18" t="s">
        <v>407</v>
      </c>
      <c r="I61" s="18">
        <v>50</v>
      </c>
      <c r="J61" s="18">
        <v>26</v>
      </c>
      <c r="K61" s="84">
        <v>7</v>
      </c>
      <c r="L61" s="18">
        <v>5</v>
      </c>
      <c r="M61" s="897">
        <f>SUM(J61*L61)</f>
        <v>130</v>
      </c>
      <c r="N61" s="82">
        <v>16</v>
      </c>
      <c r="O61" s="82">
        <v>50</v>
      </c>
      <c r="P61" s="83">
        <v>29.75</v>
      </c>
      <c r="Q61" s="84">
        <v>14</v>
      </c>
      <c r="R61" s="924">
        <f t="shared" ref="R61:R68" si="6">(P61*Q61)</f>
        <v>416.5</v>
      </c>
      <c r="S61" s="16"/>
      <c r="T61" s="229"/>
      <c r="U61" s="229"/>
      <c r="V61" s="16"/>
      <c r="W61" s="41">
        <f t="shared" ref="W61:W68" si="7">(Q61-V61)</f>
        <v>14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1:77" s="25" customFormat="1" ht="18.75" x14ac:dyDescent="0.3">
      <c r="A62" s="17" t="s">
        <v>761</v>
      </c>
      <c r="B62" s="17" t="s">
        <v>757</v>
      </c>
      <c r="C62" s="17"/>
      <c r="D62" s="17"/>
      <c r="E62" s="17" t="s">
        <v>762</v>
      </c>
      <c r="F62" s="17"/>
      <c r="G62" s="17"/>
      <c r="H62" s="17"/>
      <c r="I62" s="17">
        <v>5</v>
      </c>
      <c r="J62" s="17">
        <v>3.5</v>
      </c>
      <c r="K62" s="24">
        <v>120</v>
      </c>
      <c r="L62" s="17">
        <v>108</v>
      </c>
      <c r="M62" s="691">
        <f>SUM(J62*L62)</f>
        <v>378</v>
      </c>
      <c r="N62" s="20"/>
      <c r="O62" s="20">
        <v>5</v>
      </c>
      <c r="P62" s="21">
        <v>3.5</v>
      </c>
      <c r="Q62" s="22">
        <v>100</v>
      </c>
      <c r="R62" s="904">
        <f t="shared" si="6"/>
        <v>350</v>
      </c>
      <c r="S62" s="7"/>
      <c r="T62" s="8"/>
      <c r="U62" s="8"/>
      <c r="V62" s="7"/>
      <c r="W62" s="41">
        <f t="shared" si="7"/>
        <v>100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1:77" s="25" customFormat="1" ht="18.75" x14ac:dyDescent="0.3">
      <c r="A63" s="17" t="s">
        <v>759</v>
      </c>
      <c r="B63" s="17" t="s">
        <v>757</v>
      </c>
      <c r="C63" s="17"/>
      <c r="D63" s="17"/>
      <c r="E63" s="17" t="s">
        <v>760</v>
      </c>
      <c r="F63" s="17"/>
      <c r="G63" s="17"/>
      <c r="H63" s="17"/>
      <c r="I63" s="17">
        <v>7</v>
      </c>
      <c r="J63" s="17">
        <v>5.2</v>
      </c>
      <c r="K63" s="24">
        <v>50</v>
      </c>
      <c r="L63" s="17">
        <v>46</v>
      </c>
      <c r="M63" s="691">
        <f>SUM(J63*L63)</f>
        <v>239.20000000000002</v>
      </c>
      <c r="N63" s="20"/>
      <c r="O63" s="20">
        <v>7</v>
      </c>
      <c r="P63" s="21">
        <v>5.2</v>
      </c>
      <c r="Q63" s="22">
        <v>43</v>
      </c>
      <c r="R63" s="904">
        <f t="shared" si="6"/>
        <v>223.6</v>
      </c>
      <c r="S63" s="7"/>
      <c r="T63" s="8"/>
      <c r="U63" s="8"/>
      <c r="V63" s="7"/>
      <c r="W63" s="41">
        <f t="shared" si="7"/>
        <v>43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1:77" s="25" customFormat="1" ht="18.75" x14ac:dyDescent="0.3">
      <c r="A64" s="17" t="s">
        <v>756</v>
      </c>
      <c r="B64" s="17" t="s">
        <v>757</v>
      </c>
      <c r="C64" s="17"/>
      <c r="D64" s="17"/>
      <c r="E64" s="17" t="s">
        <v>758</v>
      </c>
      <c r="F64" s="17"/>
      <c r="G64" s="17"/>
      <c r="H64" s="17"/>
      <c r="I64" s="17">
        <v>20</v>
      </c>
      <c r="J64" s="17">
        <v>15</v>
      </c>
      <c r="K64" s="24">
        <v>25</v>
      </c>
      <c r="L64" s="17">
        <v>23</v>
      </c>
      <c r="M64" s="691">
        <f>SUM(J64*L64)</f>
        <v>345</v>
      </c>
      <c r="N64" s="20"/>
      <c r="O64" s="20">
        <v>20</v>
      </c>
      <c r="P64" s="21">
        <v>15</v>
      </c>
      <c r="Q64" s="22">
        <v>18</v>
      </c>
      <c r="R64" s="904">
        <f t="shared" si="6"/>
        <v>270</v>
      </c>
      <c r="S64" s="7"/>
      <c r="T64" s="8"/>
      <c r="U64" s="8"/>
      <c r="V64" s="7"/>
      <c r="W64" s="41">
        <f t="shared" si="7"/>
        <v>18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1:76" s="97" customFormat="1" ht="18.75" x14ac:dyDescent="0.3">
      <c r="A65" s="17" t="s">
        <v>1027</v>
      </c>
      <c r="B65" s="18" t="s">
        <v>973</v>
      </c>
      <c r="C65" s="17"/>
      <c r="D65" s="17" t="s">
        <v>22</v>
      </c>
      <c r="E65" s="17" t="s">
        <v>1028</v>
      </c>
      <c r="F65" s="17"/>
      <c r="G65" s="17"/>
      <c r="H65" s="17" t="s">
        <v>1024</v>
      </c>
      <c r="I65" s="17">
        <v>29</v>
      </c>
      <c r="J65" s="17"/>
      <c r="K65" s="24"/>
      <c r="L65" s="17"/>
      <c r="M65" s="24"/>
      <c r="N65" s="20">
        <v>39</v>
      </c>
      <c r="O65" s="20">
        <v>29</v>
      </c>
      <c r="P65" s="21">
        <v>13.4</v>
      </c>
      <c r="Q65" s="22">
        <v>35</v>
      </c>
      <c r="R65" s="904">
        <f t="shared" si="6"/>
        <v>469</v>
      </c>
      <c r="S65" s="7"/>
      <c r="T65" s="8"/>
      <c r="U65" s="8"/>
      <c r="V65" s="7"/>
      <c r="W65" s="41">
        <f t="shared" si="7"/>
        <v>35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</row>
    <row r="66" spans="1:76" s="25" customFormat="1" ht="18.75" x14ac:dyDescent="0.3">
      <c r="A66" s="17" t="s">
        <v>1025</v>
      </c>
      <c r="B66" s="18" t="s">
        <v>973</v>
      </c>
      <c r="C66" s="17"/>
      <c r="D66" s="17" t="s">
        <v>22</v>
      </c>
      <c r="E66" s="17" t="s">
        <v>1026</v>
      </c>
      <c r="F66" s="17"/>
      <c r="G66" s="17"/>
      <c r="H66" s="17" t="s">
        <v>1024</v>
      </c>
      <c r="I66" s="17">
        <v>95</v>
      </c>
      <c r="J66" s="17"/>
      <c r="K66" s="24"/>
      <c r="L66" s="17"/>
      <c r="M66" s="24"/>
      <c r="N66" s="20">
        <v>30</v>
      </c>
      <c r="O66" s="20">
        <v>95</v>
      </c>
      <c r="P66" s="21">
        <v>37.1</v>
      </c>
      <c r="Q66" s="22">
        <v>30</v>
      </c>
      <c r="R66" s="904">
        <f t="shared" si="6"/>
        <v>1113</v>
      </c>
      <c r="S66" s="7"/>
      <c r="T66" s="8"/>
      <c r="U66" s="8"/>
      <c r="V66" s="7"/>
      <c r="W66" s="41">
        <f t="shared" si="7"/>
        <v>30</v>
      </c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1:76" s="2" customFormat="1" ht="18.75" x14ac:dyDescent="0.3">
      <c r="A67" s="17" t="s">
        <v>1022</v>
      </c>
      <c r="B67" s="18" t="s">
        <v>973</v>
      </c>
      <c r="C67" s="17"/>
      <c r="D67" s="17" t="s">
        <v>22</v>
      </c>
      <c r="E67" s="17" t="s">
        <v>1023</v>
      </c>
      <c r="F67" s="17"/>
      <c r="G67" s="17"/>
      <c r="H67" s="17" t="s">
        <v>1024</v>
      </c>
      <c r="I67" s="17">
        <v>80</v>
      </c>
      <c r="J67" s="17"/>
      <c r="K67" s="24"/>
      <c r="L67" s="17"/>
      <c r="M67" s="24"/>
      <c r="N67" s="20">
        <v>15</v>
      </c>
      <c r="O67" s="20">
        <v>80</v>
      </c>
      <c r="P67" s="21">
        <v>34.299999999999997</v>
      </c>
      <c r="Q67" s="22">
        <v>12</v>
      </c>
      <c r="R67" s="904">
        <f t="shared" si="6"/>
        <v>411.59999999999997</v>
      </c>
      <c r="S67" s="7"/>
      <c r="T67" s="8"/>
      <c r="U67" s="8"/>
      <c r="V67" s="7"/>
      <c r="W67" s="41">
        <f t="shared" si="7"/>
        <v>12</v>
      </c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s="25" customFormat="1" ht="18.75" x14ac:dyDescent="0.3">
      <c r="A68" s="17" t="s">
        <v>865</v>
      </c>
      <c r="B68" s="17" t="s">
        <v>822</v>
      </c>
      <c r="C68" s="17"/>
      <c r="D68" s="17" t="s">
        <v>104</v>
      </c>
      <c r="E68" s="17" t="s">
        <v>875</v>
      </c>
      <c r="F68" s="17"/>
      <c r="G68" s="17"/>
      <c r="H68" s="17"/>
      <c r="I68" s="17">
        <v>7</v>
      </c>
      <c r="J68" s="18">
        <v>2.5</v>
      </c>
      <c r="K68" s="24">
        <v>56</v>
      </c>
      <c r="L68" s="20">
        <v>51</v>
      </c>
      <c r="M68" s="691">
        <f>SUM(J68*L68)</f>
        <v>127.5</v>
      </c>
      <c r="N68" s="20">
        <v>3</v>
      </c>
      <c r="O68" s="20">
        <v>7</v>
      </c>
      <c r="P68" s="21">
        <v>2.7</v>
      </c>
      <c r="Q68" s="22">
        <v>42</v>
      </c>
      <c r="R68" s="904">
        <f t="shared" si="6"/>
        <v>113.4</v>
      </c>
      <c r="S68" s="7"/>
      <c r="T68" s="8">
        <v>2.2000000000000002</v>
      </c>
      <c r="U68" s="8">
        <v>7</v>
      </c>
      <c r="V68" s="7">
        <v>1</v>
      </c>
      <c r="W68" s="41">
        <f t="shared" si="7"/>
        <v>41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76" s="25" customFormat="1" ht="18.75" x14ac:dyDescent="0.3">
      <c r="A69" s="17" t="s">
        <v>24</v>
      </c>
      <c r="B69" s="18" t="s">
        <v>16</v>
      </c>
      <c r="C69" s="17"/>
      <c r="D69" s="17"/>
      <c r="E69" s="17" t="s">
        <v>25</v>
      </c>
      <c r="F69" s="17"/>
      <c r="G69" s="17" t="s">
        <v>26</v>
      </c>
      <c r="H69" s="17"/>
      <c r="I69" s="17">
        <v>12</v>
      </c>
      <c r="J69" s="17">
        <v>6</v>
      </c>
      <c r="K69" s="24"/>
      <c r="L69" s="17">
        <v>70</v>
      </c>
      <c r="M69" s="19">
        <v>420</v>
      </c>
      <c r="N69" s="20"/>
      <c r="O69" s="20">
        <v>12</v>
      </c>
      <c r="P69" s="21">
        <v>6</v>
      </c>
      <c r="Q69" s="22">
        <v>33</v>
      </c>
      <c r="R69" s="904">
        <v>198</v>
      </c>
      <c r="S69" s="20"/>
      <c r="T69" s="21"/>
      <c r="U69" s="21"/>
      <c r="V69" s="20"/>
      <c r="W69" s="41">
        <v>33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s="25" customFormat="1" ht="18.75" x14ac:dyDescent="0.3">
      <c r="A70" s="17" t="s">
        <v>1618</v>
      </c>
      <c r="B70" s="17" t="s">
        <v>1533</v>
      </c>
      <c r="C70" s="17"/>
      <c r="D70" s="17" t="s">
        <v>22</v>
      </c>
      <c r="E70" s="17" t="s">
        <v>1619</v>
      </c>
      <c r="F70" s="17"/>
      <c r="G70" s="17"/>
      <c r="H70" s="17" t="s">
        <v>1572</v>
      </c>
      <c r="I70" s="17">
        <v>20</v>
      </c>
      <c r="J70" s="17"/>
      <c r="K70" s="24"/>
      <c r="L70" s="17"/>
      <c r="M70" s="691">
        <f>SUM(J70*L70)</f>
        <v>0</v>
      </c>
      <c r="N70" s="20">
        <v>8</v>
      </c>
      <c r="O70" s="20">
        <v>23</v>
      </c>
      <c r="P70" s="21">
        <v>5.7</v>
      </c>
      <c r="Q70" s="22">
        <v>8</v>
      </c>
      <c r="R70" s="22">
        <f>(P70*Q70)</f>
        <v>45.6</v>
      </c>
      <c r="S70" s="20"/>
      <c r="T70" s="21"/>
      <c r="U70" s="21"/>
      <c r="V70" s="20"/>
      <c r="W70" s="41">
        <f>(Q70-V70)</f>
        <v>8</v>
      </c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ht="18.75" x14ac:dyDescent="0.3">
      <c r="A71" s="3" t="s">
        <v>3735</v>
      </c>
    </row>
    <row r="72" spans="1:76" s="2" customFormat="1" ht="18.75" x14ac:dyDescent="0.3">
      <c r="A72" s="17" t="s">
        <v>1249</v>
      </c>
      <c r="B72" s="17" t="s">
        <v>1159</v>
      </c>
      <c r="C72" s="17"/>
      <c r="D72" s="17" t="s">
        <v>623</v>
      </c>
      <c r="E72" s="17" t="s">
        <v>1251</v>
      </c>
      <c r="F72" s="17"/>
      <c r="G72" s="17"/>
      <c r="H72" s="17"/>
      <c r="I72" s="17">
        <v>45</v>
      </c>
      <c r="J72" s="17">
        <v>27</v>
      </c>
      <c r="K72" s="24">
        <v>2</v>
      </c>
      <c r="L72" s="17">
        <v>2</v>
      </c>
      <c r="M72" s="691">
        <v>54</v>
      </c>
      <c r="N72" s="20"/>
      <c r="O72" s="20">
        <v>45</v>
      </c>
      <c r="P72" s="21">
        <v>27</v>
      </c>
      <c r="Q72" s="22">
        <v>2</v>
      </c>
      <c r="R72" s="22">
        <v>54</v>
      </c>
      <c r="S72" s="20"/>
      <c r="T72" s="21"/>
      <c r="U72" s="21"/>
      <c r="V72" s="20"/>
      <c r="W72" s="41">
        <v>2</v>
      </c>
      <c r="X72" s="88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s="25" customFormat="1" ht="18.75" x14ac:dyDescent="0.3">
      <c r="A73" s="382" t="s">
        <v>1249</v>
      </c>
      <c r="B73" s="17" t="s">
        <v>1159</v>
      </c>
      <c r="C73" s="17"/>
      <c r="D73" s="17" t="s">
        <v>623</v>
      </c>
      <c r="E73" s="17" t="s">
        <v>1250</v>
      </c>
      <c r="F73" s="39"/>
      <c r="G73" s="39"/>
      <c r="H73" s="39"/>
      <c r="I73" s="39">
        <v>40</v>
      </c>
      <c r="J73" s="53">
        <v>24</v>
      </c>
      <c r="K73" s="41">
        <v>2</v>
      </c>
      <c r="L73" s="39">
        <v>2</v>
      </c>
      <c r="M73" s="507">
        <v>48</v>
      </c>
      <c r="N73" s="7"/>
      <c r="O73" s="7"/>
      <c r="P73" s="8"/>
      <c r="Q73" s="14">
        <v>0</v>
      </c>
      <c r="R73" s="14">
        <v>0</v>
      </c>
      <c r="S73" s="7"/>
      <c r="T73" s="8"/>
      <c r="U73" s="8"/>
      <c r="V73" s="7"/>
      <c r="W73" s="41">
        <v>0</v>
      </c>
      <c r="X73" s="88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s="25" customFormat="1" ht="18.75" x14ac:dyDescent="0.3">
      <c r="A74" s="382" t="s">
        <v>1247</v>
      </c>
      <c r="B74" s="17" t="s">
        <v>1159</v>
      </c>
      <c r="C74" s="17"/>
      <c r="D74" s="17" t="s">
        <v>623</v>
      </c>
      <c r="E74" s="17" t="s">
        <v>1248</v>
      </c>
      <c r="F74" s="39"/>
      <c r="G74" s="39"/>
      <c r="H74" s="39"/>
      <c r="I74" s="39">
        <v>40</v>
      </c>
      <c r="J74" s="53">
        <v>24</v>
      </c>
      <c r="K74" s="41">
        <v>2</v>
      </c>
      <c r="L74" s="39">
        <v>0</v>
      </c>
      <c r="M74" s="507">
        <v>0</v>
      </c>
      <c r="N74" s="7"/>
      <c r="O74" s="7"/>
      <c r="P74" s="8"/>
      <c r="Q74" s="14">
        <v>0</v>
      </c>
      <c r="R74" s="14">
        <v>0</v>
      </c>
      <c r="S74" s="7"/>
      <c r="T74" s="8"/>
      <c r="U74" s="8"/>
      <c r="V74" s="7"/>
      <c r="W74" s="41">
        <v>0</v>
      </c>
      <c r="X74" s="88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1:76" s="25" customFormat="1" ht="18.75" x14ac:dyDescent="0.3">
      <c r="A75" s="17" t="s">
        <v>1245</v>
      </c>
      <c r="B75" s="17" t="s">
        <v>1159</v>
      </c>
      <c r="C75" s="17"/>
      <c r="D75" s="17" t="s">
        <v>623</v>
      </c>
      <c r="E75" s="17" t="s">
        <v>1246</v>
      </c>
      <c r="F75" s="17"/>
      <c r="G75" s="17"/>
      <c r="H75" s="17"/>
      <c r="I75" s="17">
        <v>35</v>
      </c>
      <c r="J75" s="17">
        <v>21</v>
      </c>
      <c r="K75" s="24">
        <v>2</v>
      </c>
      <c r="L75" s="17">
        <v>2</v>
      </c>
      <c r="M75" s="691">
        <v>42</v>
      </c>
      <c r="N75" s="20"/>
      <c r="O75" s="20">
        <v>35</v>
      </c>
      <c r="P75" s="21">
        <v>21</v>
      </c>
      <c r="Q75" s="22">
        <v>1</v>
      </c>
      <c r="R75" s="22">
        <v>21</v>
      </c>
      <c r="S75" s="20"/>
      <c r="T75" s="21"/>
      <c r="U75" s="21"/>
      <c r="V75" s="20"/>
      <c r="W75" s="41">
        <v>1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1:76" s="25" customFormat="1" ht="18.75" x14ac:dyDescent="0.3">
      <c r="A76" s="17" t="s">
        <v>1242</v>
      </c>
      <c r="B76" s="17" t="s">
        <v>1159</v>
      </c>
      <c r="C76" s="17"/>
      <c r="D76" s="17" t="s">
        <v>104</v>
      </c>
      <c r="E76" s="17" t="s">
        <v>1244</v>
      </c>
      <c r="F76" s="17"/>
      <c r="G76" s="17"/>
      <c r="H76" s="17"/>
      <c r="I76" s="17"/>
      <c r="J76" s="18"/>
      <c r="K76" s="24"/>
      <c r="L76" s="20"/>
      <c r="M76" s="691"/>
      <c r="N76" s="20">
        <v>5</v>
      </c>
      <c r="O76" s="20">
        <v>11</v>
      </c>
      <c r="P76" s="21">
        <v>3.6</v>
      </c>
      <c r="Q76" s="22">
        <v>2</v>
      </c>
      <c r="R76" s="22">
        <v>7.2</v>
      </c>
      <c r="S76" s="20"/>
      <c r="T76" s="21">
        <v>3.6</v>
      </c>
      <c r="U76" s="21">
        <v>11</v>
      </c>
      <c r="V76" s="20">
        <v>1</v>
      </c>
      <c r="W76" s="41">
        <v>1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1:76" s="25" customFormat="1" ht="18.75" x14ac:dyDescent="0.3">
      <c r="A77" s="186" t="s">
        <v>1242</v>
      </c>
      <c r="B77" s="17" t="s">
        <v>1159</v>
      </c>
      <c r="C77" s="17"/>
      <c r="D77" s="17" t="s">
        <v>104</v>
      </c>
      <c r="E77" s="17" t="s">
        <v>1243</v>
      </c>
      <c r="F77" s="39"/>
      <c r="G77" s="39"/>
      <c r="H77" s="39"/>
      <c r="I77" s="39"/>
      <c r="J77" s="52"/>
      <c r="K77" s="41"/>
      <c r="L77" s="7"/>
      <c r="M77" s="507"/>
      <c r="N77" s="7">
        <v>5</v>
      </c>
      <c r="O77" s="7">
        <v>15</v>
      </c>
      <c r="P77" s="8">
        <v>4.5999999999999996</v>
      </c>
      <c r="Q77" s="14">
        <v>0</v>
      </c>
      <c r="R77" s="14">
        <v>0</v>
      </c>
      <c r="S77" s="7"/>
      <c r="T77" s="8"/>
      <c r="U77" s="8"/>
      <c r="V77" s="7"/>
      <c r="W77" s="41">
        <v>0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1:76" s="25" customFormat="1" ht="18.75" x14ac:dyDescent="0.3">
      <c r="A78" s="382" t="s">
        <v>1240</v>
      </c>
      <c r="B78" s="17" t="s">
        <v>1159</v>
      </c>
      <c r="C78" s="17"/>
      <c r="D78" s="17" t="s">
        <v>623</v>
      </c>
      <c r="E78" s="17" t="s">
        <v>1241</v>
      </c>
      <c r="F78" s="39"/>
      <c r="G78" s="39"/>
      <c r="H78" s="39"/>
      <c r="I78" s="39">
        <v>50</v>
      </c>
      <c r="J78" s="39">
        <v>30</v>
      </c>
      <c r="K78" s="41">
        <v>2</v>
      </c>
      <c r="L78" s="39">
        <v>1</v>
      </c>
      <c r="M78" s="507">
        <v>30</v>
      </c>
      <c r="N78" s="7"/>
      <c r="O78" s="7">
        <v>50</v>
      </c>
      <c r="P78" s="8">
        <v>30</v>
      </c>
      <c r="Q78" s="14">
        <v>1</v>
      </c>
      <c r="R78" s="14">
        <v>30</v>
      </c>
      <c r="S78" s="7"/>
      <c r="T78" s="8"/>
      <c r="U78" s="8"/>
      <c r="V78" s="7"/>
      <c r="W78" s="41">
        <v>1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1:76" s="25" customFormat="1" ht="18.75" x14ac:dyDescent="0.3">
      <c r="A79" s="382" t="s">
        <v>1238</v>
      </c>
      <c r="B79" s="17" t="s">
        <v>1159</v>
      </c>
      <c r="C79" s="17"/>
      <c r="D79" s="17" t="s">
        <v>623</v>
      </c>
      <c r="E79" s="17" t="s">
        <v>1239</v>
      </c>
      <c r="F79" s="39"/>
      <c r="G79" s="39"/>
      <c r="H79" s="39"/>
      <c r="I79" s="39">
        <v>55</v>
      </c>
      <c r="J79" s="53">
        <v>33</v>
      </c>
      <c r="K79" s="41">
        <v>2</v>
      </c>
      <c r="L79" s="39">
        <v>1</v>
      </c>
      <c r="M79" s="507">
        <v>33</v>
      </c>
      <c r="N79" s="7"/>
      <c r="O79" s="7"/>
      <c r="P79" s="8"/>
      <c r="Q79" s="14">
        <v>0</v>
      </c>
      <c r="R79" s="14">
        <v>0</v>
      </c>
      <c r="S79" s="7"/>
      <c r="T79" s="8"/>
      <c r="U79" s="8"/>
      <c r="V79" s="7"/>
      <c r="W79" s="41">
        <v>0</v>
      </c>
      <c r="X79" s="3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1:76" s="25" customFormat="1" ht="18.75" x14ac:dyDescent="0.3">
      <c r="A80" s="17" t="s">
        <v>1232</v>
      </c>
      <c r="B80" s="17" t="s">
        <v>1159</v>
      </c>
      <c r="C80" s="17"/>
      <c r="D80" s="17" t="s">
        <v>104</v>
      </c>
      <c r="E80" s="17" t="s">
        <v>1233</v>
      </c>
      <c r="F80" s="17"/>
      <c r="G80" s="17"/>
      <c r="H80" s="17"/>
      <c r="I80" s="17"/>
      <c r="J80" s="18"/>
      <c r="K80" s="24"/>
      <c r="L80" s="20"/>
      <c r="M80" s="691"/>
      <c r="N80" s="20">
        <v>4</v>
      </c>
      <c r="O80" s="20">
        <v>29</v>
      </c>
      <c r="P80" s="21">
        <v>14.2</v>
      </c>
      <c r="Q80" s="22">
        <v>4</v>
      </c>
      <c r="R80" s="22">
        <v>56.8</v>
      </c>
      <c r="S80" s="20"/>
      <c r="T80" s="21"/>
      <c r="U80" s="21"/>
      <c r="V80" s="20"/>
      <c r="W80" s="41">
        <v>4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25" customFormat="1" ht="18.75" x14ac:dyDescent="0.3">
      <c r="A81" s="17" t="s">
        <v>1230</v>
      </c>
      <c r="B81" s="17" t="s">
        <v>1159</v>
      </c>
      <c r="C81" s="17"/>
      <c r="D81" s="17" t="s">
        <v>104</v>
      </c>
      <c r="E81" s="17" t="s">
        <v>1231</v>
      </c>
      <c r="F81" s="17"/>
      <c r="G81" s="17"/>
      <c r="H81" s="17"/>
      <c r="I81" s="17"/>
      <c r="J81" s="18"/>
      <c r="K81" s="24"/>
      <c r="L81" s="20"/>
      <c r="M81" s="691"/>
      <c r="N81" s="20">
        <v>4</v>
      </c>
      <c r="O81" s="20">
        <v>32</v>
      </c>
      <c r="P81" s="21">
        <v>11.9</v>
      </c>
      <c r="Q81" s="22">
        <v>4</v>
      </c>
      <c r="R81" s="22">
        <v>47.6</v>
      </c>
      <c r="S81" s="20"/>
      <c r="T81" s="21"/>
      <c r="U81" s="21"/>
      <c r="V81" s="20"/>
      <c r="W81" s="41">
        <v>4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1" customFormat="1" ht="18.75" x14ac:dyDescent="0.3">
      <c r="A82" s="17" t="s">
        <v>1228</v>
      </c>
      <c r="B82" s="17" t="s">
        <v>1159</v>
      </c>
      <c r="C82" s="17"/>
      <c r="D82" s="17" t="s">
        <v>104</v>
      </c>
      <c r="E82" s="17" t="s">
        <v>1229</v>
      </c>
      <c r="F82" s="17"/>
      <c r="G82" s="17"/>
      <c r="H82" s="17"/>
      <c r="I82" s="17"/>
      <c r="J82" s="18"/>
      <c r="K82" s="24"/>
      <c r="L82" s="20"/>
      <c r="M82" s="691"/>
      <c r="N82" s="20">
        <v>4</v>
      </c>
      <c r="O82" s="20">
        <v>28</v>
      </c>
      <c r="P82" s="21">
        <v>12</v>
      </c>
      <c r="Q82" s="22">
        <v>4</v>
      </c>
      <c r="R82" s="22">
        <v>48</v>
      </c>
      <c r="S82" s="20"/>
      <c r="T82" s="21"/>
      <c r="U82" s="21"/>
      <c r="V82" s="20"/>
      <c r="W82" s="41">
        <v>4</v>
      </c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25" customFormat="1" ht="18.75" x14ac:dyDescent="0.3">
      <c r="A83" s="17" t="s">
        <v>1226</v>
      </c>
      <c r="B83" s="17" t="s">
        <v>1159</v>
      </c>
      <c r="C83" s="17"/>
      <c r="D83" s="17" t="s">
        <v>1191</v>
      </c>
      <c r="E83" s="17" t="s">
        <v>1227</v>
      </c>
      <c r="F83" s="17"/>
      <c r="G83" s="17"/>
      <c r="H83" s="17"/>
      <c r="I83" s="17">
        <v>95</v>
      </c>
      <c r="J83" s="17"/>
      <c r="K83" s="24"/>
      <c r="L83" s="17"/>
      <c r="M83" s="24"/>
      <c r="N83" s="20">
        <v>3</v>
      </c>
      <c r="O83" s="20">
        <v>120</v>
      </c>
      <c r="P83" s="21">
        <v>38</v>
      </c>
      <c r="Q83" s="22">
        <v>3</v>
      </c>
      <c r="R83" s="22">
        <v>114</v>
      </c>
      <c r="S83" s="20"/>
      <c r="T83" s="21"/>
      <c r="U83" s="21"/>
      <c r="V83" s="20"/>
      <c r="W83" s="41">
        <v>3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25" customFormat="1" ht="18.75" x14ac:dyDescent="0.3">
      <c r="A84" s="382" t="s">
        <v>1224</v>
      </c>
      <c r="B84" s="17" t="s">
        <v>1159</v>
      </c>
      <c r="C84" s="17"/>
      <c r="D84" s="17" t="s">
        <v>1191</v>
      </c>
      <c r="E84" s="17" t="s">
        <v>1225</v>
      </c>
      <c r="F84" s="39"/>
      <c r="G84" s="39"/>
      <c r="H84" s="39"/>
      <c r="I84" s="39"/>
      <c r="J84" s="53"/>
      <c r="K84" s="41"/>
      <c r="L84" s="39"/>
      <c r="M84" s="41"/>
      <c r="N84" s="7">
        <v>1</v>
      </c>
      <c r="O84" s="7">
        <v>120</v>
      </c>
      <c r="P84" s="8">
        <v>38</v>
      </c>
      <c r="Q84" s="14">
        <v>0</v>
      </c>
      <c r="R84" s="14">
        <v>0</v>
      </c>
      <c r="S84" s="7"/>
      <c r="T84" s="8"/>
      <c r="U84" s="8"/>
      <c r="V84" s="7"/>
      <c r="W84" s="41">
        <v>0</v>
      </c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25" customFormat="1" ht="18.75" x14ac:dyDescent="0.3">
      <c r="A85" s="17" t="s">
        <v>1222</v>
      </c>
      <c r="B85" s="17" t="s">
        <v>1159</v>
      </c>
      <c r="C85" s="17"/>
      <c r="D85" s="17" t="s">
        <v>1191</v>
      </c>
      <c r="E85" s="17" t="s">
        <v>1223</v>
      </c>
      <c r="F85" s="17"/>
      <c r="G85" s="17"/>
      <c r="H85" s="17"/>
      <c r="I85" s="17">
        <v>80</v>
      </c>
      <c r="J85" s="17"/>
      <c r="K85" s="24"/>
      <c r="L85" s="17"/>
      <c r="M85" s="24"/>
      <c r="N85" s="20">
        <v>1</v>
      </c>
      <c r="O85" s="20">
        <v>105</v>
      </c>
      <c r="P85" s="21">
        <v>33.299999999999997</v>
      </c>
      <c r="Q85" s="22">
        <v>1</v>
      </c>
      <c r="R85" s="22">
        <v>33.299999999999997</v>
      </c>
      <c r="S85" s="20"/>
      <c r="T85" s="21"/>
      <c r="U85" s="21"/>
      <c r="V85" s="20"/>
      <c r="W85" s="41">
        <v>1</v>
      </c>
      <c r="X85" s="3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1" customFormat="1" ht="18.75" x14ac:dyDescent="0.3">
      <c r="A86" s="17" t="s">
        <v>1220</v>
      </c>
      <c r="B86" s="17" t="s">
        <v>1159</v>
      </c>
      <c r="C86" s="17"/>
      <c r="D86" s="17" t="s">
        <v>1191</v>
      </c>
      <c r="E86" s="17" t="s">
        <v>1221</v>
      </c>
      <c r="F86" s="17"/>
      <c r="G86" s="17"/>
      <c r="H86" s="17"/>
      <c r="I86" s="17">
        <v>95</v>
      </c>
      <c r="J86" s="17"/>
      <c r="K86" s="24"/>
      <c r="L86" s="17"/>
      <c r="M86" s="24"/>
      <c r="N86" s="20">
        <v>3</v>
      </c>
      <c r="O86" s="20">
        <v>120</v>
      </c>
      <c r="P86" s="21">
        <v>38</v>
      </c>
      <c r="Q86" s="22">
        <v>2</v>
      </c>
      <c r="R86" s="22">
        <v>76</v>
      </c>
      <c r="S86" s="20"/>
      <c r="T86" s="21"/>
      <c r="U86" s="21"/>
      <c r="V86" s="20"/>
      <c r="W86" s="41">
        <v>2</v>
      </c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1" customFormat="1" ht="18.75" x14ac:dyDescent="0.3">
      <c r="A87" s="17" t="s">
        <v>1218</v>
      </c>
      <c r="B87" s="17" t="s">
        <v>1159</v>
      </c>
      <c r="C87" s="17"/>
      <c r="D87" s="17" t="s">
        <v>104</v>
      </c>
      <c r="E87" s="17" t="s">
        <v>1219</v>
      </c>
      <c r="F87" s="17"/>
      <c r="G87" s="17"/>
      <c r="H87" s="17"/>
      <c r="I87" s="17"/>
      <c r="J87" s="18"/>
      <c r="K87" s="24"/>
      <c r="L87" s="20"/>
      <c r="M87" s="691"/>
      <c r="N87" s="20">
        <v>3</v>
      </c>
      <c r="O87" s="20">
        <v>42</v>
      </c>
      <c r="P87" s="21">
        <v>14.85</v>
      </c>
      <c r="Q87" s="22">
        <v>3</v>
      </c>
      <c r="R87" s="22">
        <v>44.55</v>
      </c>
      <c r="S87" s="20"/>
      <c r="T87" s="21"/>
      <c r="U87" s="21"/>
      <c r="V87" s="20"/>
      <c r="W87" s="41">
        <v>3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25" customFormat="1" ht="18.75" x14ac:dyDescent="0.3">
      <c r="A88" s="17" t="s">
        <v>1216</v>
      </c>
      <c r="B88" s="17" t="s">
        <v>1159</v>
      </c>
      <c r="C88" s="17"/>
      <c r="D88" s="17" t="s">
        <v>104</v>
      </c>
      <c r="E88" s="17" t="s">
        <v>1217</v>
      </c>
      <c r="F88" s="17"/>
      <c r="G88" s="17"/>
      <c r="H88" s="17"/>
      <c r="I88" s="17"/>
      <c r="J88" s="18"/>
      <c r="K88" s="24"/>
      <c r="L88" s="20"/>
      <c r="M88" s="691"/>
      <c r="N88" s="20">
        <v>3</v>
      </c>
      <c r="O88" s="20">
        <v>45</v>
      </c>
      <c r="P88" s="21">
        <v>16.45</v>
      </c>
      <c r="Q88" s="22">
        <v>3</v>
      </c>
      <c r="R88" s="22">
        <v>49.35</v>
      </c>
      <c r="S88" s="20"/>
      <c r="T88" s="21"/>
      <c r="U88" s="21"/>
      <c r="V88" s="20"/>
      <c r="W88" s="41">
        <v>3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25" customFormat="1" ht="18.75" x14ac:dyDescent="0.3">
      <c r="A89" s="382" t="s">
        <v>1214</v>
      </c>
      <c r="B89" s="17" t="s">
        <v>1159</v>
      </c>
      <c r="C89" s="17"/>
      <c r="D89" s="17" t="s">
        <v>1191</v>
      </c>
      <c r="E89" s="17" t="s">
        <v>1215</v>
      </c>
      <c r="F89" s="39"/>
      <c r="G89" s="39"/>
      <c r="H89" s="53"/>
      <c r="I89" s="39"/>
      <c r="J89" s="53"/>
      <c r="K89" s="41"/>
      <c r="L89" s="39"/>
      <c r="M89" s="41"/>
      <c r="N89" s="7">
        <v>1</v>
      </c>
      <c r="O89" s="7">
        <v>120</v>
      </c>
      <c r="P89" s="8">
        <v>38</v>
      </c>
      <c r="Q89" s="14">
        <v>0</v>
      </c>
      <c r="R89" s="14">
        <v>0</v>
      </c>
      <c r="S89" s="7"/>
      <c r="T89" s="8"/>
      <c r="U89" s="8"/>
      <c r="V89" s="7"/>
      <c r="W89" s="41">
        <v>0</v>
      </c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1" customFormat="1" ht="18.75" x14ac:dyDescent="0.3">
      <c r="A90" s="17" t="s">
        <v>3716</v>
      </c>
      <c r="B90" s="17" t="s">
        <v>1159</v>
      </c>
      <c r="C90" s="17"/>
      <c r="D90" s="17" t="s">
        <v>1191</v>
      </c>
      <c r="E90" s="17" t="s">
        <v>3717</v>
      </c>
      <c r="F90" s="17"/>
      <c r="G90" s="17"/>
      <c r="H90" s="17"/>
      <c r="I90" s="17">
        <v>70</v>
      </c>
      <c r="J90" s="17"/>
      <c r="K90" s="24"/>
      <c r="L90" s="17"/>
      <c r="M90" s="24"/>
      <c r="N90" s="20">
        <v>2</v>
      </c>
      <c r="O90" s="20" t="s">
        <v>3718</v>
      </c>
      <c r="P90" s="21">
        <v>33.25</v>
      </c>
      <c r="Q90" s="22">
        <v>1</v>
      </c>
      <c r="R90" s="22">
        <v>33.25</v>
      </c>
      <c r="S90" s="20"/>
      <c r="T90" s="21"/>
      <c r="U90" s="21"/>
      <c r="V90" s="20"/>
      <c r="W90" s="41">
        <v>1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1" customFormat="1" ht="18.75" x14ac:dyDescent="0.3">
      <c r="A91" s="17" t="s">
        <v>1207</v>
      </c>
      <c r="B91" s="17" t="s">
        <v>1159</v>
      </c>
      <c r="C91" s="17"/>
      <c r="D91" s="17" t="s">
        <v>1191</v>
      </c>
      <c r="E91" s="17" t="s">
        <v>1208</v>
      </c>
      <c r="F91" s="17"/>
      <c r="G91" s="17"/>
      <c r="H91" s="17"/>
      <c r="I91" s="17">
        <v>95</v>
      </c>
      <c r="J91" s="17"/>
      <c r="K91" s="24"/>
      <c r="L91" s="17"/>
      <c r="M91" s="24"/>
      <c r="N91" s="20">
        <v>2</v>
      </c>
      <c r="O91" s="20">
        <v>120</v>
      </c>
      <c r="P91" s="21">
        <v>38</v>
      </c>
      <c r="Q91" s="22">
        <v>2</v>
      </c>
      <c r="R91" s="22">
        <v>76</v>
      </c>
      <c r="S91" s="20"/>
      <c r="T91" s="21"/>
      <c r="U91" s="21"/>
      <c r="V91" s="20"/>
      <c r="W91" s="41">
        <v>2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25" customFormat="1" ht="18.75" x14ac:dyDescent="0.3">
      <c r="A92" s="17" t="s">
        <v>1205</v>
      </c>
      <c r="B92" s="17" t="s">
        <v>1159</v>
      </c>
      <c r="C92" s="17"/>
      <c r="D92" s="17" t="s">
        <v>104</v>
      </c>
      <c r="E92" s="17" t="s">
        <v>1206</v>
      </c>
      <c r="F92" s="17"/>
      <c r="G92" s="17"/>
      <c r="H92" s="17"/>
      <c r="I92" s="17"/>
      <c r="J92" s="18"/>
      <c r="K92" s="24"/>
      <c r="L92" s="20"/>
      <c r="M92" s="691"/>
      <c r="N92" s="20">
        <v>2</v>
      </c>
      <c r="O92" s="20">
        <v>45</v>
      </c>
      <c r="P92" s="21">
        <v>15.95</v>
      </c>
      <c r="Q92" s="22">
        <v>2</v>
      </c>
      <c r="R92" s="22">
        <v>31.9</v>
      </c>
      <c r="S92" s="20"/>
      <c r="T92" s="21"/>
      <c r="U92" s="21"/>
      <c r="V92" s="20"/>
      <c r="W92" s="41">
        <v>2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25" customFormat="1" ht="18.75" x14ac:dyDescent="0.3">
      <c r="A93" s="17" t="s">
        <v>1203</v>
      </c>
      <c r="B93" s="17" t="s">
        <v>1159</v>
      </c>
      <c r="C93" s="17"/>
      <c r="D93" s="17" t="s">
        <v>104</v>
      </c>
      <c r="E93" s="17" t="s">
        <v>1204</v>
      </c>
      <c r="F93" s="17"/>
      <c r="G93" s="17"/>
      <c r="H93" s="17"/>
      <c r="I93" s="17"/>
      <c r="J93" s="18"/>
      <c r="K93" s="24"/>
      <c r="L93" s="20"/>
      <c r="M93" s="691"/>
      <c r="N93" s="20">
        <v>2</v>
      </c>
      <c r="O93" s="20">
        <v>32</v>
      </c>
      <c r="P93" s="21">
        <v>12.65</v>
      </c>
      <c r="Q93" s="22">
        <v>2</v>
      </c>
      <c r="R93" s="22">
        <v>25.3</v>
      </c>
      <c r="S93" s="20"/>
      <c r="T93" s="21"/>
      <c r="U93" s="21"/>
      <c r="V93" s="20"/>
      <c r="W93" s="41">
        <v>2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25" customFormat="1" ht="18.75" x14ac:dyDescent="0.3">
      <c r="A94" s="17" t="s">
        <v>1201</v>
      </c>
      <c r="B94" s="17" t="s">
        <v>1159</v>
      </c>
      <c r="C94" s="17"/>
      <c r="D94" s="17" t="s">
        <v>104</v>
      </c>
      <c r="E94" s="17" t="s">
        <v>1202</v>
      </c>
      <c r="F94" s="17"/>
      <c r="G94" s="17"/>
      <c r="H94" s="17"/>
      <c r="I94" s="17"/>
      <c r="J94" s="18"/>
      <c r="K94" s="24"/>
      <c r="L94" s="20"/>
      <c r="M94" s="691"/>
      <c r="N94" s="20">
        <v>2</v>
      </c>
      <c r="O94" s="20">
        <v>30</v>
      </c>
      <c r="P94" s="21">
        <v>11.55</v>
      </c>
      <c r="Q94" s="22">
        <v>2</v>
      </c>
      <c r="R94" s="22">
        <v>23.1</v>
      </c>
      <c r="S94" s="20"/>
      <c r="T94" s="21"/>
      <c r="U94" s="21"/>
      <c r="V94" s="20"/>
      <c r="W94" s="41">
        <v>2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25" customFormat="1" ht="18.75" x14ac:dyDescent="0.3">
      <c r="A95" s="17" t="s">
        <v>1199</v>
      </c>
      <c r="B95" s="17" t="s">
        <v>1159</v>
      </c>
      <c r="C95" s="17"/>
      <c r="D95" s="17" t="s">
        <v>1191</v>
      </c>
      <c r="E95" s="17" t="s">
        <v>1200</v>
      </c>
      <c r="F95" s="17"/>
      <c r="G95" s="17"/>
      <c r="H95" s="17"/>
      <c r="I95" s="17">
        <v>105</v>
      </c>
      <c r="J95" s="17"/>
      <c r="K95" s="24"/>
      <c r="L95" s="17"/>
      <c r="M95" s="24"/>
      <c r="N95" s="20">
        <v>1</v>
      </c>
      <c r="O95" s="20">
        <v>120</v>
      </c>
      <c r="P95" s="21">
        <v>38</v>
      </c>
      <c r="Q95" s="22">
        <v>1</v>
      </c>
      <c r="R95" s="22">
        <v>38</v>
      </c>
      <c r="S95" s="20"/>
      <c r="T95" s="21"/>
      <c r="U95" s="21"/>
      <c r="V95" s="20"/>
      <c r="W95" s="41">
        <v>1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25" customFormat="1" ht="18.75" x14ac:dyDescent="0.3">
      <c r="A96" s="17" t="s">
        <v>1197</v>
      </c>
      <c r="B96" s="17" t="s">
        <v>1159</v>
      </c>
      <c r="C96" s="17"/>
      <c r="D96" s="17" t="s">
        <v>1191</v>
      </c>
      <c r="E96" s="17" t="s">
        <v>1198</v>
      </c>
      <c r="F96" s="17"/>
      <c r="G96" s="17"/>
      <c r="H96" s="17"/>
      <c r="I96" s="17">
        <v>95</v>
      </c>
      <c r="J96" s="17"/>
      <c r="K96" s="24"/>
      <c r="L96" s="17"/>
      <c r="M96" s="24"/>
      <c r="N96" s="20">
        <v>1</v>
      </c>
      <c r="O96" s="20">
        <v>105</v>
      </c>
      <c r="P96" s="21">
        <v>33.299999999999997</v>
      </c>
      <c r="Q96" s="22">
        <v>1</v>
      </c>
      <c r="R96" s="22">
        <v>33.299999999999997</v>
      </c>
      <c r="S96" s="20"/>
      <c r="T96" s="21"/>
      <c r="U96" s="21"/>
      <c r="V96" s="20"/>
      <c r="W96" s="41">
        <v>1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7" s="25" customFormat="1" ht="18.75" x14ac:dyDescent="0.3">
      <c r="A97" s="17" t="s">
        <v>1195</v>
      </c>
      <c r="B97" s="17" t="s">
        <v>1159</v>
      </c>
      <c r="C97" s="17"/>
      <c r="D97" s="17" t="s">
        <v>1191</v>
      </c>
      <c r="E97" s="17" t="s">
        <v>1196</v>
      </c>
      <c r="F97" s="17"/>
      <c r="G97" s="17"/>
      <c r="H97" s="17"/>
      <c r="I97" s="17">
        <v>80</v>
      </c>
      <c r="J97" s="17"/>
      <c r="K97" s="24"/>
      <c r="L97" s="17"/>
      <c r="M97" s="24"/>
      <c r="N97" s="20">
        <v>1</v>
      </c>
      <c r="O97" s="20">
        <v>105</v>
      </c>
      <c r="P97" s="21">
        <v>33.299999999999997</v>
      </c>
      <c r="Q97" s="22">
        <v>1</v>
      </c>
      <c r="R97" s="22">
        <v>33.299999999999997</v>
      </c>
      <c r="S97" s="20"/>
      <c r="T97" s="21"/>
      <c r="U97" s="21"/>
      <c r="V97" s="20"/>
      <c r="W97" s="41">
        <v>1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7" s="25" customFormat="1" ht="18.75" x14ac:dyDescent="0.3">
      <c r="A98" s="17" t="s">
        <v>1190</v>
      </c>
      <c r="B98" s="17" t="s">
        <v>1159</v>
      </c>
      <c r="C98" s="17"/>
      <c r="D98" s="17" t="s">
        <v>1191</v>
      </c>
      <c r="E98" s="17" t="s">
        <v>1192</v>
      </c>
      <c r="F98" s="17"/>
      <c r="G98" s="17"/>
      <c r="H98" s="17"/>
      <c r="I98" s="17">
        <v>95</v>
      </c>
      <c r="J98" s="17"/>
      <c r="K98" s="24"/>
      <c r="L98" s="17"/>
      <c r="M98" s="24"/>
      <c r="N98" s="20">
        <v>2</v>
      </c>
      <c r="O98" s="20">
        <v>120</v>
      </c>
      <c r="P98" s="21">
        <v>38</v>
      </c>
      <c r="Q98" s="22">
        <v>2</v>
      </c>
      <c r="R98" s="22">
        <v>76</v>
      </c>
      <c r="S98" s="20"/>
      <c r="T98" s="21"/>
      <c r="U98" s="21"/>
      <c r="V98" s="20"/>
      <c r="W98" s="41">
        <v>2</v>
      </c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7" s="25" customFormat="1" ht="18.75" x14ac:dyDescent="0.3">
      <c r="A99" s="17" t="s">
        <v>1165</v>
      </c>
      <c r="B99" s="17" t="s">
        <v>1159</v>
      </c>
      <c r="C99" s="17"/>
      <c r="D99" s="17" t="s">
        <v>623</v>
      </c>
      <c r="E99" s="17" t="s">
        <v>1166</v>
      </c>
      <c r="F99" s="17"/>
      <c r="G99" s="17"/>
      <c r="H99" s="17"/>
      <c r="I99" s="17">
        <v>35</v>
      </c>
      <c r="J99" s="17">
        <v>21</v>
      </c>
      <c r="K99" s="24">
        <v>2</v>
      </c>
      <c r="L99" s="17">
        <v>2</v>
      </c>
      <c r="M99" s="691">
        <v>42</v>
      </c>
      <c r="N99" s="20"/>
      <c r="O99" s="20">
        <v>35</v>
      </c>
      <c r="P99" s="21">
        <v>21</v>
      </c>
      <c r="Q99" s="22">
        <v>1</v>
      </c>
      <c r="R99" s="22">
        <v>21</v>
      </c>
      <c r="S99" s="20"/>
      <c r="T99" s="21"/>
      <c r="U99" s="21"/>
      <c r="V99" s="20"/>
      <c r="W99" s="41">
        <v>1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7" s="17" customFormat="1" ht="18.75" x14ac:dyDescent="0.3">
      <c r="A100" s="17" t="s">
        <v>1163</v>
      </c>
      <c r="B100" s="17" t="s">
        <v>1159</v>
      </c>
      <c r="D100" s="17" t="s">
        <v>623</v>
      </c>
      <c r="E100" s="17" t="s">
        <v>1164</v>
      </c>
      <c r="I100" s="17">
        <v>40</v>
      </c>
      <c r="J100" s="17">
        <v>24</v>
      </c>
      <c r="K100" s="17">
        <v>2</v>
      </c>
      <c r="L100" s="17">
        <v>1</v>
      </c>
      <c r="M100" s="19">
        <v>24</v>
      </c>
      <c r="N100" s="20"/>
      <c r="O100" s="20">
        <v>40</v>
      </c>
      <c r="P100" s="21">
        <v>24</v>
      </c>
      <c r="Q100" s="22">
        <v>2</v>
      </c>
      <c r="R100" s="22">
        <v>48</v>
      </c>
      <c r="S100" s="20"/>
      <c r="T100" s="21"/>
      <c r="U100" s="21"/>
      <c r="V100" s="20"/>
      <c r="W100" s="41">
        <v>2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96"/>
    </row>
    <row r="101" spans="1:77" s="17" customFormat="1" ht="18.75" x14ac:dyDescent="0.3">
      <c r="A101" s="382" t="s">
        <v>1161</v>
      </c>
      <c r="B101" s="17" t="s">
        <v>1159</v>
      </c>
      <c r="D101" s="17" t="s">
        <v>623</v>
      </c>
      <c r="E101" s="17" t="s">
        <v>1162</v>
      </c>
      <c r="F101" s="39"/>
      <c r="G101" s="39"/>
      <c r="H101" s="39"/>
      <c r="I101" s="39">
        <v>90</v>
      </c>
      <c r="J101" s="53">
        <v>54</v>
      </c>
      <c r="K101" s="39">
        <v>2</v>
      </c>
      <c r="L101" s="39">
        <v>2</v>
      </c>
      <c r="M101" s="692">
        <v>108</v>
      </c>
      <c r="N101" s="7"/>
      <c r="O101" s="7"/>
      <c r="P101" s="8"/>
      <c r="Q101" s="14">
        <v>0</v>
      </c>
      <c r="R101" s="14">
        <v>0</v>
      </c>
      <c r="S101" s="7"/>
      <c r="T101" s="8"/>
      <c r="U101" s="8"/>
      <c r="V101" s="7"/>
      <c r="W101" s="41">
        <v>0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96"/>
    </row>
    <row r="102" spans="1:77" s="1" customFormat="1" ht="18.75" x14ac:dyDescent="0.3">
      <c r="A102" s="17" t="s">
        <v>1234</v>
      </c>
      <c r="B102" s="17" t="s">
        <v>1159</v>
      </c>
      <c r="C102" s="17"/>
      <c r="D102" s="17" t="s">
        <v>1168</v>
      </c>
      <c r="E102" s="17" t="s">
        <v>1235</v>
      </c>
      <c r="F102" s="17" t="s">
        <v>1236</v>
      </c>
      <c r="G102" s="17"/>
      <c r="H102" s="17" t="s">
        <v>1237</v>
      </c>
      <c r="I102" s="17">
        <v>35</v>
      </c>
      <c r="J102" s="383">
        <v>5</v>
      </c>
      <c r="K102" s="24">
        <v>2</v>
      </c>
      <c r="L102" s="17">
        <v>3</v>
      </c>
      <c r="M102" s="691">
        <v>15</v>
      </c>
      <c r="N102" s="20"/>
      <c r="O102" s="20">
        <v>35</v>
      </c>
      <c r="P102" s="21">
        <v>5</v>
      </c>
      <c r="Q102" s="22">
        <v>1</v>
      </c>
      <c r="R102" s="22">
        <v>5</v>
      </c>
      <c r="S102" s="20"/>
      <c r="T102" s="21"/>
      <c r="U102" s="21"/>
      <c r="V102" s="20"/>
      <c r="W102" s="41">
        <v>1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1:77" s="1" customFormat="1" ht="18.75" x14ac:dyDescent="0.3">
      <c r="A103" s="17" t="s">
        <v>1234</v>
      </c>
      <c r="B103" s="17" t="s">
        <v>1159</v>
      </c>
      <c r="C103" s="17"/>
      <c r="D103" s="17" t="s">
        <v>1168</v>
      </c>
      <c r="E103" s="17" t="s">
        <v>1235</v>
      </c>
      <c r="F103" s="17"/>
      <c r="G103" s="17"/>
      <c r="H103" s="17" t="s">
        <v>1237</v>
      </c>
      <c r="I103" s="17">
        <v>40</v>
      </c>
      <c r="J103" s="383">
        <v>5</v>
      </c>
      <c r="K103" s="24">
        <v>2</v>
      </c>
      <c r="L103" s="17">
        <v>2</v>
      </c>
      <c r="M103" s="691">
        <v>10</v>
      </c>
      <c r="N103" s="20"/>
      <c r="O103" s="20">
        <v>40</v>
      </c>
      <c r="P103" s="21">
        <v>5</v>
      </c>
      <c r="Q103" s="22">
        <v>1</v>
      </c>
      <c r="R103" s="22">
        <v>5</v>
      </c>
      <c r="S103" s="20"/>
      <c r="T103" s="21"/>
      <c r="U103" s="21"/>
      <c r="V103" s="20"/>
      <c r="W103" s="41">
        <v>1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1:77" s="25" customFormat="1" ht="18.75" x14ac:dyDescent="0.3">
      <c r="A104" s="385" t="s">
        <v>1209</v>
      </c>
      <c r="B104" s="385" t="s">
        <v>1159</v>
      </c>
      <c r="C104" s="385"/>
      <c r="D104" s="385" t="s">
        <v>1168</v>
      </c>
      <c r="E104" s="385" t="s">
        <v>1212</v>
      </c>
      <c r="F104" s="385"/>
      <c r="G104" s="385" t="s">
        <v>1103</v>
      </c>
      <c r="H104" s="385" t="s">
        <v>1104</v>
      </c>
      <c r="I104" s="385">
        <v>36</v>
      </c>
      <c r="J104" s="925">
        <v>16</v>
      </c>
      <c r="K104" s="926"/>
      <c r="L104" s="385">
        <v>1</v>
      </c>
      <c r="M104" s="927">
        <v>16</v>
      </c>
      <c r="N104" s="387"/>
      <c r="O104" s="387">
        <v>36</v>
      </c>
      <c r="P104" s="388">
        <v>16</v>
      </c>
      <c r="Q104" s="389">
        <v>1</v>
      </c>
      <c r="R104" s="389">
        <v>16</v>
      </c>
      <c r="S104" s="20"/>
      <c r="T104" s="21"/>
      <c r="U104" s="21"/>
      <c r="V104" s="20"/>
      <c r="W104" s="41">
        <v>1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1:77" s="17" customFormat="1" ht="18.75" x14ac:dyDescent="0.3">
      <c r="A105" s="17" t="s">
        <v>1209</v>
      </c>
      <c r="B105" s="17" t="s">
        <v>1159</v>
      </c>
      <c r="D105" s="17" t="s">
        <v>1168</v>
      </c>
      <c r="E105" s="17" t="s">
        <v>1212</v>
      </c>
      <c r="G105" s="17" t="s">
        <v>1213</v>
      </c>
      <c r="H105" s="17" t="s">
        <v>1104</v>
      </c>
      <c r="I105" s="17">
        <v>75</v>
      </c>
      <c r="J105" s="383"/>
      <c r="M105" s="19"/>
      <c r="N105" s="20"/>
      <c r="O105" s="20">
        <v>75</v>
      </c>
      <c r="P105" s="21">
        <v>25</v>
      </c>
      <c r="Q105" s="20">
        <v>1</v>
      </c>
      <c r="R105" s="22">
        <v>25</v>
      </c>
      <c r="S105" s="20"/>
      <c r="T105" s="21"/>
      <c r="U105" s="21"/>
      <c r="V105" s="20"/>
      <c r="W105" s="41">
        <v>1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96"/>
    </row>
    <row r="106" spans="1:77" s="17" customFormat="1" ht="18.75" x14ac:dyDescent="0.3">
      <c r="A106" s="17" t="s">
        <v>1209</v>
      </c>
      <c r="B106" s="17" t="s">
        <v>1159</v>
      </c>
      <c r="D106" s="17" t="s">
        <v>1168</v>
      </c>
      <c r="E106" s="17" t="s">
        <v>1210</v>
      </c>
      <c r="G106" s="17" t="s">
        <v>1211</v>
      </c>
      <c r="H106" s="17" t="s">
        <v>1104</v>
      </c>
      <c r="I106" s="17">
        <v>36</v>
      </c>
      <c r="J106" s="383"/>
      <c r="M106" s="19">
        <v>0</v>
      </c>
      <c r="N106" s="20"/>
      <c r="O106" s="20">
        <v>36</v>
      </c>
      <c r="P106" s="21">
        <v>12</v>
      </c>
      <c r="Q106" s="20">
        <v>2</v>
      </c>
      <c r="R106" s="22">
        <v>24</v>
      </c>
      <c r="S106" s="20"/>
      <c r="T106" s="21"/>
      <c r="U106" s="21"/>
      <c r="V106" s="20"/>
      <c r="W106" s="41">
        <v>2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96"/>
    </row>
    <row r="107" spans="1:77" s="17" customFormat="1" ht="18.75" x14ac:dyDescent="0.3">
      <c r="A107" s="17" t="s">
        <v>1193</v>
      </c>
      <c r="B107" s="17" t="s">
        <v>1159</v>
      </c>
      <c r="D107" s="17" t="s">
        <v>1168</v>
      </c>
      <c r="E107" s="17" t="s">
        <v>1194</v>
      </c>
      <c r="I107" s="17">
        <v>35</v>
      </c>
      <c r="J107" s="383">
        <v>17.5</v>
      </c>
      <c r="M107" s="19"/>
      <c r="N107" s="20"/>
      <c r="O107" s="20">
        <v>35</v>
      </c>
      <c r="P107" s="21">
        <v>17</v>
      </c>
      <c r="Q107" s="20">
        <v>1</v>
      </c>
      <c r="R107" s="22">
        <v>17</v>
      </c>
      <c r="S107" s="20"/>
      <c r="T107" s="21"/>
      <c r="U107" s="21"/>
      <c r="V107" s="20"/>
      <c r="W107" s="41">
        <v>1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96"/>
    </row>
    <row r="108" spans="1:77" s="17" customFormat="1" ht="18.75" x14ac:dyDescent="0.3">
      <c r="A108" s="17" t="s">
        <v>1175</v>
      </c>
      <c r="B108" s="17" t="s">
        <v>1159</v>
      </c>
      <c r="D108" s="17" t="s">
        <v>1168</v>
      </c>
      <c r="E108" s="17" t="s">
        <v>1159</v>
      </c>
      <c r="F108" s="17" t="s">
        <v>1172</v>
      </c>
      <c r="G108" s="17" t="s">
        <v>1176</v>
      </c>
      <c r="H108" s="17" t="s">
        <v>1177</v>
      </c>
      <c r="I108" s="17">
        <v>45</v>
      </c>
      <c r="J108" s="383">
        <v>22.5</v>
      </c>
      <c r="L108" s="17">
        <v>11</v>
      </c>
      <c r="M108" s="19">
        <v>247.5</v>
      </c>
      <c r="N108" s="20"/>
      <c r="O108" s="20">
        <v>45</v>
      </c>
      <c r="P108" s="21">
        <v>22</v>
      </c>
      <c r="Q108" s="20">
        <v>11</v>
      </c>
      <c r="R108" s="22">
        <v>242</v>
      </c>
      <c r="S108" s="20"/>
      <c r="T108" s="21"/>
      <c r="U108" s="21"/>
      <c r="V108" s="20"/>
      <c r="W108" s="41">
        <v>11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96"/>
    </row>
    <row r="109" spans="1:77" s="1" customFormat="1" ht="18.75" x14ac:dyDescent="0.3">
      <c r="A109" s="17" t="s">
        <v>1178</v>
      </c>
      <c r="B109" s="17" t="s">
        <v>1159</v>
      </c>
      <c r="C109" s="17"/>
      <c r="D109" s="17" t="s">
        <v>1168</v>
      </c>
      <c r="E109" s="17" t="s">
        <v>1159</v>
      </c>
      <c r="F109" s="17" t="s">
        <v>1179</v>
      </c>
      <c r="G109" s="17" t="s">
        <v>1180</v>
      </c>
      <c r="H109" s="17" t="s">
        <v>1181</v>
      </c>
      <c r="I109" s="17">
        <v>25</v>
      </c>
      <c r="J109" s="383">
        <v>12.5</v>
      </c>
      <c r="K109" s="24"/>
      <c r="L109" s="17">
        <v>33</v>
      </c>
      <c r="M109" s="691">
        <v>412.5</v>
      </c>
      <c r="N109" s="20"/>
      <c r="O109" s="20">
        <v>25</v>
      </c>
      <c r="P109" s="21">
        <v>12</v>
      </c>
      <c r="Q109" s="22">
        <v>23</v>
      </c>
      <c r="R109" s="22">
        <v>276</v>
      </c>
      <c r="S109" s="20"/>
      <c r="T109" s="21"/>
      <c r="U109" s="21"/>
      <c r="V109" s="20"/>
      <c r="W109" s="41">
        <v>23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1:77" s="25" customFormat="1" ht="18.75" x14ac:dyDescent="0.3">
      <c r="A110" s="17" t="s">
        <v>1182</v>
      </c>
      <c r="B110" s="17" t="s">
        <v>1159</v>
      </c>
      <c r="C110" s="17"/>
      <c r="D110" s="17" t="s">
        <v>1168</v>
      </c>
      <c r="E110" s="17" t="s">
        <v>1159</v>
      </c>
      <c r="F110" s="17" t="s">
        <v>1183</v>
      </c>
      <c r="G110" s="17" t="s">
        <v>1184</v>
      </c>
      <c r="H110" s="17" t="s">
        <v>1177</v>
      </c>
      <c r="I110" s="17">
        <v>35</v>
      </c>
      <c r="J110" s="383">
        <v>17.5</v>
      </c>
      <c r="K110" s="24"/>
      <c r="L110" s="17">
        <v>8</v>
      </c>
      <c r="M110" s="691">
        <v>140</v>
      </c>
      <c r="N110" s="20"/>
      <c r="O110" s="20">
        <v>35</v>
      </c>
      <c r="P110" s="21">
        <v>17</v>
      </c>
      <c r="Q110" s="22">
        <v>5</v>
      </c>
      <c r="R110" s="22">
        <v>85</v>
      </c>
      <c r="S110" s="20"/>
      <c r="T110" s="21"/>
      <c r="U110" s="21"/>
      <c r="V110" s="20"/>
      <c r="W110" s="41">
        <v>5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1:77" s="25" customFormat="1" ht="18.75" x14ac:dyDescent="0.3">
      <c r="A111" s="17" t="s">
        <v>1185</v>
      </c>
      <c r="B111" s="17" t="s">
        <v>1159</v>
      </c>
      <c r="C111" s="17"/>
      <c r="D111" s="17" t="s">
        <v>1168</v>
      </c>
      <c r="E111" s="17" t="s">
        <v>1159</v>
      </c>
      <c r="F111" s="17" t="s">
        <v>1186</v>
      </c>
      <c r="G111" s="17" t="s">
        <v>1184</v>
      </c>
      <c r="H111" s="17" t="s">
        <v>1177</v>
      </c>
      <c r="I111" s="17">
        <v>26</v>
      </c>
      <c r="J111" s="383">
        <v>13</v>
      </c>
      <c r="K111" s="24"/>
      <c r="L111" s="17">
        <v>7</v>
      </c>
      <c r="M111" s="691">
        <v>91</v>
      </c>
      <c r="N111" s="20"/>
      <c r="O111" s="20">
        <v>26</v>
      </c>
      <c r="P111" s="21">
        <v>13</v>
      </c>
      <c r="Q111" s="22">
        <v>1</v>
      </c>
      <c r="R111" s="22">
        <v>13</v>
      </c>
      <c r="S111" s="20"/>
      <c r="T111" s="21"/>
      <c r="U111" s="21"/>
      <c r="V111" s="20"/>
      <c r="W111" s="41">
        <v>1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1:77" s="25" customFormat="1" ht="18.75" x14ac:dyDescent="0.3">
      <c r="A112" s="17" t="s">
        <v>1187</v>
      </c>
      <c r="B112" s="17" t="s">
        <v>1159</v>
      </c>
      <c r="C112" s="17"/>
      <c r="D112" s="17" t="s">
        <v>1168</v>
      </c>
      <c r="E112" s="17" t="s">
        <v>1159</v>
      </c>
      <c r="F112" s="17" t="s">
        <v>18</v>
      </c>
      <c r="G112" s="17" t="s">
        <v>1188</v>
      </c>
      <c r="H112" s="17" t="s">
        <v>1177</v>
      </c>
      <c r="I112" s="17">
        <v>22</v>
      </c>
      <c r="J112" s="383">
        <v>11</v>
      </c>
      <c r="K112" s="24"/>
      <c r="L112" s="17">
        <v>7</v>
      </c>
      <c r="M112" s="691">
        <v>77</v>
      </c>
      <c r="N112" s="20"/>
      <c r="O112" s="20">
        <v>22</v>
      </c>
      <c r="P112" s="21">
        <v>11</v>
      </c>
      <c r="Q112" s="22">
        <v>5</v>
      </c>
      <c r="R112" s="22">
        <v>55</v>
      </c>
      <c r="S112" s="20"/>
      <c r="T112" s="21"/>
      <c r="U112" s="21"/>
      <c r="V112" s="20"/>
      <c r="W112" s="41">
        <v>5</v>
      </c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7" s="25" customFormat="1" ht="18.75" x14ac:dyDescent="0.3">
      <c r="A113" s="17" t="s">
        <v>1019</v>
      </c>
      <c r="B113" s="17" t="s">
        <v>1159</v>
      </c>
      <c r="C113" s="17"/>
      <c r="D113" s="17" t="s">
        <v>1168</v>
      </c>
      <c r="E113" s="17" t="s">
        <v>1159</v>
      </c>
      <c r="F113" s="17" t="s">
        <v>568</v>
      </c>
      <c r="G113" s="17" t="s">
        <v>1189</v>
      </c>
      <c r="H113" s="17" t="s">
        <v>1177</v>
      </c>
      <c r="I113" s="17">
        <v>18</v>
      </c>
      <c r="J113" s="383">
        <v>9</v>
      </c>
      <c r="K113" s="24"/>
      <c r="L113" s="17">
        <v>1</v>
      </c>
      <c r="M113" s="691">
        <v>9</v>
      </c>
      <c r="N113" s="20"/>
      <c r="O113" s="20">
        <v>12</v>
      </c>
      <c r="P113" s="21">
        <v>1</v>
      </c>
      <c r="Q113" s="22">
        <v>1</v>
      </c>
      <c r="R113" s="22">
        <v>1</v>
      </c>
      <c r="S113" s="20"/>
      <c r="T113" s="21"/>
      <c r="U113" s="21"/>
      <c r="V113" s="20"/>
      <c r="W113" s="41">
        <v>1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1:77" s="25" customFormat="1" ht="18.75" x14ac:dyDescent="0.3">
      <c r="A114" s="17" t="s">
        <v>1170</v>
      </c>
      <c r="B114" s="17" t="s">
        <v>1159</v>
      </c>
      <c r="C114" s="17"/>
      <c r="D114" s="17" t="s">
        <v>1168</v>
      </c>
      <c r="E114" s="17" t="s">
        <v>1171</v>
      </c>
      <c r="F114" s="17" t="s">
        <v>1172</v>
      </c>
      <c r="G114" s="17" t="s">
        <v>1173</v>
      </c>
      <c r="H114" s="17" t="s">
        <v>1174</v>
      </c>
      <c r="I114" s="17">
        <v>60</v>
      </c>
      <c r="J114" s="383">
        <v>30</v>
      </c>
      <c r="K114" s="24"/>
      <c r="L114" s="17">
        <v>1</v>
      </c>
      <c r="M114" s="691">
        <v>30</v>
      </c>
      <c r="N114" s="20"/>
      <c r="O114" s="20">
        <v>60</v>
      </c>
      <c r="P114" s="21">
        <v>30</v>
      </c>
      <c r="Q114" s="22">
        <v>1</v>
      </c>
      <c r="R114" s="22">
        <v>30</v>
      </c>
      <c r="S114" s="20"/>
      <c r="T114" s="21"/>
      <c r="U114" s="21"/>
      <c r="V114" s="20"/>
      <c r="W114" s="41">
        <v>1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1:77" s="25" customFormat="1" ht="18.75" x14ac:dyDescent="0.3">
      <c r="A115" s="17" t="s">
        <v>1167</v>
      </c>
      <c r="B115" s="17" t="s">
        <v>1159</v>
      </c>
      <c r="C115" s="17"/>
      <c r="D115" s="17" t="s">
        <v>1168</v>
      </c>
      <c r="E115" s="17" t="s">
        <v>1169</v>
      </c>
      <c r="F115" s="17"/>
      <c r="G115" s="17"/>
      <c r="H115" s="17"/>
      <c r="I115" s="17">
        <v>24</v>
      </c>
      <c r="J115" s="383">
        <v>12</v>
      </c>
      <c r="K115" s="24"/>
      <c r="L115" s="17">
        <v>14</v>
      </c>
      <c r="M115" s="691">
        <v>168</v>
      </c>
      <c r="N115" s="20"/>
      <c r="O115" s="20">
        <v>24</v>
      </c>
      <c r="P115" s="21">
        <v>12</v>
      </c>
      <c r="Q115" s="22">
        <v>2</v>
      </c>
      <c r="R115" s="22">
        <v>24</v>
      </c>
      <c r="S115" s="20"/>
      <c r="T115" s="21"/>
      <c r="U115" s="21"/>
      <c r="V115" s="20"/>
      <c r="W115" s="41">
        <v>2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1:77" s="25" customFormat="1" ht="18.75" x14ac:dyDescent="0.3">
      <c r="A116" s="17" t="s">
        <v>1158</v>
      </c>
      <c r="B116" s="18" t="s">
        <v>1159</v>
      </c>
      <c r="C116" s="17"/>
      <c r="D116" s="17" t="s">
        <v>976</v>
      </c>
      <c r="E116" s="17" t="s">
        <v>1160</v>
      </c>
      <c r="F116" s="17"/>
      <c r="G116" s="17"/>
      <c r="H116" s="17"/>
      <c r="I116" s="17"/>
      <c r="J116" s="17"/>
      <c r="K116" s="24"/>
      <c r="L116" s="17"/>
      <c r="M116" s="691"/>
      <c r="N116" s="20">
        <v>12</v>
      </c>
      <c r="O116" s="20">
        <v>65</v>
      </c>
      <c r="P116" s="21">
        <v>30</v>
      </c>
      <c r="Q116" s="22">
        <v>9</v>
      </c>
      <c r="R116" s="22">
        <v>270</v>
      </c>
      <c r="S116" s="241"/>
      <c r="T116" s="21"/>
      <c r="U116" s="21"/>
      <c r="V116" s="20"/>
      <c r="W116" s="41">
        <v>9</v>
      </c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1:77" x14ac:dyDescent="0.25">
      <c r="R117" s="792">
        <f>SUM(R72:R116)</f>
        <v>2108.9499999999998</v>
      </c>
    </row>
    <row r="119" spans="1:77" ht="18.75" x14ac:dyDescent="0.3">
      <c r="A119" s="3" t="s">
        <v>3736</v>
      </c>
    </row>
    <row r="120" spans="1:77" s="25" customFormat="1" ht="18.75" x14ac:dyDescent="0.3">
      <c r="A120" s="17" t="s">
        <v>1613</v>
      </c>
      <c r="B120" s="17" t="s">
        <v>1570</v>
      </c>
      <c r="C120" s="17"/>
      <c r="D120" s="17" t="s">
        <v>22</v>
      </c>
      <c r="E120" s="17" t="s">
        <v>1620</v>
      </c>
      <c r="F120" s="17"/>
      <c r="G120" s="17"/>
      <c r="H120" s="17" t="s">
        <v>1572</v>
      </c>
      <c r="I120" s="17">
        <v>15</v>
      </c>
      <c r="J120" s="17"/>
      <c r="K120" s="24"/>
      <c r="L120" s="17"/>
      <c r="M120" s="691">
        <f t="shared" ref="M120:M133" si="8">SUM(J120*L120)</f>
        <v>0</v>
      </c>
      <c r="N120" s="20">
        <v>60</v>
      </c>
      <c r="O120" s="20">
        <v>15</v>
      </c>
      <c r="P120" s="21">
        <v>3.4</v>
      </c>
      <c r="Q120" s="22">
        <v>57</v>
      </c>
      <c r="R120" s="22">
        <f t="shared" ref="R120:R143" si="9">(P120*Q120)</f>
        <v>193.79999999999998</v>
      </c>
      <c r="S120" s="20"/>
      <c r="T120" s="21"/>
      <c r="U120" s="21"/>
      <c r="V120" s="20"/>
      <c r="W120" s="41">
        <f t="shared" ref="W120:W143" si="10">(Q120-V120)</f>
        <v>57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1:77" s="186" customFormat="1" ht="18.75" x14ac:dyDescent="0.3">
      <c r="A121" s="17" t="s">
        <v>1613</v>
      </c>
      <c r="B121" s="17" t="s">
        <v>1570</v>
      </c>
      <c r="C121" s="17"/>
      <c r="D121" s="17" t="s">
        <v>22</v>
      </c>
      <c r="E121" s="17" t="s">
        <v>1615</v>
      </c>
      <c r="F121" s="17"/>
      <c r="G121" s="17"/>
      <c r="H121" s="17"/>
      <c r="I121" s="17">
        <v>12</v>
      </c>
      <c r="J121" s="17">
        <v>6</v>
      </c>
      <c r="K121" s="17"/>
      <c r="L121" s="17">
        <v>14</v>
      </c>
      <c r="M121" s="19">
        <f t="shared" si="8"/>
        <v>84</v>
      </c>
      <c r="N121" s="20"/>
      <c r="O121" s="20">
        <v>12</v>
      </c>
      <c r="P121" s="21">
        <v>6</v>
      </c>
      <c r="Q121" s="20">
        <v>2</v>
      </c>
      <c r="R121" s="20">
        <f t="shared" si="9"/>
        <v>12</v>
      </c>
      <c r="S121" s="20"/>
      <c r="T121" s="21"/>
      <c r="U121" s="21"/>
      <c r="V121" s="20"/>
      <c r="W121" s="41">
        <f t="shared" si="10"/>
        <v>2</v>
      </c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429"/>
    </row>
    <row r="122" spans="1:77" s="186" customFormat="1" ht="18.75" x14ac:dyDescent="0.3">
      <c r="A122" s="17" t="s">
        <v>1613</v>
      </c>
      <c r="B122" s="17" t="s">
        <v>1570</v>
      </c>
      <c r="C122" s="17"/>
      <c r="D122" s="17" t="s">
        <v>22</v>
      </c>
      <c r="E122" s="17" t="s">
        <v>1614</v>
      </c>
      <c r="F122" s="17"/>
      <c r="G122" s="17"/>
      <c r="H122" s="17"/>
      <c r="I122" s="17">
        <v>15</v>
      </c>
      <c r="J122" s="17">
        <v>6.5</v>
      </c>
      <c r="K122" s="17"/>
      <c r="L122" s="17">
        <v>5</v>
      </c>
      <c r="M122" s="19">
        <f t="shared" si="8"/>
        <v>32.5</v>
      </c>
      <c r="N122" s="20"/>
      <c r="O122" s="20">
        <v>15</v>
      </c>
      <c r="P122" s="21">
        <v>6.5</v>
      </c>
      <c r="Q122" s="20">
        <v>2</v>
      </c>
      <c r="R122" s="20">
        <f t="shared" si="9"/>
        <v>13</v>
      </c>
      <c r="S122" s="20"/>
      <c r="T122" s="21"/>
      <c r="U122" s="21"/>
      <c r="V122" s="20"/>
      <c r="W122" s="41">
        <f t="shared" si="10"/>
        <v>2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429"/>
    </row>
    <row r="123" spans="1:77" s="186" customFormat="1" ht="18.75" x14ac:dyDescent="0.3">
      <c r="A123" s="18" t="s">
        <v>1609</v>
      </c>
      <c r="B123" s="17" t="s">
        <v>1570</v>
      </c>
      <c r="C123" s="18"/>
      <c r="D123" s="17" t="s">
        <v>22</v>
      </c>
      <c r="E123" s="18" t="s">
        <v>1612</v>
      </c>
      <c r="F123" s="18"/>
      <c r="G123" s="18"/>
      <c r="H123" s="18"/>
      <c r="I123" s="18">
        <v>8</v>
      </c>
      <c r="J123" s="18">
        <v>2</v>
      </c>
      <c r="K123" s="18"/>
      <c r="L123" s="18">
        <v>6</v>
      </c>
      <c r="M123" s="928">
        <f t="shared" si="8"/>
        <v>12</v>
      </c>
      <c r="N123" s="82"/>
      <c r="O123" s="82">
        <v>8</v>
      </c>
      <c r="P123" s="83">
        <v>2</v>
      </c>
      <c r="Q123" s="82">
        <v>1</v>
      </c>
      <c r="R123" s="20">
        <f t="shared" si="9"/>
        <v>2</v>
      </c>
      <c r="S123" s="82"/>
      <c r="T123" s="83"/>
      <c r="U123" s="83"/>
      <c r="V123" s="82"/>
      <c r="W123" s="41">
        <f t="shared" si="10"/>
        <v>1</v>
      </c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429"/>
    </row>
    <row r="124" spans="1:77" s="186" customFormat="1" ht="18.75" x14ac:dyDescent="0.3">
      <c r="A124" s="18" t="s">
        <v>1609</v>
      </c>
      <c r="B124" s="17" t="s">
        <v>1570</v>
      </c>
      <c r="C124" s="18"/>
      <c r="D124" s="17" t="s">
        <v>22</v>
      </c>
      <c r="E124" s="18" t="s">
        <v>1611</v>
      </c>
      <c r="F124" s="18"/>
      <c r="G124" s="18"/>
      <c r="H124" s="18"/>
      <c r="I124" s="18">
        <v>8</v>
      </c>
      <c r="J124" s="18">
        <v>2</v>
      </c>
      <c r="K124" s="18"/>
      <c r="L124" s="18">
        <v>11</v>
      </c>
      <c r="M124" s="928">
        <f t="shared" si="8"/>
        <v>22</v>
      </c>
      <c r="N124" s="82"/>
      <c r="O124" s="82">
        <v>8</v>
      </c>
      <c r="P124" s="83">
        <v>2</v>
      </c>
      <c r="Q124" s="82">
        <v>2</v>
      </c>
      <c r="R124" s="20">
        <f t="shared" si="9"/>
        <v>4</v>
      </c>
      <c r="S124" s="82"/>
      <c r="T124" s="83"/>
      <c r="U124" s="83"/>
      <c r="V124" s="82"/>
      <c r="W124" s="41">
        <f t="shared" si="10"/>
        <v>2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429"/>
    </row>
    <row r="125" spans="1:77" s="186" customFormat="1" ht="18.75" x14ac:dyDescent="0.3">
      <c r="A125" s="18" t="s">
        <v>1609</v>
      </c>
      <c r="B125" s="17" t="s">
        <v>1570</v>
      </c>
      <c r="C125" s="18"/>
      <c r="D125" s="17" t="s">
        <v>22</v>
      </c>
      <c r="E125" s="18" t="s">
        <v>1610</v>
      </c>
      <c r="F125" s="18"/>
      <c r="G125" s="18"/>
      <c r="H125" s="18"/>
      <c r="I125" s="18">
        <v>8</v>
      </c>
      <c r="J125" s="18">
        <v>2</v>
      </c>
      <c r="K125" s="18"/>
      <c r="L125" s="18">
        <v>14</v>
      </c>
      <c r="M125" s="928">
        <f t="shared" si="8"/>
        <v>28</v>
      </c>
      <c r="N125" s="82"/>
      <c r="O125" s="82">
        <v>8</v>
      </c>
      <c r="P125" s="83">
        <v>2</v>
      </c>
      <c r="Q125" s="82">
        <v>2</v>
      </c>
      <c r="R125" s="20">
        <f t="shared" si="9"/>
        <v>4</v>
      </c>
      <c r="S125" s="82"/>
      <c r="T125" s="83"/>
      <c r="U125" s="83"/>
      <c r="V125" s="82"/>
      <c r="W125" s="41">
        <f t="shared" si="10"/>
        <v>2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429"/>
    </row>
    <row r="126" spans="1:77" s="186" customFormat="1" ht="18.75" x14ac:dyDescent="0.3">
      <c r="A126" s="17" t="s">
        <v>1599</v>
      </c>
      <c r="B126" s="17" t="s">
        <v>1570</v>
      </c>
      <c r="C126" s="17"/>
      <c r="D126" s="17" t="s">
        <v>22</v>
      </c>
      <c r="E126" s="17" t="s">
        <v>1608</v>
      </c>
      <c r="F126" s="17"/>
      <c r="G126" s="17" t="s">
        <v>1601</v>
      </c>
      <c r="H126" s="17" t="s">
        <v>1572</v>
      </c>
      <c r="I126" s="17">
        <v>9</v>
      </c>
      <c r="J126" s="17"/>
      <c r="K126" s="17"/>
      <c r="L126" s="17"/>
      <c r="M126" s="19">
        <f t="shared" si="8"/>
        <v>0</v>
      </c>
      <c r="N126" s="20">
        <v>10</v>
      </c>
      <c r="O126" s="20">
        <v>9</v>
      </c>
      <c r="P126" s="21">
        <v>1.9</v>
      </c>
      <c r="Q126" s="20">
        <v>10</v>
      </c>
      <c r="R126" s="20">
        <f t="shared" si="9"/>
        <v>19</v>
      </c>
      <c r="S126" s="20"/>
      <c r="T126" s="21">
        <v>1.9</v>
      </c>
      <c r="U126" s="21">
        <v>9</v>
      </c>
      <c r="V126" s="20">
        <v>1</v>
      </c>
      <c r="W126" s="41">
        <f t="shared" si="10"/>
        <v>9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429"/>
    </row>
    <row r="127" spans="1:77" s="186" customFormat="1" ht="18.75" x14ac:dyDescent="0.3">
      <c r="A127" s="17" t="s">
        <v>1599</v>
      </c>
      <c r="B127" s="17" t="s">
        <v>1570</v>
      </c>
      <c r="C127" s="17"/>
      <c r="D127" s="17" t="s">
        <v>22</v>
      </c>
      <c r="E127" s="17" t="s">
        <v>1607</v>
      </c>
      <c r="F127" s="17"/>
      <c r="G127" s="17" t="s">
        <v>1601</v>
      </c>
      <c r="H127" s="17" t="s">
        <v>1572</v>
      </c>
      <c r="I127" s="17">
        <v>9</v>
      </c>
      <c r="J127" s="17"/>
      <c r="K127" s="17"/>
      <c r="L127" s="17"/>
      <c r="M127" s="19">
        <f t="shared" si="8"/>
        <v>0</v>
      </c>
      <c r="N127" s="20">
        <v>10</v>
      </c>
      <c r="O127" s="20">
        <v>9</v>
      </c>
      <c r="P127" s="21">
        <v>1.9</v>
      </c>
      <c r="Q127" s="20">
        <v>10</v>
      </c>
      <c r="R127" s="20">
        <f t="shared" si="9"/>
        <v>19</v>
      </c>
      <c r="S127" s="20"/>
      <c r="T127" s="21"/>
      <c r="U127" s="21"/>
      <c r="V127" s="20"/>
      <c r="W127" s="41">
        <f t="shared" si="10"/>
        <v>10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429"/>
    </row>
    <row r="128" spans="1:77" s="25" customFormat="1" ht="18.75" x14ac:dyDescent="0.3">
      <c r="A128" s="430" t="s">
        <v>1605</v>
      </c>
      <c r="B128" s="17" t="s">
        <v>1570</v>
      </c>
      <c r="C128" s="430"/>
      <c r="D128" s="430" t="s">
        <v>22</v>
      </c>
      <c r="E128" s="430" t="s">
        <v>1606</v>
      </c>
      <c r="F128" s="430"/>
      <c r="G128" s="430" t="s">
        <v>1601</v>
      </c>
      <c r="H128" s="430" t="s">
        <v>1572</v>
      </c>
      <c r="I128" s="430">
        <v>8</v>
      </c>
      <c r="J128" s="430"/>
      <c r="K128" s="929"/>
      <c r="L128" s="430"/>
      <c r="M128" s="930">
        <f t="shared" si="8"/>
        <v>0</v>
      </c>
      <c r="N128" s="457">
        <v>20</v>
      </c>
      <c r="O128" s="457">
        <v>8</v>
      </c>
      <c r="P128" s="458">
        <v>1.7</v>
      </c>
      <c r="Q128" s="482">
        <v>20</v>
      </c>
      <c r="R128" s="482">
        <f t="shared" si="9"/>
        <v>34</v>
      </c>
      <c r="S128" s="457"/>
      <c r="T128" s="458">
        <v>1.7</v>
      </c>
      <c r="U128" s="458">
        <v>8</v>
      </c>
      <c r="V128" s="457">
        <v>2</v>
      </c>
      <c r="W128" s="435">
        <f t="shared" si="10"/>
        <v>18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7" s="25" customFormat="1" ht="18.75" x14ac:dyDescent="0.3">
      <c r="A129" s="18" t="s">
        <v>1603</v>
      </c>
      <c r="B129" s="17" t="s">
        <v>1570</v>
      </c>
      <c r="C129" s="18"/>
      <c r="D129" s="17" t="s">
        <v>22</v>
      </c>
      <c r="E129" s="18" t="s">
        <v>1604</v>
      </c>
      <c r="F129" s="18"/>
      <c r="G129" s="18"/>
      <c r="H129" s="18"/>
      <c r="I129" s="18"/>
      <c r="J129" s="18"/>
      <c r="K129" s="896"/>
      <c r="L129" s="18"/>
      <c r="M129" s="897">
        <f t="shared" si="8"/>
        <v>0</v>
      </c>
      <c r="N129" s="82"/>
      <c r="O129" s="82">
        <v>8</v>
      </c>
      <c r="P129" s="83">
        <v>3</v>
      </c>
      <c r="Q129" s="84">
        <v>53</v>
      </c>
      <c r="R129" s="22">
        <f t="shared" si="9"/>
        <v>159</v>
      </c>
      <c r="S129" s="82"/>
      <c r="T129" s="83"/>
      <c r="U129" s="83"/>
      <c r="V129" s="82"/>
      <c r="W129" s="41">
        <f t="shared" si="10"/>
        <v>53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7" s="1" customFormat="1" ht="18.75" x14ac:dyDescent="0.3">
      <c r="A130" s="17" t="s">
        <v>1599</v>
      </c>
      <c r="B130" s="17" t="s">
        <v>1570</v>
      </c>
      <c r="C130" s="17"/>
      <c r="D130" s="17" t="s">
        <v>22</v>
      </c>
      <c r="E130" s="17" t="s">
        <v>1602</v>
      </c>
      <c r="F130" s="17"/>
      <c r="G130" s="17" t="s">
        <v>1601</v>
      </c>
      <c r="H130" s="17" t="s">
        <v>1572</v>
      </c>
      <c r="I130" s="17">
        <v>9</v>
      </c>
      <c r="J130" s="17"/>
      <c r="K130" s="24"/>
      <c r="L130" s="17"/>
      <c r="M130" s="691">
        <f t="shared" si="8"/>
        <v>0</v>
      </c>
      <c r="N130" s="20">
        <v>10</v>
      </c>
      <c r="O130" s="20">
        <v>9</v>
      </c>
      <c r="P130" s="21">
        <v>1.9</v>
      </c>
      <c r="Q130" s="22">
        <v>10</v>
      </c>
      <c r="R130" s="22">
        <f t="shared" si="9"/>
        <v>19</v>
      </c>
      <c r="S130" s="20"/>
      <c r="T130" s="21"/>
      <c r="U130" s="21"/>
      <c r="V130" s="20"/>
      <c r="W130" s="41">
        <f t="shared" si="10"/>
        <v>10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7" s="1" customFormat="1" ht="18.75" x14ac:dyDescent="0.3">
      <c r="A131" s="17" t="s">
        <v>1599</v>
      </c>
      <c r="B131" s="17" t="s">
        <v>1570</v>
      </c>
      <c r="C131" s="17"/>
      <c r="D131" s="17" t="s">
        <v>22</v>
      </c>
      <c r="E131" s="17" t="s">
        <v>1600</v>
      </c>
      <c r="F131" s="17"/>
      <c r="G131" s="17" t="s">
        <v>1601</v>
      </c>
      <c r="H131" s="17" t="s">
        <v>1572</v>
      </c>
      <c r="I131" s="17">
        <v>9</v>
      </c>
      <c r="J131" s="17"/>
      <c r="K131" s="24"/>
      <c r="L131" s="17"/>
      <c r="M131" s="691">
        <f t="shared" si="8"/>
        <v>0</v>
      </c>
      <c r="N131" s="20">
        <v>10</v>
      </c>
      <c r="O131" s="20">
        <v>9</v>
      </c>
      <c r="P131" s="21">
        <v>1.9</v>
      </c>
      <c r="Q131" s="22">
        <v>10</v>
      </c>
      <c r="R131" s="22">
        <f t="shared" si="9"/>
        <v>19</v>
      </c>
      <c r="S131" s="20"/>
      <c r="T131" s="21"/>
      <c r="U131" s="21"/>
      <c r="V131" s="20">
        <v>1</v>
      </c>
      <c r="W131" s="41">
        <f t="shared" si="10"/>
        <v>9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7" s="1" customFormat="1" ht="18.75" x14ac:dyDescent="0.3">
      <c r="A132" s="18" t="s">
        <v>1597</v>
      </c>
      <c r="B132" s="17" t="s">
        <v>1570</v>
      </c>
      <c r="C132" s="18"/>
      <c r="D132" s="17" t="s">
        <v>104</v>
      </c>
      <c r="E132" s="18" t="s">
        <v>1598</v>
      </c>
      <c r="F132" s="18"/>
      <c r="G132" s="18"/>
      <c r="H132" s="18"/>
      <c r="I132" s="18">
        <v>5</v>
      </c>
      <c r="J132" s="18">
        <v>1.8</v>
      </c>
      <c r="K132" s="896">
        <v>42</v>
      </c>
      <c r="L132" s="82">
        <v>27</v>
      </c>
      <c r="M132" s="897">
        <f t="shared" si="8"/>
        <v>48.6</v>
      </c>
      <c r="N132" s="82">
        <v>5</v>
      </c>
      <c r="O132" s="82">
        <v>5</v>
      </c>
      <c r="P132" s="83">
        <v>3</v>
      </c>
      <c r="Q132" s="84">
        <v>28</v>
      </c>
      <c r="R132" s="22">
        <f t="shared" si="9"/>
        <v>84</v>
      </c>
      <c r="S132" s="82"/>
      <c r="T132" s="83"/>
      <c r="U132" s="83"/>
      <c r="V132" s="82">
        <v>1</v>
      </c>
      <c r="W132" s="41">
        <f t="shared" si="10"/>
        <v>27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7" s="97" customFormat="1" ht="18.75" x14ac:dyDescent="0.3">
      <c r="A133" s="17" t="s">
        <v>1595</v>
      </c>
      <c r="B133" s="17" t="s">
        <v>1570</v>
      </c>
      <c r="C133" s="17"/>
      <c r="D133" s="17" t="s">
        <v>22</v>
      </c>
      <c r="E133" s="17" t="s">
        <v>1596</v>
      </c>
      <c r="F133" s="17"/>
      <c r="G133" s="17"/>
      <c r="H133" s="17" t="s">
        <v>1572</v>
      </c>
      <c r="I133" s="18">
        <v>12</v>
      </c>
      <c r="J133" s="18">
        <v>4</v>
      </c>
      <c r="K133" s="896"/>
      <c r="L133" s="18">
        <v>33</v>
      </c>
      <c r="M133" s="691">
        <f t="shared" si="8"/>
        <v>132</v>
      </c>
      <c r="N133" s="20">
        <v>48</v>
      </c>
      <c r="O133" s="20">
        <v>10</v>
      </c>
      <c r="P133" s="21">
        <v>2.2999999999999998</v>
      </c>
      <c r="Q133" s="22">
        <v>45</v>
      </c>
      <c r="R133" s="22">
        <f t="shared" si="9"/>
        <v>103.49999999999999</v>
      </c>
      <c r="S133" s="20"/>
      <c r="T133" s="21"/>
      <c r="U133" s="21"/>
      <c r="V133" s="20"/>
      <c r="W133" s="41">
        <f t="shared" si="10"/>
        <v>45</v>
      </c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</row>
    <row r="134" spans="1:77" s="17" customFormat="1" ht="18.75" x14ac:dyDescent="0.3">
      <c r="A134" s="17" t="s">
        <v>1590</v>
      </c>
      <c r="B134" s="17" t="s">
        <v>1570</v>
      </c>
      <c r="D134" s="17" t="s">
        <v>104</v>
      </c>
      <c r="E134" s="17" t="s">
        <v>1594</v>
      </c>
      <c r="J134" s="18"/>
      <c r="L134" s="20"/>
      <c r="M134" s="691"/>
      <c r="N134" s="20">
        <v>48</v>
      </c>
      <c r="O134" s="20">
        <v>6</v>
      </c>
      <c r="P134" s="21">
        <v>1.7</v>
      </c>
      <c r="Q134" s="22">
        <v>22</v>
      </c>
      <c r="R134" s="22">
        <f t="shared" si="9"/>
        <v>37.4</v>
      </c>
      <c r="S134" s="20"/>
      <c r="T134" s="21">
        <v>1.7</v>
      </c>
      <c r="U134" s="21">
        <v>6</v>
      </c>
      <c r="V134" s="20"/>
      <c r="W134" s="41">
        <f t="shared" si="10"/>
        <v>22</v>
      </c>
      <c r="X134" s="3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96"/>
    </row>
    <row r="135" spans="1:77" s="17" customFormat="1" ht="18.75" x14ac:dyDescent="0.3">
      <c r="A135" s="17" t="s">
        <v>1592</v>
      </c>
      <c r="B135" s="17" t="s">
        <v>1570</v>
      </c>
      <c r="D135" s="17" t="s">
        <v>104</v>
      </c>
      <c r="E135" s="17" t="s">
        <v>1593</v>
      </c>
      <c r="I135" s="17">
        <v>6</v>
      </c>
      <c r="J135" s="18">
        <v>1.2</v>
      </c>
      <c r="K135" s="17">
        <v>27</v>
      </c>
      <c r="L135" s="20">
        <v>26</v>
      </c>
      <c r="M135" s="691">
        <f>SUM(J135*L135)</f>
        <v>31.2</v>
      </c>
      <c r="N135" s="20">
        <v>45</v>
      </c>
      <c r="O135" s="20">
        <v>6</v>
      </c>
      <c r="P135" s="21">
        <v>1.75</v>
      </c>
      <c r="Q135" s="22">
        <v>32</v>
      </c>
      <c r="R135" s="22">
        <f t="shared" si="9"/>
        <v>56</v>
      </c>
      <c r="S135" s="20"/>
      <c r="T135" s="21">
        <v>1.75</v>
      </c>
      <c r="U135" s="21">
        <v>6</v>
      </c>
      <c r="V135" s="20">
        <v>6</v>
      </c>
      <c r="W135" s="41">
        <f t="shared" si="10"/>
        <v>26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96"/>
    </row>
    <row r="136" spans="1:77" s="17" customFormat="1" ht="18.75" x14ac:dyDescent="0.3">
      <c r="A136" s="17" t="s">
        <v>1590</v>
      </c>
      <c r="B136" s="17" t="s">
        <v>1570</v>
      </c>
      <c r="D136" s="17" t="s">
        <v>104</v>
      </c>
      <c r="E136" s="17" t="s">
        <v>1591</v>
      </c>
      <c r="J136" s="18"/>
      <c r="L136" s="20"/>
      <c r="M136" s="691"/>
      <c r="N136" s="20">
        <v>12</v>
      </c>
      <c r="O136" s="20">
        <v>6</v>
      </c>
      <c r="P136" s="21">
        <v>1.4</v>
      </c>
      <c r="Q136" s="22">
        <v>11</v>
      </c>
      <c r="R136" s="22">
        <f t="shared" si="9"/>
        <v>15.399999999999999</v>
      </c>
      <c r="S136" s="20"/>
      <c r="T136" s="21">
        <v>1.4</v>
      </c>
      <c r="U136" s="21">
        <v>6</v>
      </c>
      <c r="V136" s="20">
        <v>1</v>
      </c>
      <c r="W136" s="41">
        <f t="shared" si="10"/>
        <v>10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96"/>
    </row>
    <row r="137" spans="1:77" s="17" customFormat="1" ht="18.75" x14ac:dyDescent="0.3">
      <c r="A137" s="17" t="s">
        <v>1588</v>
      </c>
      <c r="B137" s="17" t="s">
        <v>1570</v>
      </c>
      <c r="D137" s="17" t="s">
        <v>22</v>
      </c>
      <c r="E137" s="17" t="s">
        <v>1589</v>
      </c>
      <c r="I137" s="17">
        <v>2</v>
      </c>
      <c r="J137" s="17">
        <f>SUM(I137*50%)</f>
        <v>1</v>
      </c>
      <c r="K137" s="24"/>
      <c r="L137" s="17">
        <v>12</v>
      </c>
      <c r="M137" s="691">
        <f t="shared" ref="M137:M143" si="11">SUM(J137*L137)</f>
        <v>12</v>
      </c>
      <c r="N137" s="20"/>
      <c r="O137" s="20">
        <v>2</v>
      </c>
      <c r="P137" s="21">
        <v>1</v>
      </c>
      <c r="Q137" s="22">
        <v>10</v>
      </c>
      <c r="R137" s="22">
        <f t="shared" si="9"/>
        <v>10</v>
      </c>
      <c r="S137" s="20"/>
      <c r="T137" s="21">
        <v>1</v>
      </c>
      <c r="U137" s="21">
        <v>3</v>
      </c>
      <c r="V137" s="20">
        <v>6</v>
      </c>
      <c r="W137" s="41">
        <f t="shared" si="10"/>
        <v>4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96"/>
    </row>
    <row r="138" spans="1:77" s="17" customFormat="1" ht="18.75" x14ac:dyDescent="0.3">
      <c r="A138" s="17" t="s">
        <v>1582</v>
      </c>
      <c r="B138" s="17" t="s">
        <v>1570</v>
      </c>
      <c r="D138" s="17" t="s">
        <v>22</v>
      </c>
      <c r="E138" s="17" t="s">
        <v>1583</v>
      </c>
      <c r="I138" s="17">
        <v>5</v>
      </c>
      <c r="J138" s="17">
        <f>SUM(I138*50%)</f>
        <v>2.5</v>
      </c>
      <c r="L138" s="17">
        <v>44</v>
      </c>
      <c r="M138" s="691">
        <f t="shared" si="11"/>
        <v>110</v>
      </c>
      <c r="N138" s="20"/>
      <c r="O138" s="82">
        <v>5</v>
      </c>
      <c r="P138" s="83">
        <v>2.5</v>
      </c>
      <c r="Q138" s="22">
        <v>37</v>
      </c>
      <c r="R138" s="22">
        <f t="shared" si="9"/>
        <v>92.5</v>
      </c>
      <c r="S138" s="20"/>
      <c r="T138" s="21"/>
      <c r="U138" s="21"/>
      <c r="V138" s="20">
        <v>1</v>
      </c>
      <c r="W138" s="41">
        <f t="shared" si="10"/>
        <v>36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96"/>
    </row>
    <row r="139" spans="1:77" s="17" customFormat="1" ht="18.75" x14ac:dyDescent="0.3">
      <c r="A139" s="17" t="s">
        <v>1580</v>
      </c>
      <c r="B139" s="17" t="s">
        <v>1570</v>
      </c>
      <c r="D139" s="17" t="s">
        <v>22</v>
      </c>
      <c r="E139" s="17" t="s">
        <v>1581</v>
      </c>
      <c r="I139" s="17">
        <v>6</v>
      </c>
      <c r="J139" s="17">
        <v>1.5</v>
      </c>
      <c r="L139" s="17">
        <v>19</v>
      </c>
      <c r="M139" s="691">
        <f t="shared" si="11"/>
        <v>28.5</v>
      </c>
      <c r="N139" s="20"/>
      <c r="O139" s="82">
        <v>6</v>
      </c>
      <c r="P139" s="83">
        <v>1.5</v>
      </c>
      <c r="Q139" s="22">
        <v>14</v>
      </c>
      <c r="R139" s="22">
        <f t="shared" si="9"/>
        <v>21</v>
      </c>
      <c r="S139" s="20"/>
      <c r="T139" s="21">
        <v>1.5</v>
      </c>
      <c r="U139" s="21">
        <v>6</v>
      </c>
      <c r="V139" s="20">
        <v>1</v>
      </c>
      <c r="W139" s="41">
        <f t="shared" si="10"/>
        <v>13</v>
      </c>
      <c r="X139" s="3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96"/>
    </row>
    <row r="140" spans="1:77" s="17" customFormat="1" ht="18.75" x14ac:dyDescent="0.3">
      <c r="A140" s="17" t="s">
        <v>1578</v>
      </c>
      <c r="B140" s="17" t="s">
        <v>1570</v>
      </c>
      <c r="D140" s="17" t="s">
        <v>22</v>
      </c>
      <c r="E140" s="17" t="s">
        <v>1579</v>
      </c>
      <c r="I140" s="17">
        <v>6</v>
      </c>
      <c r="J140" s="17">
        <v>1.5</v>
      </c>
      <c r="L140" s="17">
        <v>32</v>
      </c>
      <c r="M140" s="691">
        <f t="shared" si="11"/>
        <v>48</v>
      </c>
      <c r="N140" s="20"/>
      <c r="O140" s="82">
        <v>6</v>
      </c>
      <c r="P140" s="83">
        <v>1.5</v>
      </c>
      <c r="Q140" s="22">
        <v>28</v>
      </c>
      <c r="R140" s="22">
        <f t="shared" si="9"/>
        <v>42</v>
      </c>
      <c r="S140" s="20"/>
      <c r="T140" s="21">
        <v>1.5</v>
      </c>
      <c r="U140" s="21">
        <v>6</v>
      </c>
      <c r="V140" s="20">
        <v>1</v>
      </c>
      <c r="W140" s="41">
        <f t="shared" si="10"/>
        <v>27</v>
      </c>
      <c r="X140" s="3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96"/>
    </row>
    <row r="141" spans="1:77" s="25" customFormat="1" ht="18.75" x14ac:dyDescent="0.3">
      <c r="A141" s="17" t="s">
        <v>1575</v>
      </c>
      <c r="B141" s="17" t="s">
        <v>1570</v>
      </c>
      <c r="C141" s="17"/>
      <c r="D141" s="17" t="s">
        <v>22</v>
      </c>
      <c r="E141" s="17" t="s">
        <v>1576</v>
      </c>
      <c r="F141" s="17"/>
      <c r="G141" s="17"/>
      <c r="H141" s="17" t="s">
        <v>1572</v>
      </c>
      <c r="I141" s="17">
        <v>6</v>
      </c>
      <c r="J141" s="17">
        <v>1.4</v>
      </c>
      <c r="K141" s="24"/>
      <c r="L141" s="17">
        <v>21</v>
      </c>
      <c r="M141" s="691">
        <f t="shared" si="11"/>
        <v>29.4</v>
      </c>
      <c r="N141" s="20">
        <v>50</v>
      </c>
      <c r="O141" s="20">
        <v>7</v>
      </c>
      <c r="P141" s="21">
        <v>0.85</v>
      </c>
      <c r="Q141" s="22">
        <v>56</v>
      </c>
      <c r="R141" s="22">
        <f t="shared" si="9"/>
        <v>47.6</v>
      </c>
      <c r="S141" s="20"/>
      <c r="T141" s="21">
        <v>0.85</v>
      </c>
      <c r="U141" s="21">
        <v>7</v>
      </c>
      <c r="V141" s="20">
        <v>4</v>
      </c>
      <c r="W141" s="41">
        <f t="shared" si="10"/>
        <v>52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7" s="25" customFormat="1" ht="18.75" x14ac:dyDescent="0.3">
      <c r="A142" s="17" t="s">
        <v>1573</v>
      </c>
      <c r="B142" s="17" t="s">
        <v>1570</v>
      </c>
      <c r="C142" s="17"/>
      <c r="D142" s="17" t="s">
        <v>22</v>
      </c>
      <c r="E142" s="17" t="s">
        <v>1574</v>
      </c>
      <c r="F142" s="17"/>
      <c r="G142" s="17"/>
      <c r="H142" s="17" t="s">
        <v>1572</v>
      </c>
      <c r="I142" s="17">
        <v>5</v>
      </c>
      <c r="J142" s="17">
        <v>1.2</v>
      </c>
      <c r="K142" s="24"/>
      <c r="L142" s="17">
        <v>41</v>
      </c>
      <c r="M142" s="691">
        <f t="shared" si="11"/>
        <v>49.199999999999996</v>
      </c>
      <c r="N142" s="20">
        <v>48</v>
      </c>
      <c r="O142" s="20">
        <v>5</v>
      </c>
      <c r="P142" s="21">
        <v>0.65</v>
      </c>
      <c r="Q142" s="22">
        <v>61</v>
      </c>
      <c r="R142" s="22">
        <f t="shared" si="9"/>
        <v>39.65</v>
      </c>
      <c r="S142" s="20"/>
      <c r="T142" s="21">
        <v>0.65</v>
      </c>
      <c r="U142" s="21">
        <v>5</v>
      </c>
      <c r="V142" s="20">
        <v>5</v>
      </c>
      <c r="W142" s="41">
        <f t="shared" si="10"/>
        <v>56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7" s="1" customFormat="1" ht="18.75" x14ac:dyDescent="0.3">
      <c r="A143" s="17" t="s">
        <v>1569</v>
      </c>
      <c r="B143" s="17" t="s">
        <v>1570</v>
      </c>
      <c r="C143" s="17"/>
      <c r="D143" s="17" t="s">
        <v>22</v>
      </c>
      <c r="E143" s="17" t="s">
        <v>1571</v>
      </c>
      <c r="F143" s="17"/>
      <c r="G143" s="17"/>
      <c r="H143" s="17" t="s">
        <v>1572</v>
      </c>
      <c r="I143" s="17">
        <v>8</v>
      </c>
      <c r="J143" s="17"/>
      <c r="K143" s="24"/>
      <c r="L143" s="17"/>
      <c r="M143" s="691">
        <f t="shared" si="11"/>
        <v>0</v>
      </c>
      <c r="N143" s="20">
        <v>35</v>
      </c>
      <c r="O143" s="20">
        <v>8</v>
      </c>
      <c r="P143" s="21">
        <v>1.7</v>
      </c>
      <c r="Q143" s="22">
        <v>32</v>
      </c>
      <c r="R143" s="22">
        <f t="shared" si="9"/>
        <v>54.4</v>
      </c>
      <c r="S143" s="20"/>
      <c r="T143" s="21"/>
      <c r="U143" s="21"/>
      <c r="V143" s="20"/>
      <c r="W143" s="41">
        <f t="shared" si="10"/>
        <v>32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7" x14ac:dyDescent="0.25">
      <c r="R144" s="792">
        <f>SUM(R120:R143)</f>
        <v>1101.25</v>
      </c>
    </row>
    <row r="145" spans="1:77" ht="18.75" x14ac:dyDescent="0.3">
      <c r="A145" s="119" t="s">
        <v>3737</v>
      </c>
    </row>
    <row r="146" spans="1:77" s="25" customFormat="1" ht="18.75" x14ac:dyDescent="0.3">
      <c r="A146" s="186" t="s">
        <v>1746</v>
      </c>
      <c r="B146" s="186" t="s">
        <v>1533</v>
      </c>
      <c r="C146" s="186" t="s">
        <v>1747</v>
      </c>
      <c r="D146" s="186" t="s">
        <v>136</v>
      </c>
      <c r="E146" s="186" t="s">
        <v>196</v>
      </c>
      <c r="F146" s="186" t="s">
        <v>3092</v>
      </c>
      <c r="G146" s="186"/>
      <c r="H146" s="438" t="s">
        <v>1624</v>
      </c>
      <c r="I146" s="186"/>
      <c r="J146" s="186"/>
      <c r="K146" s="252"/>
      <c r="L146" s="186"/>
      <c r="M146" s="252"/>
      <c r="N146" s="186"/>
      <c r="O146" s="186"/>
      <c r="P146" s="187"/>
      <c r="Q146" s="252"/>
      <c r="R146" s="252"/>
      <c r="S146" s="186">
        <v>1</v>
      </c>
      <c r="T146" s="187">
        <v>12.85</v>
      </c>
      <c r="U146" s="187">
        <v>30</v>
      </c>
      <c r="V146" s="186"/>
      <c r="W146" s="252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7" s="25" customFormat="1" ht="18.75" x14ac:dyDescent="0.3">
      <c r="A147" s="186" t="s">
        <v>1742</v>
      </c>
      <c r="B147" s="186" t="s">
        <v>1533</v>
      </c>
      <c r="C147" s="186" t="s">
        <v>1743</v>
      </c>
      <c r="D147" s="186" t="s">
        <v>136</v>
      </c>
      <c r="E147" s="186" t="s">
        <v>1744</v>
      </c>
      <c r="F147" s="186" t="s">
        <v>1745</v>
      </c>
      <c r="G147" s="186"/>
      <c r="H147" s="186" t="s">
        <v>1635</v>
      </c>
      <c r="I147" s="186"/>
      <c r="J147" s="186"/>
      <c r="K147" s="252"/>
      <c r="L147" s="186"/>
      <c r="M147" s="252"/>
      <c r="N147" s="186"/>
      <c r="O147" s="186"/>
      <c r="P147" s="187"/>
      <c r="Q147" s="252"/>
      <c r="R147" s="252"/>
      <c r="S147" s="186">
        <v>5</v>
      </c>
      <c r="T147" s="187">
        <v>2.35</v>
      </c>
      <c r="U147" s="187">
        <v>6</v>
      </c>
      <c r="V147" s="186"/>
      <c r="W147" s="252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7" s="25" customFormat="1" ht="18.75" x14ac:dyDescent="0.3">
      <c r="A148" s="186" t="s">
        <v>1738</v>
      </c>
      <c r="B148" s="186" t="s">
        <v>1533</v>
      </c>
      <c r="C148" s="186" t="s">
        <v>1739</v>
      </c>
      <c r="D148" s="186" t="s">
        <v>136</v>
      </c>
      <c r="E148" s="186" t="s">
        <v>1740</v>
      </c>
      <c r="F148" s="186"/>
      <c r="G148" s="186" t="s">
        <v>1741</v>
      </c>
      <c r="H148" s="186"/>
      <c r="I148" s="186"/>
      <c r="J148" s="186"/>
      <c r="K148" s="252"/>
      <c r="L148" s="186"/>
      <c r="M148" s="252"/>
      <c r="N148" s="186"/>
      <c r="O148" s="186"/>
      <c r="P148" s="187"/>
      <c r="Q148" s="252"/>
      <c r="R148" s="252"/>
      <c r="S148" s="186">
        <v>1</v>
      </c>
      <c r="T148" s="187">
        <v>15.85</v>
      </c>
      <c r="U148" s="187">
        <v>35</v>
      </c>
      <c r="V148" s="186"/>
      <c r="W148" s="252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7" s="25" customFormat="1" ht="18.75" x14ac:dyDescent="0.3">
      <c r="A149" s="186" t="s">
        <v>1735</v>
      </c>
      <c r="B149" s="186" t="s">
        <v>1533</v>
      </c>
      <c r="C149" s="186" t="s">
        <v>1736</v>
      </c>
      <c r="D149" s="186" t="s">
        <v>136</v>
      </c>
      <c r="E149" s="186" t="s">
        <v>1737</v>
      </c>
      <c r="F149" s="186" t="s">
        <v>1053</v>
      </c>
      <c r="G149" s="186" t="s">
        <v>1677</v>
      </c>
      <c r="H149" s="438" t="s">
        <v>1624</v>
      </c>
      <c r="I149" s="186"/>
      <c r="J149" s="186"/>
      <c r="K149" s="252"/>
      <c r="L149" s="186"/>
      <c r="M149" s="252"/>
      <c r="N149" s="186"/>
      <c r="O149" s="186"/>
      <c r="P149" s="187"/>
      <c r="Q149" s="252"/>
      <c r="R149" s="252"/>
      <c r="S149" s="186">
        <v>2</v>
      </c>
      <c r="T149" s="187">
        <v>2.25</v>
      </c>
      <c r="U149" s="187">
        <v>6</v>
      </c>
      <c r="V149" s="186"/>
      <c r="W149" s="252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1:77" s="25" customFormat="1" ht="18.75" x14ac:dyDescent="0.3">
      <c r="A150" s="186" t="s">
        <v>1732</v>
      </c>
      <c r="B150" s="186" t="s">
        <v>1533</v>
      </c>
      <c r="C150" s="186" t="s">
        <v>1733</v>
      </c>
      <c r="D150" s="186" t="s">
        <v>136</v>
      </c>
      <c r="E150" s="186" t="s">
        <v>1734</v>
      </c>
      <c r="F150" s="186" t="s">
        <v>1053</v>
      </c>
      <c r="G150" s="186" t="s">
        <v>1677</v>
      </c>
      <c r="H150" s="438" t="s">
        <v>1624</v>
      </c>
      <c r="I150" s="186"/>
      <c r="J150" s="186"/>
      <c r="K150" s="252"/>
      <c r="L150" s="186"/>
      <c r="M150" s="252"/>
      <c r="N150" s="186"/>
      <c r="O150" s="186"/>
      <c r="P150" s="187"/>
      <c r="Q150" s="252"/>
      <c r="R150" s="252"/>
      <c r="S150" s="186">
        <v>3</v>
      </c>
      <c r="T150" s="187">
        <v>2.25</v>
      </c>
      <c r="U150" s="187">
        <v>6</v>
      </c>
      <c r="V150" s="186"/>
      <c r="W150" s="252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1:77" s="25" customFormat="1" ht="18.75" x14ac:dyDescent="0.3">
      <c r="A151" s="186" t="s">
        <v>1729</v>
      </c>
      <c r="B151" s="186" t="s">
        <v>1533</v>
      </c>
      <c r="C151" s="186" t="s">
        <v>1730</v>
      </c>
      <c r="D151" s="186" t="s">
        <v>136</v>
      </c>
      <c r="E151" s="186" t="s">
        <v>1731</v>
      </c>
      <c r="F151" s="186" t="s">
        <v>1634</v>
      </c>
      <c r="G151" s="186"/>
      <c r="H151" s="186" t="s">
        <v>1635</v>
      </c>
      <c r="I151" s="186"/>
      <c r="J151" s="186"/>
      <c r="K151" s="252"/>
      <c r="L151" s="186"/>
      <c r="M151" s="252"/>
      <c r="N151" s="186"/>
      <c r="O151" s="186"/>
      <c r="P151" s="187"/>
      <c r="Q151" s="252"/>
      <c r="R151" s="252"/>
      <c r="S151" s="186">
        <v>10</v>
      </c>
      <c r="T151" s="187">
        <v>1.3</v>
      </c>
      <c r="U151" s="187">
        <v>5</v>
      </c>
      <c r="V151" s="186"/>
      <c r="W151" s="252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1:77" s="25" customFormat="1" ht="18.75" x14ac:dyDescent="0.3">
      <c r="A152" s="186" t="s">
        <v>1725</v>
      </c>
      <c r="B152" s="186" t="s">
        <v>1533</v>
      </c>
      <c r="C152" s="186" t="s">
        <v>1726</v>
      </c>
      <c r="D152" s="186" t="s">
        <v>136</v>
      </c>
      <c r="E152" s="186" t="s">
        <v>1727</v>
      </c>
      <c r="F152" s="186" t="s">
        <v>1728</v>
      </c>
      <c r="G152" s="186"/>
      <c r="H152" s="186" t="s">
        <v>1635</v>
      </c>
      <c r="I152" s="186"/>
      <c r="J152" s="186"/>
      <c r="K152" s="252"/>
      <c r="L152" s="186"/>
      <c r="M152" s="252"/>
      <c r="N152" s="186"/>
      <c r="O152" s="186"/>
      <c r="P152" s="187"/>
      <c r="Q152" s="252"/>
      <c r="R152" s="252"/>
      <c r="S152" s="186">
        <v>5</v>
      </c>
      <c r="T152" s="187">
        <v>2.25</v>
      </c>
      <c r="U152" s="187">
        <v>6</v>
      </c>
      <c r="V152" s="186"/>
      <c r="W152" s="252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1:77" s="25" customFormat="1" ht="18.75" x14ac:dyDescent="0.3">
      <c r="A153" s="186" t="s">
        <v>1722</v>
      </c>
      <c r="B153" s="186" t="s">
        <v>1533</v>
      </c>
      <c r="C153" s="186" t="s">
        <v>1723</v>
      </c>
      <c r="D153" s="186" t="s">
        <v>136</v>
      </c>
      <c r="E153" s="186" t="s">
        <v>1724</v>
      </c>
      <c r="F153" s="186" t="s">
        <v>1053</v>
      </c>
      <c r="G153" s="186" t="s">
        <v>1677</v>
      </c>
      <c r="H153" s="438" t="s">
        <v>1624</v>
      </c>
      <c r="I153" s="186"/>
      <c r="J153" s="186"/>
      <c r="K153" s="252"/>
      <c r="L153" s="186"/>
      <c r="M153" s="252"/>
      <c r="N153" s="186"/>
      <c r="O153" s="186"/>
      <c r="P153" s="187"/>
      <c r="Q153" s="252"/>
      <c r="R153" s="252"/>
      <c r="S153" s="186">
        <v>2</v>
      </c>
      <c r="T153" s="187">
        <v>2.25</v>
      </c>
      <c r="U153" s="187">
        <v>6</v>
      </c>
      <c r="V153" s="186"/>
      <c r="W153" s="252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1:77" s="25" customFormat="1" ht="18.75" x14ac:dyDescent="0.3">
      <c r="A154" s="17" t="s">
        <v>1618</v>
      </c>
      <c r="B154" s="17" t="s">
        <v>1570</v>
      </c>
      <c r="C154" s="17"/>
      <c r="D154" s="17" t="s">
        <v>22</v>
      </c>
      <c r="E154" s="17" t="s">
        <v>1619</v>
      </c>
      <c r="F154" s="17"/>
      <c r="G154" s="17"/>
      <c r="H154" s="17" t="s">
        <v>1572</v>
      </c>
      <c r="I154" s="17">
        <v>20</v>
      </c>
      <c r="J154" s="17"/>
      <c r="K154" s="24"/>
      <c r="L154" s="17"/>
      <c r="M154" s="691">
        <f t="shared" ref="M154:M159" si="12">SUM(J154*L154)</f>
        <v>0</v>
      </c>
      <c r="N154" s="20">
        <v>8</v>
      </c>
      <c r="O154" s="20">
        <v>23</v>
      </c>
      <c r="P154" s="21">
        <v>5.7</v>
      </c>
      <c r="Q154" s="22">
        <v>8</v>
      </c>
      <c r="R154" s="22">
        <f t="shared" ref="R154:R159" si="13">(P154*Q154)</f>
        <v>45.6</v>
      </c>
      <c r="S154" s="20"/>
      <c r="T154" s="21"/>
      <c r="U154" s="21"/>
      <c r="V154" s="20"/>
      <c r="W154" s="41">
        <f t="shared" ref="W154:W159" si="14">(Q154-V154)</f>
        <v>8</v>
      </c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1:77" s="25" customFormat="1" ht="18.75" x14ac:dyDescent="0.3">
      <c r="A155" s="17" t="s">
        <v>1616</v>
      </c>
      <c r="B155" s="17" t="s">
        <v>1570</v>
      </c>
      <c r="C155" s="17"/>
      <c r="D155" s="17" t="s">
        <v>22</v>
      </c>
      <c r="E155" s="17" t="s">
        <v>1617</v>
      </c>
      <c r="F155" s="17"/>
      <c r="G155" s="17"/>
      <c r="H155" s="17" t="s">
        <v>1572</v>
      </c>
      <c r="I155" s="17">
        <v>19</v>
      </c>
      <c r="J155" s="17"/>
      <c r="K155" s="24"/>
      <c r="L155" s="17"/>
      <c r="M155" s="691">
        <f t="shared" si="12"/>
        <v>0</v>
      </c>
      <c r="N155" s="20">
        <v>1</v>
      </c>
      <c r="O155" s="20"/>
      <c r="P155" s="21"/>
      <c r="Q155" s="22">
        <v>1</v>
      </c>
      <c r="R155" s="22">
        <f t="shared" si="13"/>
        <v>0</v>
      </c>
      <c r="S155" s="20"/>
      <c r="T155" s="21"/>
      <c r="U155" s="21"/>
      <c r="V155" s="20"/>
      <c r="W155" s="41">
        <f t="shared" si="14"/>
        <v>1</v>
      </c>
      <c r="X155" s="35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1:77" s="186" customFormat="1" ht="18.75" x14ac:dyDescent="0.3">
      <c r="A156" s="17" t="s">
        <v>1720</v>
      </c>
      <c r="B156" s="17" t="s">
        <v>1533</v>
      </c>
      <c r="C156" s="17"/>
      <c r="D156" s="17" t="s">
        <v>104</v>
      </c>
      <c r="E156" s="17" t="s">
        <v>1721</v>
      </c>
      <c r="F156" s="17"/>
      <c r="G156" s="17"/>
      <c r="H156" s="17"/>
      <c r="I156" s="17">
        <v>8</v>
      </c>
      <c r="J156" s="18">
        <v>3.4</v>
      </c>
      <c r="K156" s="17">
        <v>1</v>
      </c>
      <c r="L156" s="20">
        <v>1</v>
      </c>
      <c r="M156" s="19">
        <f t="shared" si="12"/>
        <v>3.4</v>
      </c>
      <c r="N156" s="20"/>
      <c r="O156" s="20">
        <v>8</v>
      </c>
      <c r="P156" s="21">
        <v>3.4</v>
      </c>
      <c r="Q156" s="20">
        <v>1</v>
      </c>
      <c r="R156" s="20">
        <f t="shared" si="13"/>
        <v>3.4</v>
      </c>
      <c r="S156" s="20"/>
      <c r="T156" s="21"/>
      <c r="U156" s="21"/>
      <c r="V156" s="20"/>
      <c r="W156" s="41">
        <f t="shared" si="14"/>
        <v>1</v>
      </c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429"/>
    </row>
    <row r="157" spans="1:77" s="186" customFormat="1" ht="18.75" x14ac:dyDescent="0.3">
      <c r="A157" s="17" t="s">
        <v>1718</v>
      </c>
      <c r="B157" s="17" t="s">
        <v>1533</v>
      </c>
      <c r="C157" s="17"/>
      <c r="D157" s="17" t="s">
        <v>104</v>
      </c>
      <c r="E157" s="17" t="s">
        <v>1719</v>
      </c>
      <c r="F157" s="17"/>
      <c r="G157" s="17"/>
      <c r="H157" s="17"/>
      <c r="I157" s="17">
        <v>8</v>
      </c>
      <c r="J157" s="18">
        <v>3.4</v>
      </c>
      <c r="K157" s="17">
        <v>1</v>
      </c>
      <c r="L157" s="20">
        <v>1</v>
      </c>
      <c r="M157" s="19">
        <f t="shared" si="12"/>
        <v>3.4</v>
      </c>
      <c r="N157" s="20"/>
      <c r="O157" s="20">
        <v>8</v>
      </c>
      <c r="P157" s="21">
        <v>3.4</v>
      </c>
      <c r="Q157" s="20">
        <v>1</v>
      </c>
      <c r="R157" s="20">
        <f t="shared" si="13"/>
        <v>3.4</v>
      </c>
      <c r="S157" s="20"/>
      <c r="T157" s="21"/>
      <c r="U157" s="21"/>
      <c r="V157" s="20"/>
      <c r="W157" s="41">
        <f t="shared" si="14"/>
        <v>1</v>
      </c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429"/>
    </row>
    <row r="158" spans="1:77" s="186" customFormat="1" ht="18.75" x14ac:dyDescent="0.3">
      <c r="A158" s="17" t="s">
        <v>1716</v>
      </c>
      <c r="B158" s="17" t="s">
        <v>1533</v>
      </c>
      <c r="C158" s="17"/>
      <c r="D158" s="17" t="s">
        <v>104</v>
      </c>
      <c r="E158" s="17" t="s">
        <v>1717</v>
      </c>
      <c r="F158" s="17"/>
      <c r="G158" s="17"/>
      <c r="H158" s="17"/>
      <c r="I158" s="17">
        <v>6</v>
      </c>
      <c r="J158" s="18">
        <v>2.25</v>
      </c>
      <c r="K158" s="17">
        <v>1</v>
      </c>
      <c r="L158" s="20">
        <v>1</v>
      </c>
      <c r="M158" s="19">
        <f t="shared" si="12"/>
        <v>2.25</v>
      </c>
      <c r="N158" s="20"/>
      <c r="O158" s="20">
        <v>6</v>
      </c>
      <c r="P158" s="21">
        <v>2.25</v>
      </c>
      <c r="Q158" s="20">
        <v>1</v>
      </c>
      <c r="R158" s="20">
        <f t="shared" si="13"/>
        <v>2.25</v>
      </c>
      <c r="S158" s="20"/>
      <c r="T158" s="21"/>
      <c r="U158" s="21"/>
      <c r="V158" s="20"/>
      <c r="W158" s="41">
        <f t="shared" si="14"/>
        <v>1</v>
      </c>
      <c r="X158" s="35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429"/>
    </row>
    <row r="159" spans="1:77" s="186" customFormat="1" ht="18.75" x14ac:dyDescent="0.3">
      <c r="A159" s="17" t="s">
        <v>1714</v>
      </c>
      <c r="B159" s="17" t="s">
        <v>1533</v>
      </c>
      <c r="C159" s="17"/>
      <c r="D159" s="17" t="s">
        <v>104</v>
      </c>
      <c r="E159" s="17" t="s">
        <v>1715</v>
      </c>
      <c r="F159" s="17"/>
      <c r="G159" s="17"/>
      <c r="H159" s="17"/>
      <c r="I159" s="17">
        <v>6</v>
      </c>
      <c r="J159" s="18">
        <v>2.25</v>
      </c>
      <c r="K159" s="17">
        <v>1</v>
      </c>
      <c r="L159" s="20">
        <v>1</v>
      </c>
      <c r="M159" s="19">
        <f t="shared" si="12"/>
        <v>2.25</v>
      </c>
      <c r="N159" s="20"/>
      <c r="O159" s="20">
        <v>6</v>
      </c>
      <c r="P159" s="21">
        <v>2.2999999999999998</v>
      </c>
      <c r="Q159" s="20">
        <v>1</v>
      </c>
      <c r="R159" s="20">
        <f t="shared" si="13"/>
        <v>2.2999999999999998</v>
      </c>
      <c r="S159" s="20"/>
      <c r="T159" s="21"/>
      <c r="U159" s="21"/>
      <c r="V159" s="20"/>
      <c r="W159" s="41">
        <f t="shared" si="14"/>
        <v>1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429"/>
    </row>
    <row r="160" spans="1:77" s="186" customFormat="1" ht="18.75" x14ac:dyDescent="0.3">
      <c r="A160" s="186" t="s">
        <v>1636</v>
      </c>
      <c r="B160" s="186" t="s">
        <v>1533</v>
      </c>
      <c r="C160" s="186" t="s">
        <v>1711</v>
      </c>
      <c r="D160" s="186" t="s">
        <v>136</v>
      </c>
      <c r="E160" s="186" t="s">
        <v>1712</v>
      </c>
      <c r="F160" s="186" t="s">
        <v>1713</v>
      </c>
      <c r="H160" s="438" t="s">
        <v>1624</v>
      </c>
      <c r="P160" s="187"/>
      <c r="S160" s="186">
        <v>2</v>
      </c>
      <c r="T160" s="187">
        <v>5.9</v>
      </c>
      <c r="U160" s="187">
        <v>12</v>
      </c>
      <c r="W160" s="252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429"/>
    </row>
    <row r="161" spans="1:77" s="186" customFormat="1" ht="18.75" x14ac:dyDescent="0.3">
      <c r="A161" s="186" t="s">
        <v>1707</v>
      </c>
      <c r="B161" s="186" t="s">
        <v>1533</v>
      </c>
      <c r="C161" s="186" t="s">
        <v>1708</v>
      </c>
      <c r="D161" s="186" t="s">
        <v>136</v>
      </c>
      <c r="E161" s="186" t="s">
        <v>1709</v>
      </c>
      <c r="F161" s="186" t="s">
        <v>1710</v>
      </c>
      <c r="H161" s="438" t="s">
        <v>1624</v>
      </c>
      <c r="P161" s="187"/>
      <c r="S161" s="186">
        <v>2</v>
      </c>
      <c r="T161" s="187">
        <v>2.7</v>
      </c>
      <c r="U161" s="187">
        <v>6</v>
      </c>
      <c r="V161" s="186">
        <v>2</v>
      </c>
      <c r="W161" s="252">
        <v>0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429"/>
    </row>
    <row r="162" spans="1:77" s="186" customFormat="1" ht="18.75" x14ac:dyDescent="0.3">
      <c r="A162" s="186" t="s">
        <v>1704</v>
      </c>
      <c r="B162" s="186" t="s">
        <v>1533</v>
      </c>
      <c r="C162" s="186" t="s">
        <v>1705</v>
      </c>
      <c r="D162" s="186" t="s">
        <v>136</v>
      </c>
      <c r="E162" s="186" t="s">
        <v>1706</v>
      </c>
      <c r="F162" s="186" t="s">
        <v>1053</v>
      </c>
      <c r="G162" s="186" t="s">
        <v>196</v>
      </c>
      <c r="H162" s="438" t="s">
        <v>1624</v>
      </c>
      <c r="P162" s="187"/>
      <c r="S162" s="186">
        <v>2</v>
      </c>
      <c r="T162" s="187">
        <v>2.7</v>
      </c>
      <c r="U162" s="187">
        <v>6</v>
      </c>
      <c r="W162" s="252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429"/>
    </row>
    <row r="163" spans="1:77" s="186" customFormat="1" ht="18.75" x14ac:dyDescent="0.3">
      <c r="A163" s="186" t="s">
        <v>1700</v>
      </c>
      <c r="B163" s="186" t="s">
        <v>1533</v>
      </c>
      <c r="C163" s="186" t="s">
        <v>1701</v>
      </c>
      <c r="D163" s="186" t="s">
        <v>136</v>
      </c>
      <c r="E163" s="186" t="s">
        <v>1702</v>
      </c>
      <c r="F163" s="186" t="s">
        <v>1703</v>
      </c>
      <c r="H163" s="186" t="s">
        <v>1635</v>
      </c>
      <c r="P163" s="187"/>
      <c r="S163" s="186">
        <v>10</v>
      </c>
      <c r="T163" s="187">
        <v>1.5</v>
      </c>
      <c r="U163" s="187">
        <v>5</v>
      </c>
      <c r="V163" s="186">
        <v>2</v>
      </c>
      <c r="W163" s="252">
        <f>S163-V163</f>
        <v>8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429"/>
    </row>
    <row r="164" spans="1:77" s="97" customFormat="1" ht="18.75" x14ac:dyDescent="0.3">
      <c r="A164" s="186" t="s">
        <v>1696</v>
      </c>
      <c r="B164" s="186" t="s">
        <v>1533</v>
      </c>
      <c r="C164" s="186" t="s">
        <v>1697</v>
      </c>
      <c r="D164" s="186" t="s">
        <v>136</v>
      </c>
      <c r="E164" s="186" t="s">
        <v>1698</v>
      </c>
      <c r="F164" s="186" t="s">
        <v>1699</v>
      </c>
      <c r="G164" s="186"/>
      <c r="H164" s="186" t="s">
        <v>1635</v>
      </c>
      <c r="I164" s="186"/>
      <c r="J164" s="186"/>
      <c r="K164" s="252"/>
      <c r="L164" s="186"/>
      <c r="M164" s="252"/>
      <c r="N164" s="186"/>
      <c r="O164" s="186"/>
      <c r="P164" s="187"/>
      <c r="Q164" s="252"/>
      <c r="R164" s="252"/>
      <c r="S164" s="186">
        <v>10</v>
      </c>
      <c r="T164" s="187">
        <v>2.5</v>
      </c>
      <c r="U164" s="187">
        <v>5</v>
      </c>
      <c r="V164" s="186"/>
      <c r="W164" s="252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</row>
    <row r="165" spans="1:77" s="97" customFormat="1" ht="18.75" x14ac:dyDescent="0.3">
      <c r="A165" s="186" t="s">
        <v>2981</v>
      </c>
      <c r="B165" s="186" t="s">
        <v>1533</v>
      </c>
      <c r="C165" s="186" t="s">
        <v>1682</v>
      </c>
      <c r="D165" s="186" t="s">
        <v>136</v>
      </c>
      <c r="E165" s="186" t="s">
        <v>3097</v>
      </c>
      <c r="F165" s="186" t="s">
        <v>1053</v>
      </c>
      <c r="G165" s="186" t="s">
        <v>1677</v>
      </c>
      <c r="H165" s="438" t="s">
        <v>1624</v>
      </c>
      <c r="I165" s="186"/>
      <c r="J165" s="186"/>
      <c r="K165" s="252"/>
      <c r="L165" s="186"/>
      <c r="M165" s="252"/>
      <c r="N165" s="186"/>
      <c r="O165" s="186"/>
      <c r="P165" s="187"/>
      <c r="Q165" s="252"/>
      <c r="R165" s="252"/>
      <c r="S165" s="186">
        <v>2</v>
      </c>
      <c r="T165" s="187">
        <v>1.55</v>
      </c>
      <c r="U165" s="187">
        <v>5</v>
      </c>
      <c r="V165" s="186"/>
      <c r="W165" s="252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</row>
    <row r="166" spans="1:77" s="1" customFormat="1" ht="18.75" x14ac:dyDescent="0.3">
      <c r="A166" s="186" t="s">
        <v>1678</v>
      </c>
      <c r="B166" s="186" t="s">
        <v>1533</v>
      </c>
      <c r="C166" s="186" t="s">
        <v>1679</v>
      </c>
      <c r="D166" s="186" t="s">
        <v>136</v>
      </c>
      <c r="E166" s="186" t="s">
        <v>1680</v>
      </c>
      <c r="F166" s="186"/>
      <c r="G166" s="186"/>
      <c r="H166" s="186"/>
      <c r="I166" s="186"/>
      <c r="J166" s="186"/>
      <c r="K166" s="252"/>
      <c r="L166" s="186"/>
      <c r="M166" s="252"/>
      <c r="N166" s="186"/>
      <c r="O166" s="186"/>
      <c r="P166" s="187"/>
      <c r="Q166" s="252"/>
      <c r="R166" s="252"/>
      <c r="S166" s="186">
        <v>1</v>
      </c>
      <c r="T166" s="187">
        <v>8.4499999999999993</v>
      </c>
      <c r="U166" s="187">
        <v>18</v>
      </c>
      <c r="V166" s="186"/>
      <c r="W166" s="252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1:77" s="1" customFormat="1" ht="18.75" x14ac:dyDescent="0.3">
      <c r="A167" s="186" t="s">
        <v>1674</v>
      </c>
      <c r="B167" s="186" t="s">
        <v>1533</v>
      </c>
      <c r="C167" s="186" t="s">
        <v>1675</v>
      </c>
      <c r="D167" s="186" t="s">
        <v>136</v>
      </c>
      <c r="E167" s="186" t="s">
        <v>1676</v>
      </c>
      <c r="F167" s="186" t="s">
        <v>1053</v>
      </c>
      <c r="G167" s="186" t="s">
        <v>1677</v>
      </c>
      <c r="H167" s="438" t="s">
        <v>1624</v>
      </c>
      <c r="I167" s="186"/>
      <c r="J167" s="186"/>
      <c r="K167" s="252"/>
      <c r="L167" s="186"/>
      <c r="M167" s="252"/>
      <c r="N167" s="186"/>
      <c r="O167" s="186"/>
      <c r="P167" s="187"/>
      <c r="Q167" s="252"/>
      <c r="R167" s="252"/>
      <c r="S167" s="186">
        <v>3</v>
      </c>
      <c r="T167" s="187">
        <v>1.55</v>
      </c>
      <c r="U167" s="187">
        <v>5</v>
      </c>
      <c r="V167" s="186"/>
      <c r="W167" s="252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1:77" s="97" customFormat="1" ht="18.75" x14ac:dyDescent="0.3">
      <c r="A168" s="17" t="s">
        <v>1668</v>
      </c>
      <c r="B168" s="17" t="s">
        <v>1533</v>
      </c>
      <c r="C168" s="17"/>
      <c r="D168" s="17" t="s">
        <v>104</v>
      </c>
      <c r="E168" s="17" t="s">
        <v>1672</v>
      </c>
      <c r="F168" s="17"/>
      <c r="G168" s="17"/>
      <c r="H168" s="17"/>
      <c r="I168" s="17">
        <v>17</v>
      </c>
      <c r="J168" s="18">
        <v>8</v>
      </c>
      <c r="K168" s="24">
        <v>20</v>
      </c>
      <c r="L168" s="20">
        <v>13</v>
      </c>
      <c r="M168" s="691">
        <f>SUM(J168*L168)</f>
        <v>104</v>
      </c>
      <c r="N168" s="20"/>
      <c r="O168" s="82">
        <v>17</v>
      </c>
      <c r="P168" s="21">
        <v>8</v>
      </c>
      <c r="Q168" s="22">
        <v>11</v>
      </c>
      <c r="R168" s="22">
        <f>(P168*Q168)</f>
        <v>88</v>
      </c>
      <c r="S168" s="20"/>
      <c r="T168" s="21"/>
      <c r="U168" s="21"/>
      <c r="V168" s="20"/>
      <c r="W168" s="41">
        <f>(Q168-V168)</f>
        <v>11</v>
      </c>
      <c r="X168" s="88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</row>
    <row r="169" spans="1:77" s="25" customFormat="1" ht="18.75" x14ac:dyDescent="0.3">
      <c r="A169" s="254" t="s">
        <v>1668</v>
      </c>
      <c r="B169" s="17" t="s">
        <v>1533</v>
      </c>
      <c r="C169" s="17"/>
      <c r="D169" s="17" t="s">
        <v>104</v>
      </c>
      <c r="E169" s="17" t="s">
        <v>3738</v>
      </c>
      <c r="F169" s="53"/>
      <c r="G169" s="53"/>
      <c r="H169" s="53"/>
      <c r="I169" s="53">
        <v>6</v>
      </c>
      <c r="J169" s="52">
        <v>2.4500000000000002</v>
      </c>
      <c r="K169" s="57">
        <v>3</v>
      </c>
      <c r="L169" s="12">
        <v>0</v>
      </c>
      <c r="M169" s="687">
        <f>SUM(J169*L169)</f>
        <v>0</v>
      </c>
      <c r="N169" s="209"/>
      <c r="O169" s="209"/>
      <c r="P169" s="210"/>
      <c r="Q169" s="211">
        <v>0</v>
      </c>
      <c r="R169" s="14">
        <f>(P169*Q169)</f>
        <v>0</v>
      </c>
      <c r="S169" s="12"/>
      <c r="T169" s="54"/>
      <c r="U169" s="54"/>
      <c r="V169" s="12"/>
      <c r="W169" s="41">
        <f>(Q169-V169)</f>
        <v>0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1:77" s="25" customFormat="1" ht="18.75" x14ac:dyDescent="0.3">
      <c r="A170" s="254" t="s">
        <v>1666</v>
      </c>
      <c r="B170" s="17" t="s">
        <v>1533</v>
      </c>
      <c r="C170" s="17"/>
      <c r="D170" s="17" t="s">
        <v>104</v>
      </c>
      <c r="E170" s="17" t="s">
        <v>1667</v>
      </c>
      <c r="F170" s="17"/>
      <c r="G170" s="17"/>
      <c r="H170" s="17"/>
      <c r="I170" s="17">
        <v>6</v>
      </c>
      <c r="J170" s="18">
        <v>2.75</v>
      </c>
      <c r="K170" s="24">
        <v>17</v>
      </c>
      <c r="L170" s="20">
        <v>7</v>
      </c>
      <c r="M170" s="691">
        <f>SUM(J170*L170)</f>
        <v>19.25</v>
      </c>
      <c r="N170" s="20">
        <v>12</v>
      </c>
      <c r="O170" s="20">
        <v>9</v>
      </c>
      <c r="P170" s="21">
        <v>3.5</v>
      </c>
      <c r="Q170" s="22">
        <v>7</v>
      </c>
      <c r="R170" s="22">
        <f>(P170*Q170)</f>
        <v>24.5</v>
      </c>
      <c r="S170" s="20"/>
      <c r="T170" s="21">
        <v>2.75</v>
      </c>
      <c r="U170" s="21">
        <v>9</v>
      </c>
      <c r="V170" s="20">
        <v>1</v>
      </c>
      <c r="W170" s="41">
        <f>(Q170-V170)</f>
        <v>6</v>
      </c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:77" s="25" customFormat="1" ht="18.75" x14ac:dyDescent="0.3">
      <c r="A171" s="186" t="s">
        <v>1663</v>
      </c>
      <c r="B171" s="186" t="s">
        <v>1533</v>
      </c>
      <c r="C171" s="186" t="s">
        <v>1664</v>
      </c>
      <c r="D171" s="186" t="s">
        <v>136</v>
      </c>
      <c r="E171" s="186" t="s">
        <v>1665</v>
      </c>
      <c r="F171" s="186" t="s">
        <v>1634</v>
      </c>
      <c r="G171" s="186"/>
      <c r="H171" s="186" t="s">
        <v>1635</v>
      </c>
      <c r="I171" s="186"/>
      <c r="J171" s="186"/>
      <c r="K171" s="252"/>
      <c r="L171" s="186"/>
      <c r="M171" s="252"/>
      <c r="N171" s="186"/>
      <c r="O171" s="186"/>
      <c r="P171" s="187"/>
      <c r="Q171" s="252"/>
      <c r="R171" s="252"/>
      <c r="S171" s="186">
        <v>5</v>
      </c>
      <c r="T171" s="187">
        <v>1.1000000000000001</v>
      </c>
      <c r="U171" s="187">
        <v>5</v>
      </c>
      <c r="V171" s="186"/>
      <c r="W171" s="252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77" s="25" customFormat="1" ht="18.75" x14ac:dyDescent="0.3">
      <c r="A172" s="186" t="s">
        <v>1659</v>
      </c>
      <c r="B172" s="186" t="s">
        <v>1533</v>
      </c>
      <c r="C172" s="186" t="s">
        <v>1661</v>
      </c>
      <c r="D172" s="186" t="s">
        <v>136</v>
      </c>
      <c r="E172" s="186" t="s">
        <v>1662</v>
      </c>
      <c r="F172" s="186"/>
      <c r="G172" s="186"/>
      <c r="H172" s="186"/>
      <c r="I172" s="186"/>
      <c r="J172" s="186"/>
      <c r="K172" s="252"/>
      <c r="L172" s="186"/>
      <c r="M172" s="252"/>
      <c r="N172" s="186"/>
      <c r="O172" s="186"/>
      <c r="P172" s="187"/>
      <c r="Q172" s="252"/>
      <c r="R172" s="252"/>
      <c r="S172" s="186">
        <v>1</v>
      </c>
      <c r="T172" s="187">
        <v>5.6</v>
      </c>
      <c r="U172" s="187">
        <v>15</v>
      </c>
      <c r="V172" s="186"/>
      <c r="W172" s="252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77" s="1" customFormat="1" ht="18.75" x14ac:dyDescent="0.3">
      <c r="A173" s="17" t="s">
        <v>1657</v>
      </c>
      <c r="B173" s="17" t="s">
        <v>1533</v>
      </c>
      <c r="C173" s="17"/>
      <c r="D173" s="17" t="s">
        <v>104</v>
      </c>
      <c r="E173" s="17" t="s">
        <v>1658</v>
      </c>
      <c r="F173" s="17"/>
      <c r="G173" s="17"/>
      <c r="H173" s="17"/>
      <c r="I173" s="17">
        <v>8</v>
      </c>
      <c r="J173" s="18">
        <v>3.4</v>
      </c>
      <c r="K173" s="24">
        <v>10</v>
      </c>
      <c r="L173" s="20">
        <v>7</v>
      </c>
      <c r="M173" s="691">
        <f>SUM(J173*L173)</f>
        <v>23.8</v>
      </c>
      <c r="N173" s="20"/>
      <c r="O173" s="20">
        <v>8</v>
      </c>
      <c r="P173" s="21">
        <v>3.4</v>
      </c>
      <c r="Q173" s="22">
        <v>6</v>
      </c>
      <c r="R173" s="22">
        <f>(P173*Q173)</f>
        <v>20.399999999999999</v>
      </c>
      <c r="S173" s="20"/>
      <c r="T173" s="21">
        <v>3.4</v>
      </c>
      <c r="U173" s="21">
        <v>8</v>
      </c>
      <c r="V173" s="20">
        <v>1</v>
      </c>
      <c r="W173" s="41">
        <f>(Q173-V173)</f>
        <v>5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77" s="1" customFormat="1" ht="18.75" x14ac:dyDescent="0.3">
      <c r="A174" s="186" t="s">
        <v>1650</v>
      </c>
      <c r="B174" s="186" t="s">
        <v>1533</v>
      </c>
      <c r="C174" s="186" t="s">
        <v>1651</v>
      </c>
      <c r="D174" s="186" t="s">
        <v>136</v>
      </c>
      <c r="E174" s="186" t="s">
        <v>1652</v>
      </c>
      <c r="F174" s="186" t="s">
        <v>1653</v>
      </c>
      <c r="G174" s="186"/>
      <c r="H174" s="186" t="s">
        <v>1635</v>
      </c>
      <c r="I174" s="186"/>
      <c r="J174" s="186"/>
      <c r="K174" s="252"/>
      <c r="L174" s="186"/>
      <c r="M174" s="252"/>
      <c r="N174" s="186"/>
      <c r="O174" s="186"/>
      <c r="P174" s="187"/>
      <c r="Q174" s="252"/>
      <c r="R174" s="252"/>
      <c r="S174" s="186">
        <v>10</v>
      </c>
      <c r="T174" s="187">
        <v>0.65</v>
      </c>
      <c r="U174" s="187">
        <v>3</v>
      </c>
      <c r="V174" s="186"/>
      <c r="W174" s="252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77" s="17" customFormat="1" ht="18.75" x14ac:dyDescent="0.3">
      <c r="A175" s="17" t="s">
        <v>1646</v>
      </c>
      <c r="B175" s="17" t="s">
        <v>1533</v>
      </c>
      <c r="D175" s="17" t="s">
        <v>104</v>
      </c>
      <c r="E175" s="17" t="s">
        <v>1649</v>
      </c>
      <c r="J175" s="18"/>
      <c r="L175" s="20"/>
      <c r="M175" s="691"/>
      <c r="N175" s="20">
        <v>24</v>
      </c>
      <c r="O175" s="20">
        <v>3</v>
      </c>
      <c r="P175" s="21">
        <v>0.44</v>
      </c>
      <c r="Q175" s="22">
        <v>9</v>
      </c>
      <c r="R175" s="22">
        <f>(P175*Q175)</f>
        <v>3.96</v>
      </c>
      <c r="S175" s="20"/>
      <c r="T175" s="21"/>
      <c r="U175" s="21"/>
      <c r="V175" s="20"/>
      <c r="W175" s="41">
        <f>(Q175-V175)</f>
        <v>9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96"/>
    </row>
    <row r="176" spans="1:77" s="25" customFormat="1" ht="18.75" x14ac:dyDescent="0.3">
      <c r="A176" s="17" t="s">
        <v>1646</v>
      </c>
      <c r="B176" s="17" t="s">
        <v>1533</v>
      </c>
      <c r="C176" s="17"/>
      <c r="D176" s="17" t="s">
        <v>104</v>
      </c>
      <c r="E176" s="17" t="s">
        <v>1648</v>
      </c>
      <c r="F176" s="17"/>
      <c r="G176" s="17"/>
      <c r="H176" s="17"/>
      <c r="I176" s="17"/>
      <c r="J176" s="18"/>
      <c r="K176" s="24"/>
      <c r="L176" s="20"/>
      <c r="M176" s="691"/>
      <c r="N176" s="20">
        <v>10</v>
      </c>
      <c r="O176" s="20">
        <v>3</v>
      </c>
      <c r="P176" s="21">
        <v>0.5</v>
      </c>
      <c r="Q176" s="22">
        <v>3</v>
      </c>
      <c r="R176" s="22">
        <f>(P176*Q176)</f>
        <v>1.5</v>
      </c>
      <c r="S176" s="20"/>
      <c r="T176" s="21"/>
      <c r="U176" s="21"/>
      <c r="V176" s="20"/>
      <c r="W176" s="41">
        <f>(Q176-V176)</f>
        <v>3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2" customFormat="1" ht="18.75" x14ac:dyDescent="0.3">
      <c r="A177" s="17" t="s">
        <v>1646</v>
      </c>
      <c r="B177" s="17" t="s">
        <v>1533</v>
      </c>
      <c r="C177" s="17"/>
      <c r="D177" s="17" t="s">
        <v>104</v>
      </c>
      <c r="E177" s="17" t="s">
        <v>1647</v>
      </c>
      <c r="F177" s="17"/>
      <c r="G177" s="17"/>
      <c r="H177" s="17"/>
      <c r="I177" s="17"/>
      <c r="J177" s="18"/>
      <c r="K177" s="24"/>
      <c r="L177" s="20"/>
      <c r="M177" s="691"/>
      <c r="N177" s="20">
        <v>10</v>
      </c>
      <c r="O177" s="20">
        <v>3</v>
      </c>
      <c r="P177" s="21">
        <v>0.5</v>
      </c>
      <c r="Q177" s="22">
        <v>5</v>
      </c>
      <c r="R177" s="22">
        <f>(P177*Q177)</f>
        <v>2.5</v>
      </c>
      <c r="S177" s="20"/>
      <c r="T177" s="21"/>
      <c r="U177" s="21"/>
      <c r="V177" s="20"/>
      <c r="W177" s="41">
        <f>(Q177-V177)</f>
        <v>5</v>
      </c>
      <c r="X177" s="3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25" customFormat="1" ht="18.75" x14ac:dyDescent="0.3">
      <c r="A178" s="17" t="s">
        <v>1641</v>
      </c>
      <c r="B178" s="17" t="s">
        <v>1533</v>
      </c>
      <c r="C178" s="17"/>
      <c r="D178" s="17" t="s">
        <v>104</v>
      </c>
      <c r="E178" s="18" t="s">
        <v>1642</v>
      </c>
      <c r="F178" s="17"/>
      <c r="G178" s="17"/>
      <c r="H178" s="17"/>
      <c r="I178" s="17"/>
      <c r="J178" s="18">
        <v>0.75</v>
      </c>
      <c r="K178" s="24"/>
      <c r="L178" s="20">
        <v>3</v>
      </c>
      <c r="M178" s="691">
        <f>SUM(J178*L178)</f>
        <v>2.25</v>
      </c>
      <c r="N178" s="20">
        <v>39</v>
      </c>
      <c r="O178" s="20">
        <v>4</v>
      </c>
      <c r="P178" s="21">
        <v>1.2</v>
      </c>
      <c r="Q178" s="22">
        <v>35</v>
      </c>
      <c r="R178" s="22">
        <f>(P178*Q178)</f>
        <v>42</v>
      </c>
      <c r="S178" s="20"/>
      <c r="T178" s="21"/>
      <c r="U178" s="21"/>
      <c r="V178" s="20"/>
      <c r="W178" s="41">
        <f>(Q178-V178)</f>
        <v>35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25" customFormat="1" ht="18.75" x14ac:dyDescent="0.3">
      <c r="A179" s="186" t="s">
        <v>1636</v>
      </c>
      <c r="B179" s="186" t="s">
        <v>1533</v>
      </c>
      <c r="C179" s="186" t="s">
        <v>1639</v>
      </c>
      <c r="D179" s="186" t="s">
        <v>136</v>
      </c>
      <c r="E179" s="186" t="s">
        <v>1640</v>
      </c>
      <c r="F179" s="186" t="s">
        <v>1628</v>
      </c>
      <c r="G179" s="186"/>
      <c r="H179" s="438" t="s">
        <v>1624</v>
      </c>
      <c r="I179" s="186"/>
      <c r="J179" s="186"/>
      <c r="K179" s="252"/>
      <c r="L179" s="186"/>
      <c r="M179" s="252"/>
      <c r="N179" s="186"/>
      <c r="O179" s="186"/>
      <c r="P179" s="187"/>
      <c r="Q179" s="252"/>
      <c r="R179" s="252"/>
      <c r="S179" s="186">
        <v>2</v>
      </c>
      <c r="T179" s="187">
        <v>7.3</v>
      </c>
      <c r="U179" s="187">
        <v>21</v>
      </c>
      <c r="V179" s="186"/>
      <c r="W179" s="252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1" customFormat="1" ht="18.75" x14ac:dyDescent="0.3">
      <c r="A180" s="186" t="s">
        <v>1636</v>
      </c>
      <c r="B180" s="186" t="s">
        <v>1533</v>
      </c>
      <c r="C180" s="186" t="s">
        <v>1637</v>
      </c>
      <c r="D180" s="186" t="s">
        <v>136</v>
      </c>
      <c r="E180" s="186" t="s">
        <v>1638</v>
      </c>
      <c r="F180" s="186" t="s">
        <v>1634</v>
      </c>
      <c r="G180" s="186"/>
      <c r="H180" s="186" t="s">
        <v>1635</v>
      </c>
      <c r="I180" s="186"/>
      <c r="J180" s="186"/>
      <c r="K180" s="252"/>
      <c r="L180" s="186"/>
      <c r="M180" s="252"/>
      <c r="N180" s="186"/>
      <c r="O180" s="186"/>
      <c r="P180" s="187"/>
      <c r="Q180" s="252"/>
      <c r="R180" s="252"/>
      <c r="S180" s="186">
        <v>10</v>
      </c>
      <c r="T180" s="187">
        <v>1.1000000000000001</v>
      </c>
      <c r="U180" s="187">
        <v>5</v>
      </c>
      <c r="V180" s="186"/>
      <c r="W180" s="252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25" customFormat="1" ht="18.75" x14ac:dyDescent="0.3">
      <c r="A181" s="186" t="s">
        <v>1625</v>
      </c>
      <c r="B181" s="186" t="s">
        <v>1533</v>
      </c>
      <c r="C181" s="186" t="s">
        <v>1632</v>
      </c>
      <c r="D181" s="186" t="s">
        <v>136</v>
      </c>
      <c r="E181" s="186" t="s">
        <v>1633</v>
      </c>
      <c r="F181" s="186" t="s">
        <v>1634</v>
      </c>
      <c r="G181" s="186"/>
      <c r="H181" s="186" t="s">
        <v>1635</v>
      </c>
      <c r="I181" s="186"/>
      <c r="J181" s="186"/>
      <c r="K181" s="252"/>
      <c r="L181" s="186"/>
      <c r="M181" s="252"/>
      <c r="N181" s="186"/>
      <c r="O181" s="186"/>
      <c r="P181" s="187"/>
      <c r="Q181" s="252"/>
      <c r="R181" s="252"/>
      <c r="S181" s="186">
        <v>10</v>
      </c>
      <c r="T181" s="187">
        <v>1.4</v>
      </c>
      <c r="U181" s="187">
        <v>5</v>
      </c>
      <c r="V181" s="186"/>
      <c r="W181" s="252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1" customFormat="1" ht="18.75" x14ac:dyDescent="0.3">
      <c r="A182" s="186" t="s">
        <v>1629</v>
      </c>
      <c r="B182" s="186" t="s">
        <v>1533</v>
      </c>
      <c r="C182" s="186" t="s">
        <v>1630</v>
      </c>
      <c r="D182" s="186" t="s">
        <v>136</v>
      </c>
      <c r="E182" s="186" t="s">
        <v>1631</v>
      </c>
      <c r="F182" s="186" t="s">
        <v>1053</v>
      </c>
      <c r="G182" s="186"/>
      <c r="H182" s="438" t="s">
        <v>1624</v>
      </c>
      <c r="I182" s="186"/>
      <c r="J182" s="186"/>
      <c r="K182" s="252"/>
      <c r="L182" s="186"/>
      <c r="M182" s="252"/>
      <c r="N182" s="186"/>
      <c r="O182" s="186"/>
      <c r="P182" s="187"/>
      <c r="Q182" s="252"/>
      <c r="R182" s="252"/>
      <c r="S182" s="186">
        <v>2</v>
      </c>
      <c r="T182" s="187">
        <v>2.7</v>
      </c>
      <c r="U182" s="187">
        <v>6</v>
      </c>
      <c r="V182" s="186"/>
      <c r="W182" s="252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25" customFormat="1" ht="18.75" x14ac:dyDescent="0.3">
      <c r="A183" s="186" t="s">
        <v>1625</v>
      </c>
      <c r="B183" s="186" t="s">
        <v>1533</v>
      </c>
      <c r="C183" s="186" t="s">
        <v>1626</v>
      </c>
      <c r="D183" s="186" t="s">
        <v>136</v>
      </c>
      <c r="E183" s="186" t="s">
        <v>1627</v>
      </c>
      <c r="F183" s="186" t="s">
        <v>1628</v>
      </c>
      <c r="G183" s="186"/>
      <c r="H183" s="438" t="s">
        <v>1624</v>
      </c>
      <c r="I183" s="186"/>
      <c r="J183" s="186"/>
      <c r="K183" s="252"/>
      <c r="L183" s="186"/>
      <c r="M183" s="252"/>
      <c r="N183" s="186"/>
      <c r="O183" s="186"/>
      <c r="P183" s="187"/>
      <c r="Q183" s="252"/>
      <c r="R183" s="252"/>
      <c r="S183" s="186">
        <v>2</v>
      </c>
      <c r="T183" s="187">
        <v>7.3</v>
      </c>
      <c r="U183" s="187">
        <v>21</v>
      </c>
      <c r="V183" s="186"/>
      <c r="W183" s="252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25" customFormat="1" ht="18.75" x14ac:dyDescent="0.3">
      <c r="A184" s="186" t="s">
        <v>1621</v>
      </c>
      <c r="B184" s="186" t="s">
        <v>1533</v>
      </c>
      <c r="C184" s="186" t="s">
        <v>1622</v>
      </c>
      <c r="D184" s="186" t="s">
        <v>136</v>
      </c>
      <c r="E184" s="186" t="s">
        <v>1623</v>
      </c>
      <c r="F184" s="186" t="s">
        <v>1053</v>
      </c>
      <c r="G184" s="186"/>
      <c r="H184" s="438" t="s">
        <v>1624</v>
      </c>
      <c r="I184" s="186"/>
      <c r="J184" s="186"/>
      <c r="K184" s="252"/>
      <c r="L184" s="186"/>
      <c r="M184" s="252"/>
      <c r="N184" s="186"/>
      <c r="O184" s="186"/>
      <c r="P184" s="187"/>
      <c r="Q184" s="252"/>
      <c r="R184" s="252"/>
      <c r="S184" s="186">
        <v>2</v>
      </c>
      <c r="T184" s="187">
        <v>2.7</v>
      </c>
      <c r="U184" s="187">
        <v>6</v>
      </c>
      <c r="V184" s="186"/>
      <c r="W184" s="252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1" customFormat="1" ht="18.75" x14ac:dyDescent="0.3">
      <c r="A185" s="17" t="s">
        <v>1769</v>
      </c>
      <c r="B185" s="17" t="s">
        <v>1660</v>
      </c>
      <c r="C185" s="17"/>
      <c r="D185" s="17" t="s">
        <v>104</v>
      </c>
      <c r="E185" s="17" t="s">
        <v>1770</v>
      </c>
      <c r="F185" s="17"/>
      <c r="G185" s="17"/>
      <c r="H185" s="17"/>
      <c r="I185" s="17"/>
      <c r="J185" s="18"/>
      <c r="K185" s="24"/>
      <c r="L185" s="20"/>
      <c r="M185" s="691"/>
      <c r="N185" s="20">
        <v>2</v>
      </c>
      <c r="O185" s="20">
        <v>15</v>
      </c>
      <c r="P185" s="21">
        <v>3</v>
      </c>
      <c r="Q185" s="22">
        <v>2</v>
      </c>
      <c r="R185" s="22">
        <f>(P185*Q185)</f>
        <v>6</v>
      </c>
      <c r="S185" s="20"/>
      <c r="T185" s="21"/>
      <c r="U185" s="21"/>
      <c r="V185" s="20"/>
      <c r="W185" s="41">
        <f t="shared" ref="W185:W194" si="15">(Q185-V185)</f>
        <v>2</v>
      </c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1" customFormat="1" ht="18.75" x14ac:dyDescent="0.3">
      <c r="A186" s="17" t="s">
        <v>1767</v>
      </c>
      <c r="B186" s="17" t="s">
        <v>1660</v>
      </c>
      <c r="C186" s="17"/>
      <c r="D186" s="17" t="s">
        <v>104</v>
      </c>
      <c r="E186" s="17" t="s">
        <v>1768</v>
      </c>
      <c r="F186" s="17"/>
      <c r="G186" s="17"/>
      <c r="H186" s="17"/>
      <c r="I186" s="17"/>
      <c r="J186" s="18"/>
      <c r="K186" s="24"/>
      <c r="L186" s="20"/>
      <c r="M186" s="691"/>
      <c r="N186" s="20">
        <v>4</v>
      </c>
      <c r="O186" s="20">
        <v>36</v>
      </c>
      <c r="P186" s="21">
        <v>13.1</v>
      </c>
      <c r="Q186" s="22">
        <v>3</v>
      </c>
      <c r="R186" s="22">
        <f>(P186*Q186)</f>
        <v>39.299999999999997</v>
      </c>
      <c r="S186" s="20"/>
      <c r="T186" s="21"/>
      <c r="U186" s="21"/>
      <c r="V186" s="20"/>
      <c r="W186" s="41">
        <f t="shared" si="15"/>
        <v>3</v>
      </c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25" customFormat="1" ht="18.75" x14ac:dyDescent="0.3">
      <c r="A187" s="186" t="s">
        <v>1764</v>
      </c>
      <c r="B187" s="186" t="s">
        <v>1660</v>
      </c>
      <c r="C187" s="186"/>
      <c r="D187" s="186" t="s">
        <v>136</v>
      </c>
      <c r="E187" s="186" t="s">
        <v>1765</v>
      </c>
      <c r="F187" s="186"/>
      <c r="G187" s="186"/>
      <c r="H187" s="186" t="s">
        <v>1766</v>
      </c>
      <c r="I187" s="186"/>
      <c r="J187" s="419"/>
      <c r="K187" s="252"/>
      <c r="L187" s="420"/>
      <c r="M187" s="931"/>
      <c r="N187" s="420"/>
      <c r="O187" s="420"/>
      <c r="P187" s="421"/>
      <c r="Q187" s="422">
        <v>1</v>
      </c>
      <c r="R187" s="422"/>
      <c r="S187" s="420">
        <v>1</v>
      </c>
      <c r="T187" s="421">
        <v>0</v>
      </c>
      <c r="U187" s="421">
        <v>10</v>
      </c>
      <c r="V187" s="420"/>
      <c r="W187" s="41">
        <f t="shared" si="15"/>
        <v>1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25" customFormat="1" ht="18.75" x14ac:dyDescent="0.3">
      <c r="A188" s="17" t="s">
        <v>1762</v>
      </c>
      <c r="B188" s="17" t="s">
        <v>1660</v>
      </c>
      <c r="C188" s="17"/>
      <c r="D188" s="17" t="s">
        <v>104</v>
      </c>
      <c r="E188" s="17" t="s">
        <v>1763</v>
      </c>
      <c r="F188" s="17"/>
      <c r="G188" s="17"/>
      <c r="H188" s="17"/>
      <c r="I188" s="17"/>
      <c r="J188" s="18"/>
      <c r="K188" s="24"/>
      <c r="L188" s="20"/>
      <c r="M188" s="691"/>
      <c r="N188" s="20">
        <v>8</v>
      </c>
      <c r="O188" s="20">
        <v>10</v>
      </c>
      <c r="P188" s="21">
        <v>3.6</v>
      </c>
      <c r="Q188" s="22">
        <v>5</v>
      </c>
      <c r="R188" s="22">
        <f t="shared" ref="R188:R194" si="16">(P188*Q188)</f>
        <v>18</v>
      </c>
      <c r="S188" s="20"/>
      <c r="T188" s="21"/>
      <c r="U188" s="21"/>
      <c r="V188" s="20"/>
      <c r="W188" s="41">
        <f t="shared" si="15"/>
        <v>5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1" customFormat="1" ht="18.75" x14ac:dyDescent="0.3">
      <c r="A189" s="186" t="s">
        <v>1759</v>
      </c>
      <c r="B189" s="17" t="s">
        <v>1660</v>
      </c>
      <c r="C189" s="17"/>
      <c r="D189" s="17" t="s">
        <v>104</v>
      </c>
      <c r="E189" s="17" t="s">
        <v>3739</v>
      </c>
      <c r="F189" s="17"/>
      <c r="G189" s="17"/>
      <c r="H189" s="17"/>
      <c r="I189" s="17">
        <v>12</v>
      </c>
      <c r="J189" s="18">
        <v>3.25</v>
      </c>
      <c r="K189" s="24">
        <v>6</v>
      </c>
      <c r="L189" s="20">
        <v>6</v>
      </c>
      <c r="M189" s="691">
        <f>SUM(J189*L189)</f>
        <v>19.5</v>
      </c>
      <c r="N189" s="20"/>
      <c r="O189" s="20">
        <v>10</v>
      </c>
      <c r="P189" s="21">
        <v>3.3</v>
      </c>
      <c r="Q189" s="22">
        <v>4</v>
      </c>
      <c r="R189" s="22">
        <f t="shared" si="16"/>
        <v>13.2</v>
      </c>
      <c r="S189" s="20"/>
      <c r="T189" s="21"/>
      <c r="U189" s="21"/>
      <c r="V189" s="20">
        <v>3</v>
      </c>
      <c r="W189" s="41">
        <f t="shared" si="15"/>
        <v>1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1" customFormat="1" ht="18.75" x14ac:dyDescent="0.3">
      <c r="A190" s="17" t="s">
        <v>1757</v>
      </c>
      <c r="B190" s="17" t="s">
        <v>1660</v>
      </c>
      <c r="C190" s="17"/>
      <c r="D190" s="17" t="s">
        <v>104</v>
      </c>
      <c r="E190" s="17" t="s">
        <v>1758</v>
      </c>
      <c r="F190" s="17"/>
      <c r="G190" s="17"/>
      <c r="H190" s="17"/>
      <c r="I190" s="17"/>
      <c r="J190" s="18"/>
      <c r="K190" s="24"/>
      <c r="L190" s="20"/>
      <c r="M190" s="691"/>
      <c r="N190" s="20">
        <v>1</v>
      </c>
      <c r="O190" s="20">
        <v>39</v>
      </c>
      <c r="P190" s="21">
        <v>14.85</v>
      </c>
      <c r="Q190" s="22">
        <v>1</v>
      </c>
      <c r="R190" s="22">
        <f t="shared" si="16"/>
        <v>14.85</v>
      </c>
      <c r="S190" s="20"/>
      <c r="T190" s="21"/>
      <c r="U190" s="21"/>
      <c r="V190" s="20"/>
      <c r="W190" s="41">
        <f t="shared" si="15"/>
        <v>1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25" customFormat="1" ht="18.75" x14ac:dyDescent="0.3">
      <c r="A191" s="17" t="s">
        <v>1755</v>
      </c>
      <c r="B191" s="17" t="s">
        <v>1660</v>
      </c>
      <c r="C191" s="17"/>
      <c r="D191" s="17" t="s">
        <v>22</v>
      </c>
      <c r="E191" s="17" t="s">
        <v>1756</v>
      </c>
      <c r="F191" s="17" t="s">
        <v>34</v>
      </c>
      <c r="G191" s="17"/>
      <c r="H191" s="17"/>
      <c r="I191" s="17">
        <v>3</v>
      </c>
      <c r="J191" s="17">
        <f>SUM(I191*50%)</f>
        <v>1.5</v>
      </c>
      <c r="K191" s="24"/>
      <c r="L191" s="17">
        <v>3</v>
      </c>
      <c r="M191" s="691">
        <f>SUM(J191*L191)</f>
        <v>4.5</v>
      </c>
      <c r="N191" s="20"/>
      <c r="O191" s="82">
        <v>3</v>
      </c>
      <c r="P191" s="83">
        <v>1.5</v>
      </c>
      <c r="Q191" s="22">
        <v>3</v>
      </c>
      <c r="R191" s="22">
        <f t="shared" si="16"/>
        <v>4.5</v>
      </c>
      <c r="S191" s="20"/>
      <c r="T191" s="21"/>
      <c r="U191" s="21"/>
      <c r="V191" s="20"/>
      <c r="W191" s="41">
        <f t="shared" si="15"/>
        <v>3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25" customFormat="1" ht="18.75" x14ac:dyDescent="0.3">
      <c r="A192" s="17" t="s">
        <v>1755</v>
      </c>
      <c r="B192" s="17" t="s">
        <v>1660</v>
      </c>
      <c r="C192" s="17"/>
      <c r="D192" s="17" t="s">
        <v>22</v>
      </c>
      <c r="E192" s="17" t="s">
        <v>1756</v>
      </c>
      <c r="F192" s="17"/>
      <c r="G192" s="17"/>
      <c r="H192" s="17"/>
      <c r="I192" s="17">
        <v>5</v>
      </c>
      <c r="J192" s="17">
        <f>SUM(I192*50%)</f>
        <v>2.5</v>
      </c>
      <c r="K192" s="24"/>
      <c r="L192" s="17">
        <v>4</v>
      </c>
      <c r="M192" s="691">
        <f>SUM(J192*L192)</f>
        <v>10</v>
      </c>
      <c r="N192" s="20"/>
      <c r="O192" s="82">
        <v>5</v>
      </c>
      <c r="P192" s="83">
        <v>2.5</v>
      </c>
      <c r="Q192" s="22">
        <v>4</v>
      </c>
      <c r="R192" s="22">
        <f t="shared" si="16"/>
        <v>10</v>
      </c>
      <c r="S192" s="20"/>
      <c r="T192" s="21"/>
      <c r="U192" s="21"/>
      <c r="V192" s="20"/>
      <c r="W192" s="41">
        <f t="shared" si="15"/>
        <v>4</v>
      </c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25" customFormat="1" ht="18.75" x14ac:dyDescent="0.3">
      <c r="A193" s="17" t="s">
        <v>1750</v>
      </c>
      <c r="B193" s="17" t="s">
        <v>1660</v>
      </c>
      <c r="C193" s="17"/>
      <c r="D193" s="17" t="s">
        <v>104</v>
      </c>
      <c r="E193" s="17" t="s">
        <v>3740</v>
      </c>
      <c r="F193" s="17"/>
      <c r="G193" s="17"/>
      <c r="H193" s="17"/>
      <c r="I193" s="17"/>
      <c r="J193" s="18"/>
      <c r="K193" s="24"/>
      <c r="L193" s="20"/>
      <c r="M193" s="691"/>
      <c r="N193" s="20">
        <v>6</v>
      </c>
      <c r="O193" s="20">
        <v>8</v>
      </c>
      <c r="P193" s="21">
        <v>2.2000000000000002</v>
      </c>
      <c r="Q193" s="22">
        <v>6</v>
      </c>
      <c r="R193" s="22">
        <f t="shared" si="16"/>
        <v>13.200000000000001</v>
      </c>
      <c r="S193" s="20"/>
      <c r="T193" s="21"/>
      <c r="U193" s="21"/>
      <c r="V193" s="20"/>
      <c r="W193" s="41">
        <f t="shared" si="15"/>
        <v>6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1" customFormat="1" ht="18.75" x14ac:dyDescent="0.3">
      <c r="A194" s="17" t="s">
        <v>3741</v>
      </c>
      <c r="B194" s="17" t="s">
        <v>1660</v>
      </c>
      <c r="C194" s="17"/>
      <c r="D194" s="17" t="s">
        <v>104</v>
      </c>
      <c r="E194" s="17" t="s">
        <v>3742</v>
      </c>
      <c r="F194" s="17"/>
      <c r="G194" s="17"/>
      <c r="H194" s="17"/>
      <c r="I194" s="17">
        <v>38</v>
      </c>
      <c r="J194" s="18">
        <v>16.5</v>
      </c>
      <c r="K194" s="24">
        <v>1</v>
      </c>
      <c r="L194" s="20">
        <v>1</v>
      </c>
      <c r="M194" s="691">
        <f>SUM(J194*L194)</f>
        <v>16.5</v>
      </c>
      <c r="N194" s="20"/>
      <c r="O194" s="20">
        <v>38</v>
      </c>
      <c r="P194" s="21">
        <v>16.5</v>
      </c>
      <c r="Q194" s="22">
        <v>1</v>
      </c>
      <c r="R194" s="22">
        <f t="shared" si="16"/>
        <v>16.5</v>
      </c>
      <c r="S194" s="20"/>
      <c r="T194" s="21"/>
      <c r="U194" s="21"/>
      <c r="V194" s="20"/>
      <c r="W194" s="41">
        <f t="shared" si="15"/>
        <v>1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</sheetData>
  <hyperlinks>
    <hyperlink ref="H146" r:id="rId1"/>
    <hyperlink ref="H149" r:id="rId2"/>
    <hyperlink ref="H150" r:id="rId3"/>
    <hyperlink ref="H153" r:id="rId4"/>
    <hyperlink ref="H160" r:id="rId5"/>
    <hyperlink ref="H161" r:id="rId6"/>
    <hyperlink ref="H162" r:id="rId7"/>
    <hyperlink ref="H165" r:id="rId8"/>
    <hyperlink ref="H167" r:id="rId9"/>
    <hyperlink ref="H179" r:id="rId10"/>
    <hyperlink ref="H182" r:id="rId11"/>
    <hyperlink ref="H183" r:id="rId12"/>
    <hyperlink ref="H184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6"/>
  <sheetViews>
    <sheetView topLeftCell="A55" zoomScale="85" zoomScaleNormal="85" workbookViewId="0">
      <selection activeCell="F541" activeCellId="1" sqref="A530:XFD534 F541"/>
    </sheetView>
  </sheetViews>
  <sheetFormatPr baseColWidth="10" defaultColWidth="9" defaultRowHeight="15.75" x14ac:dyDescent="0.25"/>
  <cols>
    <col min="1" max="1" width="40" customWidth="1"/>
    <col min="2" max="2" width="19.125" customWidth="1"/>
    <col min="3" max="3" width="54.375" customWidth="1"/>
    <col min="4" max="4" width="5.125" customWidth="1"/>
    <col min="5" max="5" width="10.875" customWidth="1"/>
    <col min="6" max="6" width="29.5" style="171" customWidth="1"/>
    <col min="7" max="1025" width="11" customWidth="1"/>
  </cols>
  <sheetData>
    <row r="1" spans="1:6" ht="18.75" x14ac:dyDescent="0.3">
      <c r="A1" s="7" t="s">
        <v>3743</v>
      </c>
      <c r="B1" s="7" t="s">
        <v>3744</v>
      </c>
      <c r="C1" s="7" t="s">
        <v>3745</v>
      </c>
      <c r="D1" s="7" t="s">
        <v>3746</v>
      </c>
      <c r="E1" s="14" t="s">
        <v>3747</v>
      </c>
      <c r="F1" s="200" t="s">
        <v>3748</v>
      </c>
    </row>
    <row r="2" spans="1:6" ht="18.75" x14ac:dyDescent="0.3">
      <c r="A2" s="200" t="s">
        <v>3749</v>
      </c>
      <c r="B2" s="7"/>
      <c r="C2" s="7"/>
      <c r="D2" s="171"/>
      <c r="E2" s="14"/>
    </row>
    <row r="3" spans="1:6" ht="18.75" x14ac:dyDescent="0.3">
      <c r="A3" s="7"/>
      <c r="B3" s="7"/>
      <c r="C3" s="7"/>
      <c r="D3" s="171"/>
      <c r="E3" s="14"/>
    </row>
    <row r="4" spans="1:6" ht="31.5" x14ac:dyDescent="0.25">
      <c r="A4" s="932" t="s">
        <v>3750</v>
      </c>
      <c r="B4" s="166"/>
      <c r="C4" s="166"/>
      <c r="D4" s="171">
        <v>852</v>
      </c>
      <c r="E4" s="933">
        <v>5</v>
      </c>
    </row>
    <row r="5" spans="1:6" ht="31.5" x14ac:dyDescent="0.25">
      <c r="A5" s="932" t="s">
        <v>3751</v>
      </c>
      <c r="B5" s="166"/>
      <c r="C5" s="166"/>
      <c r="D5" s="171">
        <v>1</v>
      </c>
      <c r="E5" s="933">
        <v>5</v>
      </c>
    </row>
    <row r="6" spans="1:6" ht="31.5" x14ac:dyDescent="0.25">
      <c r="A6" s="932" t="s">
        <v>3752</v>
      </c>
      <c r="B6" s="166"/>
      <c r="C6" s="166"/>
      <c r="D6" s="171">
        <v>478</v>
      </c>
      <c r="E6" s="933">
        <v>5</v>
      </c>
    </row>
    <row r="7" spans="1:6" ht="31.5" x14ac:dyDescent="0.25">
      <c r="A7" s="932" t="s">
        <v>3753</v>
      </c>
      <c r="B7" s="171"/>
      <c r="C7" s="171"/>
      <c r="D7" s="171">
        <v>62</v>
      </c>
      <c r="E7" s="169">
        <v>5</v>
      </c>
    </row>
    <row r="8" spans="1:6" ht="31.5" x14ac:dyDescent="0.25">
      <c r="A8" s="932" t="s">
        <v>3754</v>
      </c>
      <c r="B8" s="171" t="s">
        <v>3755</v>
      </c>
      <c r="C8" s="171"/>
      <c r="D8" s="171">
        <v>3</v>
      </c>
      <c r="E8" s="169">
        <v>3</v>
      </c>
    </row>
    <row r="9" spans="1:6" ht="31.5" x14ac:dyDescent="0.25">
      <c r="A9" s="932" t="s">
        <v>3756</v>
      </c>
      <c r="B9" s="171" t="s">
        <v>1183</v>
      </c>
      <c r="C9" s="171"/>
      <c r="D9" s="171">
        <v>5</v>
      </c>
      <c r="E9" s="169">
        <v>5</v>
      </c>
    </row>
    <row r="10" spans="1:6" ht="31.5" x14ac:dyDescent="0.25">
      <c r="A10" s="932" t="s">
        <v>3757</v>
      </c>
      <c r="B10" s="171"/>
      <c r="C10" s="171"/>
      <c r="D10" s="171">
        <v>3</v>
      </c>
      <c r="E10" s="169">
        <v>7</v>
      </c>
    </row>
    <row r="11" spans="1:6" ht="31.5" x14ac:dyDescent="0.25">
      <c r="A11" s="934" t="s">
        <v>3758</v>
      </c>
      <c r="B11" s="171"/>
      <c r="C11" s="171"/>
      <c r="D11" s="171">
        <v>41</v>
      </c>
      <c r="E11" s="169">
        <v>6</v>
      </c>
    </row>
    <row r="12" spans="1:6" ht="31.5" x14ac:dyDescent="0.25">
      <c r="A12" s="934" t="s">
        <v>3759</v>
      </c>
      <c r="B12" s="171"/>
      <c r="C12" s="171"/>
      <c r="D12" s="171">
        <v>41</v>
      </c>
      <c r="E12" s="169">
        <v>6</v>
      </c>
    </row>
    <row r="13" spans="1:6" ht="31.5" x14ac:dyDescent="0.25">
      <c r="A13" s="934" t="s">
        <v>3760</v>
      </c>
      <c r="B13" s="171"/>
      <c r="C13" s="171"/>
      <c r="D13" s="171">
        <v>24</v>
      </c>
      <c r="E13" s="169">
        <v>2.5</v>
      </c>
    </row>
    <row r="14" spans="1:6" ht="31.5" x14ac:dyDescent="0.25">
      <c r="A14" s="934" t="s">
        <v>3761</v>
      </c>
      <c r="B14" s="171"/>
      <c r="C14" s="171"/>
      <c r="D14" s="171">
        <v>40</v>
      </c>
      <c r="E14" s="169">
        <v>2</v>
      </c>
    </row>
    <row r="15" spans="1:6" ht="31.5" x14ac:dyDescent="0.25">
      <c r="A15" s="934" t="s">
        <v>3762</v>
      </c>
      <c r="B15" s="171"/>
      <c r="C15" s="171"/>
      <c r="D15" s="171">
        <v>5</v>
      </c>
      <c r="E15" s="169">
        <v>5</v>
      </c>
    </row>
    <row r="16" spans="1:6" ht="31.5" x14ac:dyDescent="0.25">
      <c r="A16" s="934" t="s">
        <v>3763</v>
      </c>
      <c r="B16" s="171"/>
      <c r="C16" s="171"/>
      <c r="D16" s="171">
        <v>9</v>
      </c>
      <c r="E16" s="169">
        <v>5</v>
      </c>
    </row>
    <row r="17" spans="1:6" ht="31.5" x14ac:dyDescent="0.25">
      <c r="A17" s="934" t="s">
        <v>3764</v>
      </c>
      <c r="B17" s="171"/>
      <c r="C17" s="171"/>
      <c r="D17" s="171">
        <v>12</v>
      </c>
      <c r="E17" s="169">
        <v>5</v>
      </c>
    </row>
    <row r="18" spans="1:6" ht="31.5" x14ac:dyDescent="0.25">
      <c r="A18" s="934" t="s">
        <v>3765</v>
      </c>
      <c r="B18" s="171"/>
      <c r="C18" s="171"/>
      <c r="D18" s="171">
        <v>25</v>
      </c>
      <c r="E18" s="169">
        <v>5</v>
      </c>
    </row>
    <row r="19" spans="1:6" x14ac:dyDescent="0.25">
      <c r="A19" s="171"/>
      <c r="B19" s="171"/>
      <c r="C19" s="171"/>
      <c r="D19" s="171"/>
      <c r="E19" s="169"/>
    </row>
    <row r="20" spans="1:6" ht="18.75" x14ac:dyDescent="0.3">
      <c r="A20" s="7" t="s">
        <v>3743</v>
      </c>
      <c r="B20" s="7" t="s">
        <v>3744</v>
      </c>
      <c r="C20" s="7" t="s">
        <v>3745</v>
      </c>
      <c r="D20" s="7" t="s">
        <v>3746</v>
      </c>
      <c r="E20" s="14" t="s">
        <v>3747</v>
      </c>
      <c r="F20" s="200" t="s">
        <v>3748</v>
      </c>
    </row>
    <row r="21" spans="1:6" x14ac:dyDescent="0.25">
      <c r="A21" s="200" t="s">
        <v>3766</v>
      </c>
      <c r="B21" s="171"/>
      <c r="C21" s="171"/>
      <c r="D21" s="171"/>
      <c r="E21" s="169"/>
    </row>
    <row r="22" spans="1:6" ht="31.5" x14ac:dyDescent="0.25">
      <c r="A22" s="932" t="s">
        <v>3767</v>
      </c>
      <c r="B22" s="171" t="s">
        <v>1172</v>
      </c>
      <c r="C22" s="171" t="s">
        <v>3768</v>
      </c>
      <c r="D22" s="171">
        <v>4</v>
      </c>
      <c r="E22" s="169">
        <v>60</v>
      </c>
    </row>
    <row r="23" spans="1:6" ht="31.5" x14ac:dyDescent="0.25">
      <c r="A23" s="932" t="s">
        <v>3769</v>
      </c>
      <c r="B23" s="171" t="s">
        <v>1172</v>
      </c>
      <c r="C23" s="171" t="s">
        <v>3770</v>
      </c>
      <c r="D23" s="171">
        <v>1</v>
      </c>
      <c r="E23" s="169">
        <v>55</v>
      </c>
    </row>
    <row r="24" spans="1:6" ht="31.5" x14ac:dyDescent="0.25">
      <c r="A24" s="932" t="s">
        <v>3771</v>
      </c>
      <c r="B24" s="171" t="s">
        <v>1172</v>
      </c>
      <c r="C24" s="171" t="s">
        <v>3772</v>
      </c>
      <c r="D24" s="171">
        <v>1</v>
      </c>
      <c r="E24" s="169">
        <v>45</v>
      </c>
    </row>
    <row r="25" spans="1:6" ht="31.5" x14ac:dyDescent="0.25">
      <c r="A25" s="932" t="s">
        <v>3773</v>
      </c>
      <c r="B25" s="171" t="s">
        <v>1172</v>
      </c>
      <c r="C25" s="171" t="s">
        <v>3774</v>
      </c>
      <c r="D25" s="171">
        <v>4</v>
      </c>
      <c r="E25" s="169">
        <v>45</v>
      </c>
    </row>
    <row r="26" spans="1:6" ht="31.5" x14ac:dyDescent="0.25">
      <c r="A26" s="932" t="s">
        <v>3775</v>
      </c>
      <c r="B26" s="171" t="s">
        <v>1172</v>
      </c>
      <c r="C26" s="171" t="s">
        <v>3776</v>
      </c>
      <c r="D26" s="171">
        <v>10</v>
      </c>
      <c r="E26" s="169">
        <v>45</v>
      </c>
    </row>
    <row r="27" spans="1:6" ht="31.5" x14ac:dyDescent="0.25">
      <c r="A27" s="932" t="s">
        <v>3777</v>
      </c>
      <c r="B27" s="171" t="s">
        <v>3579</v>
      </c>
      <c r="C27" s="171" t="s">
        <v>3778</v>
      </c>
      <c r="D27" s="171">
        <v>10</v>
      </c>
      <c r="E27" s="169">
        <v>25</v>
      </c>
    </row>
    <row r="28" spans="1:6" ht="31.5" x14ac:dyDescent="0.25">
      <c r="A28" s="932" t="s">
        <v>3779</v>
      </c>
      <c r="B28" s="171" t="s">
        <v>3579</v>
      </c>
      <c r="C28" s="171" t="s">
        <v>3780</v>
      </c>
      <c r="D28" s="171">
        <v>1</v>
      </c>
      <c r="E28" s="169">
        <v>25</v>
      </c>
    </row>
    <row r="29" spans="1:6" ht="31.5" x14ac:dyDescent="0.25">
      <c r="A29" s="932" t="s">
        <v>3781</v>
      </c>
      <c r="B29" s="171" t="s">
        <v>1147</v>
      </c>
      <c r="C29" s="171" t="s">
        <v>3782</v>
      </c>
      <c r="D29" s="171">
        <v>1</v>
      </c>
      <c r="E29" s="169">
        <v>65</v>
      </c>
    </row>
    <row r="30" spans="1:6" ht="47.25" x14ac:dyDescent="0.25">
      <c r="A30" s="932" t="s">
        <v>3783</v>
      </c>
      <c r="B30" s="171" t="s">
        <v>568</v>
      </c>
      <c r="C30" s="171" t="s">
        <v>3784</v>
      </c>
      <c r="D30" s="171">
        <v>1</v>
      </c>
      <c r="E30" s="169">
        <v>35</v>
      </c>
    </row>
    <row r="31" spans="1:6" ht="31.5" x14ac:dyDescent="0.25">
      <c r="A31" s="932" t="s">
        <v>3785</v>
      </c>
      <c r="B31" s="171" t="s">
        <v>568</v>
      </c>
      <c r="C31" s="171" t="s">
        <v>3786</v>
      </c>
      <c r="D31" s="171">
        <v>1</v>
      </c>
      <c r="E31" s="169">
        <v>30</v>
      </c>
    </row>
    <row r="32" spans="1:6" ht="31.5" x14ac:dyDescent="0.25">
      <c r="A32" s="932" t="s">
        <v>3787</v>
      </c>
      <c r="B32" s="171" t="s">
        <v>1147</v>
      </c>
      <c r="C32" s="171" t="s">
        <v>3788</v>
      </c>
      <c r="D32" s="171">
        <v>1</v>
      </c>
      <c r="E32" s="169">
        <v>45</v>
      </c>
    </row>
    <row r="33" spans="1:5" ht="31.5" x14ac:dyDescent="0.25">
      <c r="A33" s="932" t="s">
        <v>3789</v>
      </c>
      <c r="B33" s="171" t="s">
        <v>568</v>
      </c>
      <c r="C33" s="171" t="s">
        <v>3790</v>
      </c>
      <c r="D33" s="171">
        <v>2</v>
      </c>
      <c r="E33" s="169">
        <v>15</v>
      </c>
    </row>
    <row r="34" spans="1:5" ht="31.5" x14ac:dyDescent="0.25">
      <c r="A34" s="932" t="s">
        <v>3791</v>
      </c>
      <c r="B34" s="171" t="s">
        <v>568</v>
      </c>
      <c r="C34" s="932" t="s">
        <v>3792</v>
      </c>
      <c r="D34" s="171">
        <v>3</v>
      </c>
      <c r="E34" s="169">
        <v>30</v>
      </c>
    </row>
    <row r="35" spans="1:5" ht="31.5" x14ac:dyDescent="0.25">
      <c r="A35" s="171" t="s">
        <v>3793</v>
      </c>
      <c r="B35" s="171" t="s">
        <v>568</v>
      </c>
      <c r="C35" s="932" t="s">
        <v>3794</v>
      </c>
      <c r="D35" s="171">
        <v>1</v>
      </c>
      <c r="E35" s="169">
        <v>22</v>
      </c>
    </row>
    <row r="36" spans="1:5" ht="31.5" x14ac:dyDescent="0.25">
      <c r="A36" s="932" t="s">
        <v>3795</v>
      </c>
      <c r="B36" s="932" t="s">
        <v>3796</v>
      </c>
      <c r="C36" s="171" t="s">
        <v>3797</v>
      </c>
      <c r="D36" s="171">
        <v>38</v>
      </c>
      <c r="E36" s="169">
        <v>25</v>
      </c>
    </row>
    <row r="37" spans="1:5" ht="31.5" x14ac:dyDescent="0.25">
      <c r="A37" s="932" t="s">
        <v>3798</v>
      </c>
      <c r="B37" s="171" t="s">
        <v>1179</v>
      </c>
      <c r="C37" s="932" t="s">
        <v>3799</v>
      </c>
      <c r="D37" s="171">
        <v>1</v>
      </c>
      <c r="E37" s="169">
        <v>22</v>
      </c>
    </row>
    <row r="38" spans="1:5" ht="31.5" x14ac:dyDescent="0.25">
      <c r="A38" s="932" t="s">
        <v>3800</v>
      </c>
      <c r="B38" s="932" t="s">
        <v>3796</v>
      </c>
      <c r="C38" s="171" t="s">
        <v>3801</v>
      </c>
      <c r="D38" s="171">
        <v>1</v>
      </c>
      <c r="E38" s="169">
        <v>20</v>
      </c>
    </row>
    <row r="39" spans="1:5" ht="31.5" x14ac:dyDescent="0.25">
      <c r="A39" s="171" t="s">
        <v>3802</v>
      </c>
      <c r="B39" s="171" t="s">
        <v>3803</v>
      </c>
      <c r="C39" s="932" t="s">
        <v>3804</v>
      </c>
      <c r="D39" s="171">
        <v>9</v>
      </c>
      <c r="E39" s="169">
        <v>40</v>
      </c>
    </row>
    <row r="40" spans="1:5" ht="31.5" x14ac:dyDescent="0.25">
      <c r="A40" s="171" t="s">
        <v>3802</v>
      </c>
      <c r="B40" s="932" t="s">
        <v>3805</v>
      </c>
      <c r="C40" s="171" t="s">
        <v>3806</v>
      </c>
      <c r="D40" s="171">
        <v>24</v>
      </c>
      <c r="E40" s="169">
        <v>26</v>
      </c>
    </row>
    <row r="41" spans="1:5" ht="31.5" x14ac:dyDescent="0.25">
      <c r="A41" s="171" t="s">
        <v>3802</v>
      </c>
      <c r="B41" s="171" t="s">
        <v>3807</v>
      </c>
      <c r="C41" s="932" t="s">
        <v>3804</v>
      </c>
      <c r="D41" s="171">
        <v>7</v>
      </c>
      <c r="E41" s="169">
        <v>22</v>
      </c>
    </row>
    <row r="42" spans="1:5" ht="31.5" x14ac:dyDescent="0.25">
      <c r="A42" s="171" t="s">
        <v>3808</v>
      </c>
      <c r="B42" s="932" t="s">
        <v>3809</v>
      </c>
      <c r="C42" s="171" t="s">
        <v>3810</v>
      </c>
      <c r="D42" s="171">
        <v>1</v>
      </c>
      <c r="E42" s="169">
        <v>20</v>
      </c>
    </row>
    <row r="43" spans="1:5" ht="31.5" x14ac:dyDescent="0.25">
      <c r="A43" s="171" t="s">
        <v>3808</v>
      </c>
      <c r="B43" s="171" t="s">
        <v>3811</v>
      </c>
      <c r="C43" s="932" t="s">
        <v>3812</v>
      </c>
      <c r="D43" s="171">
        <v>4</v>
      </c>
      <c r="E43" s="169">
        <v>18</v>
      </c>
    </row>
    <row r="44" spans="1:5" ht="31.5" x14ac:dyDescent="0.25">
      <c r="A44" s="171" t="s">
        <v>3813</v>
      </c>
      <c r="B44" s="171"/>
      <c r="C44" s="932" t="s">
        <v>3814</v>
      </c>
      <c r="D44" s="166">
        <v>2</v>
      </c>
      <c r="E44" s="169">
        <v>8</v>
      </c>
    </row>
    <row r="45" spans="1:5" ht="31.5" x14ac:dyDescent="0.25">
      <c r="A45" s="171" t="s">
        <v>3815</v>
      </c>
      <c r="B45" s="171"/>
      <c r="C45" s="932" t="s">
        <v>3816</v>
      </c>
      <c r="D45" s="171">
        <v>4</v>
      </c>
      <c r="E45" s="169">
        <v>5</v>
      </c>
    </row>
    <row r="46" spans="1:5" ht="31.5" x14ac:dyDescent="0.25">
      <c r="A46" s="171" t="s">
        <v>3817</v>
      </c>
      <c r="B46" s="171" t="s">
        <v>3818</v>
      </c>
      <c r="C46" s="932" t="s">
        <v>3819</v>
      </c>
      <c r="D46" s="171">
        <v>1</v>
      </c>
      <c r="E46" s="169">
        <v>8</v>
      </c>
    </row>
    <row r="47" spans="1:5" ht="31.5" x14ac:dyDescent="0.25">
      <c r="A47" s="171" t="s">
        <v>3820</v>
      </c>
      <c r="B47" s="171"/>
      <c r="C47" s="932" t="s">
        <v>3821</v>
      </c>
      <c r="D47" s="171">
        <v>1</v>
      </c>
      <c r="E47" s="169">
        <v>15</v>
      </c>
    </row>
    <row r="48" spans="1:5" x14ac:dyDescent="0.25">
      <c r="A48" s="171"/>
      <c r="B48" s="171"/>
      <c r="C48" s="171"/>
      <c r="D48" s="171"/>
      <c r="E48" s="169"/>
    </row>
    <row r="49" spans="1:5" ht="31.5" x14ac:dyDescent="0.25">
      <c r="A49" s="171" t="s">
        <v>3822</v>
      </c>
      <c r="B49" s="171" t="s">
        <v>3811</v>
      </c>
      <c r="C49" s="932" t="s">
        <v>3823</v>
      </c>
      <c r="D49" s="171">
        <v>4</v>
      </c>
      <c r="E49" s="169">
        <v>15</v>
      </c>
    </row>
    <row r="50" spans="1:5" ht="31.5" x14ac:dyDescent="0.25">
      <c r="A50" s="171" t="s">
        <v>3822</v>
      </c>
      <c r="B50" s="171" t="s">
        <v>3811</v>
      </c>
      <c r="C50" s="932" t="s">
        <v>3824</v>
      </c>
      <c r="D50" s="171">
        <v>5</v>
      </c>
      <c r="E50" s="169">
        <v>15</v>
      </c>
    </row>
    <row r="51" spans="1:5" ht="31.5" x14ac:dyDescent="0.25">
      <c r="A51" s="171" t="s">
        <v>3822</v>
      </c>
      <c r="B51" s="171" t="s">
        <v>3825</v>
      </c>
      <c r="C51" s="932" t="s">
        <v>3826</v>
      </c>
      <c r="D51" s="171">
        <v>3</v>
      </c>
      <c r="E51" s="169">
        <v>25</v>
      </c>
    </row>
    <row r="52" spans="1:5" ht="31.5" x14ac:dyDescent="0.25">
      <c r="A52" s="171" t="s">
        <v>3822</v>
      </c>
      <c r="B52" s="171" t="s">
        <v>3811</v>
      </c>
      <c r="C52" s="932" t="s">
        <v>3827</v>
      </c>
      <c r="D52" s="171">
        <v>3</v>
      </c>
      <c r="E52" s="169">
        <v>15</v>
      </c>
    </row>
    <row r="53" spans="1:5" ht="31.5" x14ac:dyDescent="0.25">
      <c r="A53" s="171" t="s">
        <v>3822</v>
      </c>
      <c r="B53" s="171" t="s">
        <v>3828</v>
      </c>
      <c r="C53" s="932" t="s">
        <v>3827</v>
      </c>
      <c r="D53" s="171">
        <v>1</v>
      </c>
      <c r="E53" s="169">
        <v>20</v>
      </c>
    </row>
    <row r="54" spans="1:5" ht="31.5" x14ac:dyDescent="0.25">
      <c r="A54" s="171" t="s">
        <v>3822</v>
      </c>
      <c r="B54" s="171" t="s">
        <v>3811</v>
      </c>
      <c r="C54" s="932" t="s">
        <v>3829</v>
      </c>
      <c r="D54" s="171">
        <v>3</v>
      </c>
      <c r="E54" s="169">
        <v>15</v>
      </c>
    </row>
    <row r="55" spans="1:5" ht="31.5" x14ac:dyDescent="0.25">
      <c r="A55" s="171" t="s">
        <v>3822</v>
      </c>
      <c r="B55" s="171" t="s">
        <v>3828</v>
      </c>
      <c r="C55" s="932" t="s">
        <v>3830</v>
      </c>
      <c r="D55" s="171">
        <v>7</v>
      </c>
      <c r="E55" s="169">
        <v>15</v>
      </c>
    </row>
    <row r="56" spans="1:5" ht="31.5" x14ac:dyDescent="0.25">
      <c r="A56" s="171" t="s">
        <v>3822</v>
      </c>
      <c r="B56" s="171" t="s">
        <v>3811</v>
      </c>
      <c r="C56" s="932" t="s">
        <v>3831</v>
      </c>
      <c r="D56" s="171">
        <v>17</v>
      </c>
      <c r="E56" s="169">
        <v>30</v>
      </c>
    </row>
    <row r="57" spans="1:5" ht="31.5" x14ac:dyDescent="0.25">
      <c r="A57" s="171" t="s">
        <v>3822</v>
      </c>
      <c r="B57" s="171" t="s">
        <v>3811</v>
      </c>
      <c r="C57" s="932" t="s">
        <v>3832</v>
      </c>
      <c r="D57" s="171">
        <v>8</v>
      </c>
      <c r="E57" s="169">
        <v>30</v>
      </c>
    </row>
    <row r="58" spans="1:5" ht="31.5" x14ac:dyDescent="0.25">
      <c r="A58" s="171" t="s">
        <v>3833</v>
      </c>
      <c r="B58" s="171" t="s">
        <v>3834</v>
      </c>
      <c r="C58" s="932" t="s">
        <v>3835</v>
      </c>
      <c r="D58" s="171">
        <v>6</v>
      </c>
      <c r="E58" s="169">
        <v>25</v>
      </c>
    </row>
    <row r="59" spans="1:5" ht="31.5" x14ac:dyDescent="0.25">
      <c r="A59" s="171" t="s">
        <v>3822</v>
      </c>
      <c r="B59" s="171" t="s">
        <v>3834</v>
      </c>
      <c r="C59" s="932" t="s">
        <v>3836</v>
      </c>
      <c r="D59" s="171">
        <v>3</v>
      </c>
      <c r="E59" s="169">
        <v>40</v>
      </c>
    </row>
    <row r="60" spans="1:5" ht="31.5" x14ac:dyDescent="0.25">
      <c r="A60" s="171" t="s">
        <v>3837</v>
      </c>
      <c r="B60" s="171" t="s">
        <v>1127</v>
      </c>
      <c r="C60" s="932" t="s">
        <v>3838</v>
      </c>
      <c r="D60" s="171">
        <v>10</v>
      </c>
      <c r="E60" s="169">
        <v>5</v>
      </c>
    </row>
    <row r="61" spans="1:5" ht="31.5" x14ac:dyDescent="0.25">
      <c r="A61" s="171" t="s">
        <v>3839</v>
      </c>
      <c r="B61" s="171" t="s">
        <v>3574</v>
      </c>
      <c r="C61" s="932" t="s">
        <v>3840</v>
      </c>
      <c r="D61" s="171">
        <v>12</v>
      </c>
      <c r="E61" s="169">
        <v>4</v>
      </c>
    </row>
    <row r="62" spans="1:5" ht="31.5" x14ac:dyDescent="0.25">
      <c r="A62" s="171" t="s">
        <v>3841</v>
      </c>
      <c r="B62" s="171" t="s">
        <v>2190</v>
      </c>
      <c r="C62" s="932" t="s">
        <v>3842</v>
      </c>
      <c r="D62" s="171">
        <v>10</v>
      </c>
      <c r="E62" s="169">
        <v>4</v>
      </c>
    </row>
    <row r="63" spans="1:5" ht="31.5" x14ac:dyDescent="0.25">
      <c r="A63" s="171" t="s">
        <v>3843</v>
      </c>
      <c r="B63" s="171"/>
      <c r="C63" s="932" t="s">
        <v>3844</v>
      </c>
      <c r="D63" s="171">
        <v>4</v>
      </c>
      <c r="E63" s="169">
        <v>22</v>
      </c>
    </row>
    <row r="64" spans="1:5" ht="31.5" x14ac:dyDescent="0.25">
      <c r="A64" s="171" t="s">
        <v>3843</v>
      </c>
      <c r="B64" s="171"/>
      <c r="C64" s="932" t="s">
        <v>3845</v>
      </c>
      <c r="D64" s="171">
        <v>1</v>
      </c>
      <c r="E64" s="169">
        <v>18</v>
      </c>
    </row>
    <row r="65" spans="1:6" ht="31.5" x14ac:dyDescent="0.25">
      <c r="A65" s="171" t="s">
        <v>3843</v>
      </c>
      <c r="B65" s="171"/>
      <c r="C65" s="932" t="s">
        <v>3846</v>
      </c>
      <c r="D65" s="171">
        <v>1</v>
      </c>
      <c r="E65" s="169">
        <v>18</v>
      </c>
    </row>
    <row r="66" spans="1:6" ht="31.5" x14ac:dyDescent="0.25">
      <c r="A66" s="171" t="s">
        <v>3843</v>
      </c>
      <c r="B66" s="171"/>
      <c r="C66" s="932" t="s">
        <v>3847</v>
      </c>
      <c r="D66" s="171">
        <v>5</v>
      </c>
      <c r="E66" s="169">
        <v>15</v>
      </c>
    </row>
    <row r="67" spans="1:6" ht="31.5" x14ac:dyDescent="0.25">
      <c r="A67" s="171" t="s">
        <v>3843</v>
      </c>
      <c r="B67" s="171"/>
      <c r="C67" s="932" t="s">
        <v>3848</v>
      </c>
      <c r="D67" s="171">
        <v>3</v>
      </c>
      <c r="E67" s="169">
        <v>15</v>
      </c>
    </row>
    <row r="68" spans="1:6" ht="31.5" x14ac:dyDescent="0.25">
      <c r="A68" s="171" t="s">
        <v>3843</v>
      </c>
      <c r="B68" s="171"/>
      <c r="C68" s="932" t="s">
        <v>3849</v>
      </c>
      <c r="D68" s="171">
        <v>2</v>
      </c>
      <c r="E68" s="169">
        <v>18</v>
      </c>
    </row>
    <row r="69" spans="1:6" ht="31.5" x14ac:dyDescent="0.25">
      <c r="A69" s="171" t="s">
        <v>3843</v>
      </c>
      <c r="B69" s="171"/>
      <c r="C69" s="932" t="s">
        <v>3850</v>
      </c>
      <c r="D69" s="171">
        <v>3</v>
      </c>
      <c r="E69" s="169">
        <v>18</v>
      </c>
    </row>
    <row r="70" spans="1:6" ht="31.5" x14ac:dyDescent="0.25">
      <c r="A70" s="171" t="s">
        <v>3851</v>
      </c>
      <c r="B70" s="171"/>
      <c r="C70" s="932" t="s">
        <v>3852</v>
      </c>
      <c r="D70" s="171">
        <v>8</v>
      </c>
      <c r="E70" s="169">
        <v>15</v>
      </c>
    </row>
    <row r="71" spans="1:6" ht="31.5" x14ac:dyDescent="0.25">
      <c r="A71" s="171" t="s">
        <v>3853</v>
      </c>
      <c r="B71" s="171"/>
      <c r="C71" s="932" t="s">
        <v>3854</v>
      </c>
      <c r="D71" s="171">
        <v>5</v>
      </c>
      <c r="E71" s="169">
        <v>18</v>
      </c>
    </row>
    <row r="72" spans="1:6" ht="31.5" x14ac:dyDescent="0.25">
      <c r="A72" s="171" t="s">
        <v>3851</v>
      </c>
      <c r="B72" s="171"/>
      <c r="C72" s="932" t="s">
        <v>3855</v>
      </c>
      <c r="D72" s="171">
        <v>7</v>
      </c>
      <c r="E72" s="169">
        <v>22</v>
      </c>
    </row>
    <row r="73" spans="1:6" x14ac:dyDescent="0.25">
      <c r="A73" s="171"/>
      <c r="B73" s="171"/>
      <c r="C73" s="171"/>
      <c r="D73" s="171"/>
      <c r="E73" s="169"/>
    </row>
    <row r="74" spans="1:6" ht="18.75" x14ac:dyDescent="0.3">
      <c r="A74" s="7" t="s">
        <v>3743</v>
      </c>
      <c r="B74" s="7" t="s">
        <v>3744</v>
      </c>
      <c r="C74" s="7" t="s">
        <v>3745</v>
      </c>
      <c r="D74" s="7" t="s">
        <v>3746</v>
      </c>
      <c r="E74" s="14" t="s">
        <v>3747</v>
      </c>
      <c r="F74" s="200" t="s">
        <v>3748</v>
      </c>
    </row>
    <row r="75" spans="1:6" x14ac:dyDescent="0.25">
      <c r="A75" s="200" t="s">
        <v>3856</v>
      </c>
      <c r="B75" s="171"/>
      <c r="C75" s="171"/>
      <c r="D75" s="171"/>
      <c r="E75" s="169"/>
    </row>
    <row r="76" spans="1:6" ht="31.5" x14ac:dyDescent="0.25">
      <c r="A76" s="171" t="s">
        <v>3857</v>
      </c>
      <c r="B76" s="171"/>
      <c r="C76" s="932" t="s">
        <v>3858</v>
      </c>
      <c r="D76" s="171">
        <v>4</v>
      </c>
      <c r="E76" s="169">
        <v>45</v>
      </c>
    </row>
    <row r="77" spans="1:6" ht="31.5" x14ac:dyDescent="0.25">
      <c r="A77" s="171" t="s">
        <v>3859</v>
      </c>
      <c r="B77" s="171"/>
      <c r="C77" s="932" t="s">
        <v>3860</v>
      </c>
      <c r="D77" s="171">
        <v>1</v>
      </c>
      <c r="E77" s="169">
        <v>55</v>
      </c>
    </row>
    <row r="78" spans="1:6" ht="31.5" x14ac:dyDescent="0.25">
      <c r="A78" s="171" t="s">
        <v>3861</v>
      </c>
      <c r="B78" s="171" t="s">
        <v>3862</v>
      </c>
      <c r="C78" s="932" t="s">
        <v>3863</v>
      </c>
      <c r="D78" s="171">
        <v>2</v>
      </c>
      <c r="E78" s="169">
        <v>50</v>
      </c>
    </row>
    <row r="79" spans="1:6" ht="31.5" x14ac:dyDescent="0.25">
      <c r="A79" s="171" t="s">
        <v>1261</v>
      </c>
      <c r="B79" s="171" t="s">
        <v>641</v>
      </c>
      <c r="C79" s="932" t="s">
        <v>3864</v>
      </c>
      <c r="D79" s="171">
        <v>3</v>
      </c>
      <c r="E79" s="169">
        <v>50</v>
      </c>
    </row>
    <row r="80" spans="1:6" ht="31.5" x14ac:dyDescent="0.25">
      <c r="A80" s="171" t="s">
        <v>1261</v>
      </c>
      <c r="B80" s="171" t="s">
        <v>3865</v>
      </c>
      <c r="C80" s="932" t="s">
        <v>3866</v>
      </c>
      <c r="D80" s="171">
        <v>2</v>
      </c>
      <c r="E80" s="169">
        <v>20</v>
      </c>
    </row>
    <row r="81" spans="1:6" ht="31.5" x14ac:dyDescent="0.25">
      <c r="A81" s="171" t="s">
        <v>1261</v>
      </c>
      <c r="B81" s="171" t="s">
        <v>3867</v>
      </c>
      <c r="C81" s="932" t="s">
        <v>3868</v>
      </c>
      <c r="D81" s="171">
        <v>2</v>
      </c>
      <c r="E81" s="169">
        <v>15</v>
      </c>
    </row>
    <row r="82" spans="1:6" ht="31.5" x14ac:dyDescent="0.25">
      <c r="A82" s="171" t="s">
        <v>3869</v>
      </c>
      <c r="B82" s="171" t="s">
        <v>3593</v>
      </c>
      <c r="C82" s="932" t="s">
        <v>3870</v>
      </c>
      <c r="D82" s="171">
        <v>2</v>
      </c>
      <c r="E82" s="169">
        <v>5</v>
      </c>
    </row>
    <row r="83" spans="1:6" x14ac:dyDescent="0.25">
      <c r="A83" s="171"/>
      <c r="B83" s="171"/>
      <c r="C83" s="171"/>
      <c r="D83" s="171"/>
      <c r="E83" s="169"/>
    </row>
    <row r="84" spans="1:6" ht="31.5" x14ac:dyDescent="0.25">
      <c r="A84" s="171" t="s">
        <v>1266</v>
      </c>
      <c r="B84" s="171"/>
      <c r="C84" s="932" t="s">
        <v>3871</v>
      </c>
      <c r="D84" s="171">
        <v>5</v>
      </c>
      <c r="E84" s="169">
        <v>55</v>
      </c>
    </row>
    <row r="85" spans="1:6" ht="31.5" x14ac:dyDescent="0.25">
      <c r="A85" s="171" t="s">
        <v>3589</v>
      </c>
      <c r="B85" s="171"/>
      <c r="C85" s="932" t="s">
        <v>3872</v>
      </c>
      <c r="D85" s="171">
        <v>4</v>
      </c>
      <c r="E85" s="169">
        <v>55</v>
      </c>
    </row>
    <row r="86" spans="1:6" ht="31.5" x14ac:dyDescent="0.25">
      <c r="A86" s="171" t="s">
        <v>3873</v>
      </c>
      <c r="B86" s="171" t="s">
        <v>706</v>
      </c>
      <c r="C86" s="932" t="s">
        <v>3874</v>
      </c>
      <c r="D86" s="171">
        <v>59</v>
      </c>
      <c r="E86" s="169"/>
    </row>
    <row r="87" spans="1:6" x14ac:dyDescent="0.25">
      <c r="A87" s="171"/>
      <c r="B87" s="171"/>
      <c r="C87" s="171"/>
      <c r="D87" s="171"/>
      <c r="E87" s="169"/>
    </row>
    <row r="88" spans="1:6" x14ac:dyDescent="0.25">
      <c r="A88" s="171"/>
      <c r="B88" s="171"/>
      <c r="C88" s="171"/>
      <c r="D88" s="171"/>
      <c r="E88" s="169"/>
    </row>
    <row r="89" spans="1:6" ht="18.75" x14ac:dyDescent="0.3">
      <c r="A89" s="7" t="s">
        <v>3743</v>
      </c>
      <c r="B89" s="7" t="s">
        <v>3744</v>
      </c>
      <c r="C89" s="7" t="s">
        <v>3745</v>
      </c>
      <c r="D89" s="7" t="s">
        <v>3746</v>
      </c>
      <c r="E89" s="14" t="s">
        <v>3747</v>
      </c>
      <c r="F89" s="200" t="s">
        <v>3748</v>
      </c>
    </row>
    <row r="90" spans="1:6" x14ac:dyDescent="0.25">
      <c r="A90" s="200" t="s">
        <v>3875</v>
      </c>
      <c r="B90" s="171"/>
      <c r="C90" s="171"/>
      <c r="D90" s="171"/>
      <c r="E90" s="169"/>
    </row>
    <row r="91" spans="1:6" ht="31.5" x14ac:dyDescent="0.25">
      <c r="A91" s="171" t="s">
        <v>3876</v>
      </c>
      <c r="B91" s="932" t="s">
        <v>3877</v>
      </c>
      <c r="C91" s="171"/>
      <c r="D91" s="171">
        <v>28</v>
      </c>
      <c r="E91" s="933">
        <v>12</v>
      </c>
    </row>
    <row r="92" spans="1:6" ht="31.5" x14ac:dyDescent="0.25">
      <c r="A92" s="171" t="s">
        <v>3878</v>
      </c>
      <c r="B92" s="932" t="s">
        <v>3879</v>
      </c>
      <c r="C92" s="171"/>
      <c r="D92" s="171">
        <v>26</v>
      </c>
      <c r="E92" s="933">
        <v>8</v>
      </c>
    </row>
    <row r="93" spans="1:6" ht="31.5" x14ac:dyDescent="0.25">
      <c r="A93" s="932" t="s">
        <v>3880</v>
      </c>
      <c r="B93" s="171"/>
      <c r="C93" s="171"/>
      <c r="D93" s="171">
        <v>3</v>
      </c>
      <c r="E93" s="933">
        <v>10</v>
      </c>
    </row>
    <row r="94" spans="1:6" ht="31.5" x14ac:dyDescent="0.25">
      <c r="A94" s="932" t="s">
        <v>3881</v>
      </c>
      <c r="B94" s="171"/>
      <c r="C94" s="171"/>
      <c r="D94" s="171">
        <v>102</v>
      </c>
      <c r="E94" s="933">
        <v>15</v>
      </c>
    </row>
    <row r="95" spans="1:6" x14ac:dyDescent="0.25">
      <c r="A95" s="171"/>
      <c r="B95" s="171"/>
      <c r="C95" s="171"/>
      <c r="D95" s="171"/>
      <c r="E95" s="933"/>
    </row>
    <row r="96" spans="1:6" x14ac:dyDescent="0.25">
      <c r="A96" s="200" t="s">
        <v>3882</v>
      </c>
      <c r="B96" s="171"/>
      <c r="C96" s="171"/>
      <c r="D96" s="171"/>
      <c r="E96" s="933"/>
    </row>
    <row r="97" spans="1:6" ht="31.5" x14ac:dyDescent="0.25">
      <c r="A97" s="932" t="s">
        <v>3883</v>
      </c>
      <c r="B97" s="171" t="s">
        <v>34</v>
      </c>
      <c r="C97" s="171"/>
      <c r="D97" s="171">
        <v>1</v>
      </c>
      <c r="E97" s="933">
        <v>425</v>
      </c>
    </row>
    <row r="98" spans="1:6" ht="31.5" x14ac:dyDescent="0.25">
      <c r="A98" s="932" t="s">
        <v>3883</v>
      </c>
      <c r="B98" s="171" t="s">
        <v>34</v>
      </c>
      <c r="C98" s="171"/>
      <c r="D98" s="171">
        <v>1</v>
      </c>
      <c r="E98" s="933">
        <v>450</v>
      </c>
    </row>
    <row r="99" spans="1:6" ht="31.5" x14ac:dyDescent="0.25">
      <c r="A99" s="932" t="s">
        <v>3884</v>
      </c>
      <c r="B99" s="171" t="s">
        <v>34</v>
      </c>
      <c r="C99" s="171"/>
      <c r="D99" s="171">
        <v>1</v>
      </c>
      <c r="E99" s="933">
        <v>450</v>
      </c>
    </row>
    <row r="100" spans="1:6" ht="31.5" x14ac:dyDescent="0.25">
      <c r="A100" s="932" t="s">
        <v>3885</v>
      </c>
      <c r="B100" s="171" t="s">
        <v>18</v>
      </c>
      <c r="C100" s="171"/>
      <c r="D100" s="171">
        <v>1</v>
      </c>
      <c r="E100" s="933">
        <v>80</v>
      </c>
    </row>
    <row r="101" spans="1:6" ht="31.5" x14ac:dyDescent="0.25">
      <c r="A101" s="932" t="s">
        <v>3886</v>
      </c>
      <c r="B101" s="171" t="s">
        <v>568</v>
      </c>
      <c r="C101" s="171"/>
      <c r="D101" s="171">
        <v>1</v>
      </c>
      <c r="E101" s="933">
        <v>100</v>
      </c>
    </row>
    <row r="102" spans="1:6" ht="31.5" x14ac:dyDescent="0.25">
      <c r="A102" s="932" t="s">
        <v>3887</v>
      </c>
      <c r="B102" s="171" t="s">
        <v>34</v>
      </c>
      <c r="C102" s="171"/>
      <c r="D102" s="171">
        <v>1</v>
      </c>
      <c r="E102" s="933">
        <v>425</v>
      </c>
    </row>
    <row r="103" spans="1:6" ht="31.5" x14ac:dyDescent="0.25">
      <c r="A103" s="932" t="s">
        <v>3888</v>
      </c>
      <c r="B103" s="171" t="s">
        <v>18</v>
      </c>
      <c r="C103" s="171" t="s">
        <v>3889</v>
      </c>
      <c r="D103" s="171">
        <v>1</v>
      </c>
      <c r="E103" s="933">
        <v>30</v>
      </c>
    </row>
    <row r="104" spans="1:6" ht="31.5" x14ac:dyDescent="0.25">
      <c r="A104" s="932" t="s">
        <v>3890</v>
      </c>
      <c r="B104" s="171" t="s">
        <v>20</v>
      </c>
      <c r="C104" s="171"/>
      <c r="D104" s="171">
        <v>1</v>
      </c>
      <c r="E104" s="933">
        <v>20</v>
      </c>
    </row>
    <row r="105" spans="1:6" x14ac:dyDescent="0.25">
      <c r="A105" s="171"/>
      <c r="B105" s="171"/>
      <c r="C105" s="171"/>
      <c r="D105" s="171"/>
      <c r="E105" s="933"/>
    </row>
    <row r="106" spans="1:6" x14ac:dyDescent="0.25">
      <c r="A106" s="171"/>
      <c r="B106" s="171"/>
      <c r="C106" s="171"/>
      <c r="D106" s="171"/>
      <c r="E106" s="933"/>
    </row>
    <row r="107" spans="1:6" ht="18.75" x14ac:dyDescent="0.3">
      <c r="A107" s="7" t="s">
        <v>3743</v>
      </c>
      <c r="B107" s="7" t="s">
        <v>3744</v>
      </c>
      <c r="C107" s="7" t="s">
        <v>3745</v>
      </c>
      <c r="D107" s="7" t="s">
        <v>3746</v>
      </c>
      <c r="E107" s="14" t="s">
        <v>3747</v>
      </c>
      <c r="F107" s="200" t="s">
        <v>3748</v>
      </c>
    </row>
    <row r="108" spans="1:6" x14ac:dyDescent="0.25">
      <c r="A108" s="200" t="s">
        <v>3891</v>
      </c>
      <c r="B108" s="171"/>
      <c r="C108" s="171"/>
      <c r="D108" s="171"/>
      <c r="E108" s="169"/>
    </row>
    <row r="109" spans="1:6" ht="31.5" x14ac:dyDescent="0.25">
      <c r="A109" s="932" t="s">
        <v>3892</v>
      </c>
      <c r="B109" s="171" t="s">
        <v>54</v>
      </c>
      <c r="C109" s="171"/>
      <c r="D109" s="171">
        <v>3</v>
      </c>
      <c r="E109" s="169">
        <v>12</v>
      </c>
    </row>
    <row r="110" spans="1:6" ht="31.5" x14ac:dyDescent="0.25">
      <c r="A110" s="932" t="s">
        <v>3893</v>
      </c>
      <c r="B110" s="171" t="s">
        <v>676</v>
      </c>
      <c r="C110" s="171" t="s">
        <v>3894</v>
      </c>
      <c r="D110" s="171">
        <v>3</v>
      </c>
      <c r="E110" s="169">
        <v>12</v>
      </c>
    </row>
    <row r="111" spans="1:6" ht="31.5" x14ac:dyDescent="0.25">
      <c r="A111" s="932" t="s">
        <v>3893</v>
      </c>
      <c r="B111" s="171" t="s">
        <v>3895</v>
      </c>
      <c r="C111" s="171" t="s">
        <v>3894</v>
      </c>
      <c r="D111" s="171">
        <v>5</v>
      </c>
      <c r="E111" s="169">
        <v>16</v>
      </c>
    </row>
    <row r="112" spans="1:6" ht="31.5" x14ac:dyDescent="0.25">
      <c r="A112" s="932" t="s">
        <v>3896</v>
      </c>
      <c r="B112" s="171" t="s">
        <v>706</v>
      </c>
      <c r="C112" s="171" t="s">
        <v>3894</v>
      </c>
      <c r="D112" s="171">
        <v>4</v>
      </c>
      <c r="E112" s="169">
        <v>18</v>
      </c>
    </row>
    <row r="113" spans="1:5" ht="31.5" x14ac:dyDescent="0.25">
      <c r="A113" s="932" t="s">
        <v>3893</v>
      </c>
      <c r="B113" s="171" t="s">
        <v>676</v>
      </c>
      <c r="C113" s="171" t="s">
        <v>3897</v>
      </c>
      <c r="D113" s="171">
        <v>2</v>
      </c>
      <c r="E113" s="169">
        <v>6</v>
      </c>
    </row>
    <row r="114" spans="1:5" ht="31.5" x14ac:dyDescent="0.25">
      <c r="A114" s="932" t="s">
        <v>3893</v>
      </c>
      <c r="B114" s="171" t="s">
        <v>706</v>
      </c>
      <c r="C114" s="171" t="s">
        <v>3898</v>
      </c>
      <c r="D114" s="171">
        <v>5</v>
      </c>
      <c r="E114" s="169">
        <v>15</v>
      </c>
    </row>
    <row r="115" spans="1:5" x14ac:dyDescent="0.25">
      <c r="A115" s="171"/>
      <c r="B115" s="171"/>
      <c r="C115" s="171"/>
      <c r="D115" s="171"/>
      <c r="E115" s="169"/>
    </row>
    <row r="116" spans="1:5" ht="31.5" x14ac:dyDescent="0.25">
      <c r="A116" s="932" t="s">
        <v>3899</v>
      </c>
      <c r="B116" s="171"/>
      <c r="C116" s="171" t="s">
        <v>3900</v>
      </c>
      <c r="D116" s="171">
        <v>6</v>
      </c>
      <c r="E116" s="169">
        <v>8</v>
      </c>
    </row>
    <row r="117" spans="1:5" ht="31.5" x14ac:dyDescent="0.25">
      <c r="A117" s="932" t="s">
        <v>3901</v>
      </c>
      <c r="B117" s="171"/>
      <c r="C117" s="171"/>
      <c r="D117" s="171">
        <v>1</v>
      </c>
      <c r="E117" s="169">
        <v>9</v>
      </c>
    </row>
    <row r="118" spans="1:5" ht="31.5" x14ac:dyDescent="0.25">
      <c r="A118" s="932" t="s">
        <v>3902</v>
      </c>
      <c r="B118" s="171" t="s">
        <v>657</v>
      </c>
      <c r="C118" s="171" t="s">
        <v>658</v>
      </c>
      <c r="D118" s="171">
        <v>3</v>
      </c>
      <c r="E118" s="169">
        <v>25</v>
      </c>
    </row>
    <row r="119" spans="1:5" ht="31.5" x14ac:dyDescent="0.25">
      <c r="A119" s="932" t="s">
        <v>3903</v>
      </c>
      <c r="B119" s="171" t="s">
        <v>3462</v>
      </c>
      <c r="C119" s="171"/>
      <c r="D119" s="171">
        <v>1</v>
      </c>
      <c r="E119" s="169">
        <v>6</v>
      </c>
    </row>
    <row r="120" spans="1:5" x14ac:dyDescent="0.25">
      <c r="A120" s="171"/>
      <c r="B120" s="171"/>
      <c r="C120" s="171"/>
      <c r="D120" s="171"/>
      <c r="E120" s="169"/>
    </row>
    <row r="121" spans="1:5" ht="31.5" x14ac:dyDescent="0.25">
      <c r="A121" s="932" t="s">
        <v>3904</v>
      </c>
      <c r="B121" s="171" t="s">
        <v>54</v>
      </c>
      <c r="C121" s="171"/>
      <c r="D121" s="171">
        <v>8</v>
      </c>
      <c r="E121" s="169">
        <v>8</v>
      </c>
    </row>
    <row r="122" spans="1:5" ht="31.5" x14ac:dyDescent="0.25">
      <c r="A122" s="932" t="s">
        <v>3905</v>
      </c>
      <c r="B122" s="171" t="s">
        <v>676</v>
      </c>
      <c r="C122" s="171"/>
      <c r="D122" s="171">
        <v>5</v>
      </c>
      <c r="E122" s="169">
        <v>5</v>
      </c>
    </row>
    <row r="123" spans="1:5" ht="31.5" x14ac:dyDescent="0.25">
      <c r="A123" s="932" t="s">
        <v>3905</v>
      </c>
      <c r="B123" s="171" t="s">
        <v>3906</v>
      </c>
      <c r="C123" s="171"/>
      <c r="D123" s="171">
        <v>6</v>
      </c>
      <c r="E123" s="169">
        <v>5</v>
      </c>
    </row>
    <row r="124" spans="1:5" x14ac:dyDescent="0.25">
      <c r="A124" s="171"/>
      <c r="B124" s="171"/>
      <c r="C124" s="171"/>
      <c r="D124" s="171"/>
      <c r="E124" s="169"/>
    </row>
    <row r="125" spans="1:5" ht="31.5" x14ac:dyDescent="0.25">
      <c r="A125" s="932" t="s">
        <v>3907</v>
      </c>
      <c r="B125" s="171" t="s">
        <v>676</v>
      </c>
      <c r="C125" s="171" t="s">
        <v>3908</v>
      </c>
      <c r="D125" s="171">
        <v>7</v>
      </c>
      <c r="E125" s="169">
        <v>3</v>
      </c>
    </row>
    <row r="126" spans="1:5" ht="31.5" x14ac:dyDescent="0.25">
      <c r="A126" s="932" t="s">
        <v>3907</v>
      </c>
      <c r="B126" s="171" t="s">
        <v>676</v>
      </c>
      <c r="C126" s="171" t="s">
        <v>3909</v>
      </c>
      <c r="D126" s="171">
        <v>6</v>
      </c>
      <c r="E126" s="169">
        <v>3</v>
      </c>
    </row>
    <row r="127" spans="1:5" ht="31.5" x14ac:dyDescent="0.25">
      <c r="A127" s="932" t="s">
        <v>3907</v>
      </c>
      <c r="B127" s="171" t="s">
        <v>706</v>
      </c>
      <c r="C127" s="171" t="s">
        <v>3910</v>
      </c>
      <c r="D127" s="171">
        <v>5</v>
      </c>
      <c r="E127" s="169">
        <v>5</v>
      </c>
    </row>
    <row r="128" spans="1:5" ht="31.5" x14ac:dyDescent="0.25">
      <c r="A128" s="932" t="s">
        <v>3907</v>
      </c>
      <c r="B128" s="171" t="s">
        <v>706</v>
      </c>
      <c r="C128" s="171" t="s">
        <v>3911</v>
      </c>
      <c r="D128" s="171">
        <v>4</v>
      </c>
      <c r="E128" s="169">
        <v>5</v>
      </c>
    </row>
    <row r="129" spans="1:6" x14ac:dyDescent="0.25">
      <c r="A129" s="171"/>
      <c r="B129" s="171"/>
      <c r="C129" s="171"/>
      <c r="D129" s="171"/>
      <c r="E129" s="169"/>
    </row>
    <row r="130" spans="1:6" ht="18.75" x14ac:dyDescent="0.3">
      <c r="A130" s="7" t="s">
        <v>3743</v>
      </c>
      <c r="B130" s="7" t="s">
        <v>3744</v>
      </c>
      <c r="C130" s="7" t="s">
        <v>3745</v>
      </c>
      <c r="D130" s="7" t="s">
        <v>3746</v>
      </c>
      <c r="E130" s="14" t="s">
        <v>3747</v>
      </c>
      <c r="F130" s="200" t="s">
        <v>3748</v>
      </c>
    </row>
    <row r="131" spans="1:6" x14ac:dyDescent="0.25">
      <c r="A131" s="200" t="s">
        <v>3912</v>
      </c>
      <c r="B131" s="171"/>
      <c r="C131" s="171"/>
      <c r="D131" s="171"/>
      <c r="E131" s="169"/>
    </row>
    <row r="132" spans="1:6" ht="31.5" x14ac:dyDescent="0.25">
      <c r="A132" s="932" t="s">
        <v>3913</v>
      </c>
      <c r="B132" s="171"/>
      <c r="C132" s="171" t="s">
        <v>19</v>
      </c>
      <c r="D132" s="171">
        <v>0</v>
      </c>
      <c r="E132" s="169">
        <v>15</v>
      </c>
    </row>
    <row r="133" spans="1:6" ht="31.5" x14ac:dyDescent="0.25">
      <c r="A133" s="932" t="s">
        <v>3913</v>
      </c>
      <c r="B133" s="171"/>
      <c r="C133" s="171" t="s">
        <v>19</v>
      </c>
      <c r="D133" s="171">
        <v>2</v>
      </c>
      <c r="E133" s="169">
        <v>20</v>
      </c>
    </row>
    <row r="134" spans="1:6" ht="31.5" x14ac:dyDescent="0.25">
      <c r="A134" s="932" t="s">
        <v>3914</v>
      </c>
      <c r="B134" s="171"/>
      <c r="C134" s="171" t="s">
        <v>3915</v>
      </c>
      <c r="D134" s="171">
        <v>1</v>
      </c>
      <c r="E134" s="169">
        <v>45</v>
      </c>
    </row>
    <row r="135" spans="1:6" ht="31.5" x14ac:dyDescent="0.25">
      <c r="A135" s="932" t="s">
        <v>3916</v>
      </c>
      <c r="B135" s="171"/>
      <c r="C135" s="171" t="s">
        <v>3917</v>
      </c>
      <c r="D135" s="171">
        <v>0</v>
      </c>
      <c r="E135" s="169">
        <v>15</v>
      </c>
    </row>
    <row r="136" spans="1:6" ht="31.5" x14ac:dyDescent="0.25">
      <c r="A136" s="932" t="s">
        <v>3918</v>
      </c>
      <c r="B136" s="171"/>
      <c r="C136" s="171" t="s">
        <v>3919</v>
      </c>
      <c r="D136" s="171">
        <v>1</v>
      </c>
      <c r="E136" s="169">
        <v>20</v>
      </c>
    </row>
    <row r="137" spans="1:6" ht="31.5" x14ac:dyDescent="0.25">
      <c r="A137" s="932" t="s">
        <v>3920</v>
      </c>
      <c r="B137" s="171"/>
      <c r="C137" s="171" t="s">
        <v>1884</v>
      </c>
      <c r="D137" s="171">
        <v>7</v>
      </c>
      <c r="E137" s="169">
        <v>12</v>
      </c>
    </row>
    <row r="138" spans="1:6" ht="31.5" x14ac:dyDescent="0.25">
      <c r="A138" s="932" t="s">
        <v>3920</v>
      </c>
      <c r="B138" s="171"/>
      <c r="C138" s="171" t="s">
        <v>1884</v>
      </c>
      <c r="D138" s="171">
        <v>2</v>
      </c>
      <c r="E138" s="169">
        <v>15</v>
      </c>
    </row>
    <row r="139" spans="1:6" ht="31.5" x14ac:dyDescent="0.25">
      <c r="A139" s="932" t="s">
        <v>3921</v>
      </c>
      <c r="B139" s="171"/>
      <c r="C139" s="171" t="s">
        <v>1884</v>
      </c>
      <c r="D139" s="171">
        <v>1</v>
      </c>
      <c r="E139" s="169">
        <v>18</v>
      </c>
    </row>
    <row r="140" spans="1:6" ht="31.5" x14ac:dyDescent="0.25">
      <c r="A140" s="932" t="s">
        <v>3922</v>
      </c>
      <c r="B140" s="171"/>
      <c r="C140" s="171" t="s">
        <v>3923</v>
      </c>
      <c r="D140" s="171">
        <v>12</v>
      </c>
      <c r="E140" s="169">
        <v>7</v>
      </c>
    </row>
    <row r="141" spans="1:6" ht="31.5" x14ac:dyDescent="0.25">
      <c r="A141" s="932" t="s">
        <v>3924</v>
      </c>
      <c r="B141" s="171"/>
      <c r="C141" s="171" t="s">
        <v>3925</v>
      </c>
      <c r="D141" s="171">
        <v>1</v>
      </c>
      <c r="E141" s="169">
        <v>12</v>
      </c>
    </row>
    <row r="142" spans="1:6" ht="31.5" x14ac:dyDescent="0.25">
      <c r="A142" s="932" t="s">
        <v>3926</v>
      </c>
      <c r="B142" s="171"/>
      <c r="C142" s="171" t="s">
        <v>3925</v>
      </c>
      <c r="D142" s="171">
        <v>10</v>
      </c>
      <c r="E142" s="169">
        <v>10</v>
      </c>
    </row>
    <row r="143" spans="1:6" ht="31.5" x14ac:dyDescent="0.25">
      <c r="A143" s="932" t="s">
        <v>3927</v>
      </c>
      <c r="B143" s="171" t="s">
        <v>18</v>
      </c>
      <c r="C143" s="171" t="s">
        <v>3928</v>
      </c>
      <c r="D143" s="171">
        <v>2</v>
      </c>
      <c r="E143" s="169">
        <v>15</v>
      </c>
    </row>
    <row r="144" spans="1:6" ht="31.5" x14ac:dyDescent="0.25">
      <c r="A144" s="932" t="s">
        <v>3927</v>
      </c>
      <c r="B144" s="171" t="s">
        <v>568</v>
      </c>
      <c r="C144" s="171" t="s">
        <v>3928</v>
      </c>
      <c r="D144" s="171">
        <v>2</v>
      </c>
      <c r="E144" s="169">
        <v>20</v>
      </c>
    </row>
    <row r="145" spans="1:5" ht="31.5" x14ac:dyDescent="0.25">
      <c r="A145" s="932" t="s">
        <v>3929</v>
      </c>
      <c r="B145" s="171"/>
      <c r="C145" s="171" t="s">
        <v>3925</v>
      </c>
      <c r="D145" s="171">
        <v>1</v>
      </c>
      <c r="E145" s="169">
        <v>15</v>
      </c>
    </row>
    <row r="146" spans="1:5" ht="31.5" x14ac:dyDescent="0.25">
      <c r="A146" s="932" t="s">
        <v>3929</v>
      </c>
      <c r="B146" s="171"/>
      <c r="C146" s="171" t="s">
        <v>3925</v>
      </c>
      <c r="D146" s="171">
        <v>2</v>
      </c>
      <c r="E146" s="169">
        <v>15</v>
      </c>
    </row>
    <row r="147" spans="1:5" ht="31.5" x14ac:dyDescent="0.25">
      <c r="A147" s="932" t="s">
        <v>3930</v>
      </c>
      <c r="B147" s="171" t="s">
        <v>3931</v>
      </c>
      <c r="C147" s="171" t="s">
        <v>1151</v>
      </c>
      <c r="D147" s="171">
        <v>1</v>
      </c>
      <c r="E147" s="169">
        <v>30</v>
      </c>
    </row>
    <row r="148" spans="1:5" ht="31.5" x14ac:dyDescent="0.25">
      <c r="A148" s="932" t="s">
        <v>3932</v>
      </c>
      <c r="B148" s="171" t="s">
        <v>568</v>
      </c>
      <c r="C148" s="171" t="s">
        <v>1922</v>
      </c>
      <c r="D148" s="171">
        <v>2</v>
      </c>
      <c r="E148" s="169">
        <v>48</v>
      </c>
    </row>
    <row r="149" spans="1:5" ht="47.25" x14ac:dyDescent="0.25">
      <c r="A149" s="932" t="s">
        <v>3933</v>
      </c>
      <c r="B149" s="171"/>
      <c r="C149" s="171" t="s">
        <v>1151</v>
      </c>
      <c r="D149" s="171">
        <v>4</v>
      </c>
      <c r="E149" s="169">
        <v>25</v>
      </c>
    </row>
    <row r="150" spans="1:5" ht="31.5" x14ac:dyDescent="0.25">
      <c r="A150" s="932" t="s">
        <v>3934</v>
      </c>
      <c r="B150" s="171"/>
      <c r="C150" s="171" t="s">
        <v>1151</v>
      </c>
      <c r="D150" s="171">
        <v>13</v>
      </c>
      <c r="E150" s="169">
        <v>20</v>
      </c>
    </row>
    <row r="151" spans="1:5" ht="31.5" x14ac:dyDescent="0.25">
      <c r="A151" s="932" t="s">
        <v>3935</v>
      </c>
      <c r="B151" s="171"/>
      <c r="C151" s="171" t="s">
        <v>1942</v>
      </c>
      <c r="D151" s="171">
        <v>140</v>
      </c>
      <c r="E151" s="169">
        <v>20</v>
      </c>
    </row>
    <row r="152" spans="1:5" ht="31.5" x14ac:dyDescent="0.25">
      <c r="A152" s="932" t="s">
        <v>3936</v>
      </c>
      <c r="B152" s="166"/>
      <c r="C152" s="166" t="s">
        <v>1151</v>
      </c>
      <c r="D152" s="171">
        <v>3</v>
      </c>
      <c r="E152" s="933">
        <v>15</v>
      </c>
    </row>
    <row r="153" spans="1:5" ht="31.5" x14ac:dyDescent="0.25">
      <c r="A153" s="932" t="s">
        <v>3937</v>
      </c>
      <c r="B153" s="171" t="s">
        <v>18</v>
      </c>
      <c r="C153" s="171" t="s">
        <v>3682</v>
      </c>
      <c r="D153" s="171">
        <v>1</v>
      </c>
      <c r="E153" s="169">
        <v>5</v>
      </c>
    </row>
    <row r="154" spans="1:5" ht="31.5" x14ac:dyDescent="0.25">
      <c r="A154" s="932" t="s">
        <v>3938</v>
      </c>
      <c r="B154" s="171"/>
      <c r="C154" s="171" t="s">
        <v>3939</v>
      </c>
      <c r="D154" s="171">
        <v>3</v>
      </c>
      <c r="E154" s="169">
        <v>5</v>
      </c>
    </row>
    <row r="155" spans="1:5" ht="31.5" x14ac:dyDescent="0.25">
      <c r="A155" s="932" t="s">
        <v>3940</v>
      </c>
      <c r="B155" s="171"/>
      <c r="C155" s="171" t="s">
        <v>3941</v>
      </c>
      <c r="D155" s="171">
        <v>1</v>
      </c>
      <c r="E155" s="169">
        <v>5</v>
      </c>
    </row>
    <row r="156" spans="1:5" ht="31.5" x14ac:dyDescent="0.25">
      <c r="A156" s="932" t="s">
        <v>3942</v>
      </c>
      <c r="B156" s="171"/>
      <c r="C156" s="171" t="s">
        <v>1884</v>
      </c>
      <c r="D156" s="171">
        <v>23</v>
      </c>
      <c r="E156" s="169">
        <v>25</v>
      </c>
    </row>
    <row r="157" spans="1:5" ht="31.5" x14ac:dyDescent="0.25">
      <c r="A157" s="932" t="s">
        <v>3943</v>
      </c>
      <c r="B157" s="171"/>
      <c r="C157" s="171" t="s">
        <v>1884</v>
      </c>
      <c r="D157" s="171">
        <v>23</v>
      </c>
      <c r="E157" s="169">
        <v>45</v>
      </c>
    </row>
    <row r="158" spans="1:5" ht="31.5" x14ac:dyDescent="0.25">
      <c r="A158" s="932" t="s">
        <v>3944</v>
      </c>
      <c r="B158" s="171"/>
      <c r="C158" s="171" t="s">
        <v>1884</v>
      </c>
      <c r="D158" s="171">
        <v>21</v>
      </c>
      <c r="E158" s="169">
        <v>22</v>
      </c>
    </row>
    <row r="159" spans="1:5" ht="31.5" x14ac:dyDescent="0.25">
      <c r="A159" s="932" t="s">
        <v>3945</v>
      </c>
      <c r="B159" s="171"/>
      <c r="C159" s="171" t="s">
        <v>1884</v>
      </c>
      <c r="D159" s="171">
        <v>24</v>
      </c>
      <c r="E159" s="169">
        <v>25</v>
      </c>
    </row>
    <row r="160" spans="1:5" ht="31.5" x14ac:dyDescent="0.25">
      <c r="A160" s="932" t="s">
        <v>3946</v>
      </c>
      <c r="B160" s="171"/>
      <c r="C160" s="171" t="s">
        <v>1884</v>
      </c>
      <c r="D160" s="171">
        <v>23</v>
      </c>
      <c r="E160" s="169">
        <v>36</v>
      </c>
    </row>
    <row r="161" spans="1:6" ht="31.5" x14ac:dyDescent="0.25">
      <c r="A161" s="932" t="s">
        <v>3947</v>
      </c>
      <c r="B161" s="171"/>
      <c r="C161" s="171" t="s">
        <v>1884</v>
      </c>
      <c r="D161" s="171">
        <v>20</v>
      </c>
      <c r="E161" s="169">
        <v>34</v>
      </c>
    </row>
    <row r="162" spans="1:6" x14ac:dyDescent="0.25">
      <c r="A162" s="171"/>
      <c r="B162" s="171"/>
      <c r="C162" s="171"/>
      <c r="D162" s="171"/>
      <c r="E162" s="169"/>
    </row>
    <row r="163" spans="1:6" ht="18.75" x14ac:dyDescent="0.3">
      <c r="A163" s="7" t="s">
        <v>3743</v>
      </c>
      <c r="B163" s="7" t="s">
        <v>3744</v>
      </c>
      <c r="C163" s="7" t="s">
        <v>3745</v>
      </c>
      <c r="D163" s="7" t="s">
        <v>3746</v>
      </c>
      <c r="E163" s="14" t="s">
        <v>3747</v>
      </c>
      <c r="F163" s="200" t="s">
        <v>3748</v>
      </c>
    </row>
    <row r="164" spans="1:6" x14ac:dyDescent="0.25">
      <c r="A164" s="200" t="s">
        <v>3948</v>
      </c>
      <c r="B164" s="171"/>
      <c r="C164" s="171"/>
      <c r="D164" s="171"/>
      <c r="E164" s="169"/>
    </row>
    <row r="165" spans="1:6" ht="31.5" x14ac:dyDescent="0.25">
      <c r="A165" s="932" t="s">
        <v>3949</v>
      </c>
      <c r="B165" s="171" t="s">
        <v>3950</v>
      </c>
      <c r="C165" s="171" t="s">
        <v>633</v>
      </c>
      <c r="D165" s="171">
        <v>60</v>
      </c>
      <c r="E165" s="169">
        <v>3</v>
      </c>
    </row>
    <row r="166" spans="1:6" ht="31.5" x14ac:dyDescent="0.25">
      <c r="A166" s="932" t="s">
        <v>3949</v>
      </c>
      <c r="B166" s="171" t="s">
        <v>3951</v>
      </c>
      <c r="C166" s="171" t="s">
        <v>633</v>
      </c>
      <c r="D166" s="171">
        <v>38</v>
      </c>
      <c r="E166" s="169">
        <v>5</v>
      </c>
    </row>
    <row r="167" spans="1:6" ht="31.5" x14ac:dyDescent="0.25">
      <c r="A167" s="932" t="s">
        <v>3952</v>
      </c>
      <c r="B167" s="171"/>
      <c r="C167" s="171" t="s">
        <v>637</v>
      </c>
      <c r="D167" s="171">
        <v>13</v>
      </c>
      <c r="E167" s="169">
        <v>4</v>
      </c>
    </row>
    <row r="168" spans="1:6" ht="31.5" x14ac:dyDescent="0.25">
      <c r="A168" s="932" t="s">
        <v>3953</v>
      </c>
      <c r="B168" s="171"/>
      <c r="C168" s="171" t="s">
        <v>637</v>
      </c>
      <c r="D168" s="171">
        <v>8</v>
      </c>
      <c r="E168" s="169">
        <v>3</v>
      </c>
    </row>
    <row r="169" spans="1:6" ht="31.5" x14ac:dyDescent="0.25">
      <c r="A169" s="932" t="s">
        <v>3954</v>
      </c>
      <c r="B169" s="171"/>
      <c r="C169" s="171" t="s">
        <v>637</v>
      </c>
      <c r="D169" s="935">
        <v>60</v>
      </c>
      <c r="E169" s="169">
        <v>3</v>
      </c>
    </row>
    <row r="170" spans="1:6" ht="31.5" x14ac:dyDescent="0.25">
      <c r="A170" s="932" t="s">
        <v>3955</v>
      </c>
      <c r="B170" s="171" t="s">
        <v>643</v>
      </c>
      <c r="C170" s="171" t="s">
        <v>637</v>
      </c>
      <c r="D170" s="171">
        <v>30</v>
      </c>
      <c r="E170" s="169">
        <v>2</v>
      </c>
    </row>
    <row r="171" spans="1:6" ht="31.5" x14ac:dyDescent="0.25">
      <c r="A171" s="932" t="s">
        <v>3956</v>
      </c>
      <c r="B171" s="171"/>
      <c r="C171" s="171" t="s">
        <v>637</v>
      </c>
      <c r="D171" s="171">
        <v>6</v>
      </c>
      <c r="E171" s="169">
        <v>2</v>
      </c>
    </row>
    <row r="172" spans="1:6" ht="31.5" x14ac:dyDescent="0.25">
      <c r="A172" s="932" t="s">
        <v>3957</v>
      </c>
      <c r="B172" s="171"/>
      <c r="C172" s="171" t="s">
        <v>637</v>
      </c>
      <c r="D172" s="171">
        <v>15</v>
      </c>
      <c r="E172" s="169">
        <v>2</v>
      </c>
    </row>
    <row r="173" spans="1:6" ht="31.5" x14ac:dyDescent="0.25">
      <c r="A173" s="932" t="s">
        <v>3958</v>
      </c>
      <c r="B173" s="171"/>
      <c r="C173" s="171" t="s">
        <v>637</v>
      </c>
      <c r="D173" s="171">
        <v>11</v>
      </c>
      <c r="E173" s="169">
        <v>3</v>
      </c>
    </row>
    <row r="174" spans="1:6" ht="31.5" x14ac:dyDescent="0.25">
      <c r="A174" s="932" t="s">
        <v>3959</v>
      </c>
      <c r="B174" s="171" t="s">
        <v>3960</v>
      </c>
      <c r="C174" s="171"/>
      <c r="D174" s="171">
        <v>9</v>
      </c>
      <c r="E174" s="169">
        <v>2</v>
      </c>
    </row>
    <row r="175" spans="1:6" x14ac:dyDescent="0.25">
      <c r="A175" s="171"/>
      <c r="B175" s="171"/>
      <c r="C175" s="171"/>
      <c r="D175" s="171"/>
      <c r="E175" s="169"/>
    </row>
    <row r="176" spans="1:6" ht="18.75" x14ac:dyDescent="0.3">
      <c r="A176" s="7" t="s">
        <v>3743</v>
      </c>
      <c r="B176" s="7" t="s">
        <v>3744</v>
      </c>
      <c r="C176" s="7" t="s">
        <v>3745</v>
      </c>
      <c r="D176" s="7" t="s">
        <v>3746</v>
      </c>
      <c r="E176" s="14" t="s">
        <v>3747</v>
      </c>
      <c r="F176" s="200" t="s">
        <v>3748</v>
      </c>
    </row>
    <row r="177" spans="1:5" x14ac:dyDescent="0.25">
      <c r="A177" s="200" t="s">
        <v>3961</v>
      </c>
      <c r="B177" s="171"/>
      <c r="C177" s="171"/>
      <c r="D177" s="171"/>
      <c r="E177" s="169"/>
    </row>
    <row r="178" spans="1:5" ht="31.5" x14ac:dyDescent="0.25">
      <c r="A178" s="932" t="s">
        <v>3962</v>
      </c>
      <c r="B178" s="171"/>
      <c r="C178" s="171" t="s">
        <v>3963</v>
      </c>
      <c r="D178" s="171">
        <v>9</v>
      </c>
      <c r="E178" s="169">
        <v>5</v>
      </c>
    </row>
    <row r="179" spans="1:5" ht="31.5" x14ac:dyDescent="0.25">
      <c r="A179" s="932" t="s">
        <v>3964</v>
      </c>
      <c r="B179" s="171" t="s">
        <v>54</v>
      </c>
      <c r="C179" s="171"/>
      <c r="D179" s="171">
        <v>42</v>
      </c>
      <c r="E179" s="169">
        <v>1.5</v>
      </c>
    </row>
    <row r="180" spans="1:5" ht="31.5" x14ac:dyDescent="0.25">
      <c r="A180" s="932" t="s">
        <v>3965</v>
      </c>
      <c r="B180" s="171" t="s">
        <v>54</v>
      </c>
      <c r="C180" s="171"/>
      <c r="D180" s="171">
        <v>19</v>
      </c>
      <c r="E180" s="169">
        <v>1.5</v>
      </c>
    </row>
    <row r="181" spans="1:5" ht="31.5" x14ac:dyDescent="0.25">
      <c r="A181" s="932" t="s">
        <v>3966</v>
      </c>
      <c r="B181" s="171" t="s">
        <v>1426</v>
      </c>
      <c r="C181" s="171"/>
      <c r="D181" s="171">
        <v>17</v>
      </c>
      <c r="E181" s="169">
        <v>3</v>
      </c>
    </row>
    <row r="182" spans="1:5" x14ac:dyDescent="0.25">
      <c r="A182" s="171"/>
      <c r="B182" s="171"/>
      <c r="C182" s="171"/>
      <c r="D182" s="171"/>
      <c r="E182" s="169"/>
    </row>
    <row r="183" spans="1:5" ht="31.5" x14ac:dyDescent="0.25">
      <c r="A183" s="932" t="s">
        <v>3967</v>
      </c>
      <c r="B183" s="171" t="s">
        <v>676</v>
      </c>
      <c r="C183" s="171"/>
      <c r="D183" s="171">
        <v>42</v>
      </c>
      <c r="E183" s="169">
        <v>3</v>
      </c>
    </row>
    <row r="184" spans="1:5" ht="31.5" x14ac:dyDescent="0.25">
      <c r="A184" s="932" t="s">
        <v>3967</v>
      </c>
      <c r="B184" s="171" t="s">
        <v>1431</v>
      </c>
      <c r="C184" s="171"/>
      <c r="D184" s="171">
        <v>1</v>
      </c>
      <c r="E184" s="169">
        <v>38</v>
      </c>
    </row>
    <row r="185" spans="1:5" x14ac:dyDescent="0.25">
      <c r="A185" s="171"/>
      <c r="B185" s="171"/>
      <c r="C185" s="171"/>
      <c r="D185" s="171"/>
      <c r="E185" s="169"/>
    </row>
    <row r="186" spans="1:5" ht="31.5" x14ac:dyDescent="0.25">
      <c r="A186" s="932" t="s">
        <v>3968</v>
      </c>
      <c r="B186" s="171" t="s">
        <v>54</v>
      </c>
      <c r="C186" s="171" t="s">
        <v>3969</v>
      </c>
      <c r="D186" s="217">
        <v>264</v>
      </c>
      <c r="E186" s="169">
        <v>1.5</v>
      </c>
    </row>
    <row r="187" spans="1:5" ht="31.5" x14ac:dyDescent="0.25">
      <c r="A187" s="932" t="s">
        <v>3968</v>
      </c>
      <c r="B187" s="171" t="s">
        <v>54</v>
      </c>
      <c r="C187" s="171" t="s">
        <v>3970</v>
      </c>
      <c r="D187" s="217">
        <v>29</v>
      </c>
      <c r="E187" s="169">
        <v>1.5</v>
      </c>
    </row>
    <row r="188" spans="1:5" ht="31.5" x14ac:dyDescent="0.25">
      <c r="A188" s="932" t="s">
        <v>3971</v>
      </c>
      <c r="B188" s="171" t="s">
        <v>54</v>
      </c>
      <c r="C188" s="171"/>
      <c r="D188" s="217">
        <v>163</v>
      </c>
      <c r="E188" s="169">
        <v>1.5</v>
      </c>
    </row>
    <row r="189" spans="1:5" ht="31.5" x14ac:dyDescent="0.25">
      <c r="A189" s="932" t="s">
        <v>3972</v>
      </c>
      <c r="B189" s="171" t="s">
        <v>54</v>
      </c>
      <c r="C189" s="171"/>
      <c r="D189" s="171">
        <v>473</v>
      </c>
      <c r="E189" s="169">
        <v>1.5</v>
      </c>
    </row>
    <row r="190" spans="1:5" ht="31.5" x14ac:dyDescent="0.25">
      <c r="A190" s="932" t="s">
        <v>3973</v>
      </c>
      <c r="B190" s="171" t="s">
        <v>54</v>
      </c>
      <c r="C190" s="171"/>
      <c r="D190" s="217">
        <v>424</v>
      </c>
      <c r="E190" s="169">
        <v>1.5</v>
      </c>
    </row>
    <row r="191" spans="1:5" ht="31.5" x14ac:dyDescent="0.25">
      <c r="A191" s="932" t="s">
        <v>3974</v>
      </c>
      <c r="B191" s="171" t="s">
        <v>54</v>
      </c>
      <c r="C191" s="171"/>
      <c r="D191" s="171">
        <v>35</v>
      </c>
      <c r="E191" s="169">
        <v>1.5</v>
      </c>
    </row>
    <row r="192" spans="1:5" ht="31.5" x14ac:dyDescent="0.25">
      <c r="A192" s="932" t="s">
        <v>3975</v>
      </c>
      <c r="B192" s="171" t="s">
        <v>676</v>
      </c>
      <c r="C192" s="171" t="s">
        <v>2199</v>
      </c>
      <c r="D192" s="171">
        <v>69</v>
      </c>
      <c r="E192" s="169">
        <v>5</v>
      </c>
    </row>
    <row r="193" spans="1:5" ht="31.5" x14ac:dyDescent="0.25">
      <c r="A193" s="932" t="s">
        <v>3976</v>
      </c>
      <c r="B193" s="171" t="s">
        <v>54</v>
      </c>
      <c r="C193" s="171"/>
      <c r="D193" s="217">
        <v>628</v>
      </c>
      <c r="E193" s="169">
        <v>1.5</v>
      </c>
    </row>
    <row r="194" spans="1:5" ht="31.5" x14ac:dyDescent="0.25">
      <c r="A194" s="932" t="s">
        <v>3977</v>
      </c>
      <c r="B194" s="171" t="s">
        <v>54</v>
      </c>
      <c r="C194" s="171"/>
      <c r="D194" s="171">
        <v>2075</v>
      </c>
      <c r="E194" s="169">
        <v>1.5</v>
      </c>
    </row>
    <row r="195" spans="1:5" ht="31.5" x14ac:dyDescent="0.25">
      <c r="A195" s="932" t="s">
        <v>3978</v>
      </c>
      <c r="B195" s="171" t="s">
        <v>54</v>
      </c>
      <c r="C195" s="171"/>
      <c r="D195" s="171">
        <v>79</v>
      </c>
      <c r="E195" s="169">
        <v>1.5</v>
      </c>
    </row>
    <row r="196" spans="1:5" ht="31.5" x14ac:dyDescent="0.25">
      <c r="A196" s="932" t="s">
        <v>3979</v>
      </c>
      <c r="B196" s="171" t="s">
        <v>54</v>
      </c>
      <c r="C196" s="171"/>
      <c r="D196" s="217">
        <v>163</v>
      </c>
      <c r="E196" s="169">
        <v>1.5</v>
      </c>
    </row>
    <row r="197" spans="1:5" ht="31.5" x14ac:dyDescent="0.25">
      <c r="A197" s="932" t="s">
        <v>3980</v>
      </c>
      <c r="B197" s="171" t="s">
        <v>54</v>
      </c>
      <c r="C197" s="171" t="s">
        <v>3981</v>
      </c>
      <c r="D197" s="217">
        <v>559</v>
      </c>
      <c r="E197" s="169">
        <v>1.5</v>
      </c>
    </row>
    <row r="198" spans="1:5" ht="31.5" x14ac:dyDescent="0.25">
      <c r="A198" s="932" t="s">
        <v>3982</v>
      </c>
      <c r="B198" s="171" t="s">
        <v>54</v>
      </c>
      <c r="C198" s="171" t="s">
        <v>3983</v>
      </c>
      <c r="D198" s="217">
        <v>25</v>
      </c>
      <c r="E198" s="169">
        <v>1.5</v>
      </c>
    </row>
    <row r="199" spans="1:5" ht="31.5" x14ac:dyDescent="0.25">
      <c r="A199" s="932" t="s">
        <v>3984</v>
      </c>
      <c r="B199" s="171" t="s">
        <v>676</v>
      </c>
      <c r="C199" s="171"/>
      <c r="D199" s="217">
        <v>86</v>
      </c>
      <c r="E199" s="169">
        <v>2</v>
      </c>
    </row>
    <row r="200" spans="1:5" ht="31.5" x14ac:dyDescent="0.25">
      <c r="A200" s="932" t="s">
        <v>3984</v>
      </c>
      <c r="B200" s="171" t="s">
        <v>54</v>
      </c>
      <c r="C200" s="171"/>
      <c r="D200" s="217">
        <v>146</v>
      </c>
      <c r="E200" s="169">
        <v>1</v>
      </c>
    </row>
    <row r="201" spans="1:5" ht="31.5" x14ac:dyDescent="0.25">
      <c r="A201" s="932" t="s">
        <v>3985</v>
      </c>
      <c r="B201" s="171" t="s">
        <v>54</v>
      </c>
      <c r="C201" s="171"/>
      <c r="D201" s="171">
        <v>44</v>
      </c>
      <c r="E201" s="169">
        <v>1.5</v>
      </c>
    </row>
    <row r="202" spans="1:5" ht="31.5" x14ac:dyDescent="0.25">
      <c r="A202" s="932" t="s">
        <v>3986</v>
      </c>
      <c r="B202" s="171" t="s">
        <v>54</v>
      </c>
      <c r="C202" s="171"/>
      <c r="D202" s="217">
        <v>138</v>
      </c>
      <c r="E202" s="169">
        <v>1.5</v>
      </c>
    </row>
    <row r="203" spans="1:5" ht="31.5" x14ac:dyDescent="0.25">
      <c r="A203" s="932" t="s">
        <v>3987</v>
      </c>
      <c r="B203" s="171" t="s">
        <v>54</v>
      </c>
      <c r="C203" s="171"/>
      <c r="D203" s="217">
        <v>15</v>
      </c>
      <c r="E203" s="169">
        <v>3</v>
      </c>
    </row>
    <row r="204" spans="1:5" ht="31.5" x14ac:dyDescent="0.25">
      <c r="A204" s="932" t="s">
        <v>3988</v>
      </c>
      <c r="B204" s="171" t="s">
        <v>54</v>
      </c>
      <c r="C204" s="171"/>
      <c r="D204" s="171"/>
      <c r="E204" s="169">
        <v>1.5</v>
      </c>
    </row>
    <row r="205" spans="1:5" x14ac:dyDescent="0.25">
      <c r="A205" s="171"/>
      <c r="B205" s="171"/>
      <c r="C205" s="171"/>
      <c r="D205" s="171"/>
      <c r="E205" s="169"/>
    </row>
    <row r="206" spans="1:5" ht="31.5" x14ac:dyDescent="0.25">
      <c r="A206" s="932" t="s">
        <v>3989</v>
      </c>
      <c r="B206" s="171"/>
      <c r="C206" s="171"/>
      <c r="D206" s="171">
        <v>110</v>
      </c>
      <c r="E206" s="169">
        <v>1</v>
      </c>
    </row>
    <row r="207" spans="1:5" ht="31.5" x14ac:dyDescent="0.25">
      <c r="A207" s="932" t="s">
        <v>3990</v>
      </c>
      <c r="B207" s="171" t="s">
        <v>54</v>
      </c>
      <c r="C207" s="171"/>
      <c r="D207" s="171">
        <v>879</v>
      </c>
      <c r="E207" s="169">
        <v>1.5</v>
      </c>
    </row>
    <row r="208" spans="1:5" x14ac:dyDescent="0.25">
      <c r="A208" s="171" t="s">
        <v>3991</v>
      </c>
      <c r="B208" s="171" t="s">
        <v>54</v>
      </c>
      <c r="C208" s="171" t="s">
        <v>3992</v>
      </c>
      <c r="D208" s="171">
        <v>375</v>
      </c>
      <c r="E208" s="169">
        <v>1.5</v>
      </c>
    </row>
    <row r="209" spans="1:5" x14ac:dyDescent="0.25">
      <c r="A209" s="171" t="s">
        <v>3993</v>
      </c>
      <c r="B209" s="171" t="s">
        <v>54</v>
      </c>
      <c r="C209" s="171" t="s">
        <v>3994</v>
      </c>
      <c r="D209" s="171">
        <v>815</v>
      </c>
      <c r="E209" s="169">
        <v>1.5</v>
      </c>
    </row>
    <row r="210" spans="1:5" x14ac:dyDescent="0.25">
      <c r="A210" s="171"/>
      <c r="B210" s="171"/>
      <c r="C210" s="171"/>
      <c r="D210" s="171"/>
      <c r="E210" s="169"/>
    </row>
    <row r="211" spans="1:5" x14ac:dyDescent="0.25">
      <c r="A211" s="200" t="s">
        <v>3995</v>
      </c>
      <c r="B211" s="171"/>
      <c r="C211" s="171"/>
      <c r="D211" s="171"/>
      <c r="E211" s="169"/>
    </row>
    <row r="212" spans="1:5" ht="31.5" x14ac:dyDescent="0.25">
      <c r="A212" s="932" t="s">
        <v>3996</v>
      </c>
      <c r="B212" s="171" t="s">
        <v>54</v>
      </c>
      <c r="C212" s="171"/>
      <c r="D212" s="171">
        <v>116</v>
      </c>
      <c r="E212" s="169">
        <v>3</v>
      </c>
    </row>
    <row r="213" spans="1:5" ht="31.5" x14ac:dyDescent="0.25">
      <c r="A213" s="932" t="s">
        <v>3997</v>
      </c>
      <c r="B213" s="171" t="s">
        <v>676</v>
      </c>
      <c r="C213" s="171" t="s">
        <v>3998</v>
      </c>
      <c r="D213" s="171">
        <v>4</v>
      </c>
      <c r="E213" s="169">
        <v>4</v>
      </c>
    </row>
    <row r="214" spans="1:5" ht="31.5" x14ac:dyDescent="0.25">
      <c r="A214" s="932" t="s">
        <v>3996</v>
      </c>
      <c r="B214" s="171" t="s">
        <v>3999</v>
      </c>
      <c r="C214" s="171" t="s">
        <v>3998</v>
      </c>
      <c r="D214" s="171">
        <v>8</v>
      </c>
      <c r="E214" s="169">
        <v>4</v>
      </c>
    </row>
    <row r="215" spans="1:5" ht="31.5" x14ac:dyDescent="0.25">
      <c r="A215" s="932" t="s">
        <v>3996</v>
      </c>
      <c r="B215" s="171" t="s">
        <v>4000</v>
      </c>
      <c r="C215" s="171" t="s">
        <v>3998</v>
      </c>
      <c r="D215" s="171">
        <v>1</v>
      </c>
      <c r="E215" s="169">
        <v>3</v>
      </c>
    </row>
    <row r="216" spans="1:5" ht="31.5" x14ac:dyDescent="0.25">
      <c r="A216" s="932" t="s">
        <v>3996</v>
      </c>
      <c r="B216" s="171" t="s">
        <v>4001</v>
      </c>
      <c r="C216" s="171" t="s">
        <v>3998</v>
      </c>
      <c r="D216" s="171">
        <v>38</v>
      </c>
      <c r="E216" s="169">
        <v>3</v>
      </c>
    </row>
    <row r="217" spans="1:5" ht="31.5" x14ac:dyDescent="0.25">
      <c r="A217" s="932" t="s">
        <v>3996</v>
      </c>
      <c r="B217" s="171" t="s">
        <v>4002</v>
      </c>
      <c r="C217" s="171" t="s">
        <v>3998</v>
      </c>
      <c r="D217" s="171">
        <v>8</v>
      </c>
      <c r="E217" s="169">
        <v>2</v>
      </c>
    </row>
    <row r="218" spans="1:5" ht="31.5" x14ac:dyDescent="0.25">
      <c r="A218" s="932" t="s">
        <v>3996</v>
      </c>
      <c r="B218" s="171" t="s">
        <v>4003</v>
      </c>
      <c r="C218" s="171" t="s">
        <v>3998</v>
      </c>
      <c r="D218" s="171">
        <v>4</v>
      </c>
      <c r="E218" s="169">
        <v>1.5</v>
      </c>
    </row>
    <row r="219" spans="1:5" ht="31.5" x14ac:dyDescent="0.25">
      <c r="A219" s="932" t="s">
        <v>3996</v>
      </c>
      <c r="B219" s="171" t="s">
        <v>1426</v>
      </c>
      <c r="C219" s="171" t="s">
        <v>3998</v>
      </c>
      <c r="D219" s="171">
        <v>11</v>
      </c>
      <c r="E219" s="169">
        <v>1.5</v>
      </c>
    </row>
    <row r="220" spans="1:5" ht="31.5" x14ac:dyDescent="0.25">
      <c r="A220" s="932" t="s">
        <v>4004</v>
      </c>
      <c r="B220" s="171" t="s">
        <v>1426</v>
      </c>
      <c r="C220" s="171" t="s">
        <v>3998</v>
      </c>
      <c r="D220" s="171">
        <v>3</v>
      </c>
      <c r="E220" s="169">
        <v>2</v>
      </c>
    </row>
    <row r="221" spans="1:5" ht="31.5" x14ac:dyDescent="0.25">
      <c r="A221" s="932" t="s">
        <v>4005</v>
      </c>
      <c r="B221" s="171" t="s">
        <v>4006</v>
      </c>
      <c r="C221" s="171" t="s">
        <v>3998</v>
      </c>
      <c r="D221" s="171">
        <v>2</v>
      </c>
      <c r="E221" s="169">
        <v>5</v>
      </c>
    </row>
    <row r="222" spans="1:5" x14ac:dyDescent="0.25">
      <c r="A222" s="932"/>
      <c r="B222" s="171"/>
      <c r="C222" s="171"/>
      <c r="D222" s="171"/>
      <c r="E222" s="169"/>
    </row>
    <row r="223" spans="1:5" x14ac:dyDescent="0.25">
      <c r="A223" s="200" t="s">
        <v>4007</v>
      </c>
      <c r="B223" s="171"/>
      <c r="C223" s="171"/>
      <c r="D223" s="171"/>
      <c r="E223" s="169"/>
    </row>
    <row r="224" spans="1:5" ht="31.5" x14ac:dyDescent="0.25">
      <c r="A224" s="932" t="s">
        <v>4008</v>
      </c>
      <c r="B224" s="171" t="s">
        <v>676</v>
      </c>
      <c r="C224" s="171" t="s">
        <v>2199</v>
      </c>
      <c r="D224" s="171">
        <v>39</v>
      </c>
      <c r="E224" s="169">
        <v>4</v>
      </c>
    </row>
    <row r="225" spans="1:6" ht="31.5" x14ac:dyDescent="0.25">
      <c r="A225" s="932" t="s">
        <v>4009</v>
      </c>
      <c r="B225" s="171" t="s">
        <v>676</v>
      </c>
      <c r="C225" s="171" t="s">
        <v>4010</v>
      </c>
      <c r="D225" s="171">
        <v>5</v>
      </c>
      <c r="E225" s="169">
        <v>6</v>
      </c>
    </row>
    <row r="226" spans="1:6" ht="31.5" x14ac:dyDescent="0.25">
      <c r="A226" s="932" t="s">
        <v>4009</v>
      </c>
      <c r="B226" s="171" t="s">
        <v>706</v>
      </c>
      <c r="C226" s="171" t="s">
        <v>4011</v>
      </c>
      <c r="D226" s="171">
        <v>2</v>
      </c>
      <c r="E226" s="169">
        <v>12</v>
      </c>
    </row>
    <row r="227" spans="1:6" ht="31.5" x14ac:dyDescent="0.25">
      <c r="A227" s="932" t="s">
        <v>4012</v>
      </c>
      <c r="B227" s="171" t="s">
        <v>4013</v>
      </c>
      <c r="C227" s="171" t="s">
        <v>4011</v>
      </c>
      <c r="D227" s="171">
        <v>11</v>
      </c>
      <c r="E227" s="169">
        <v>5</v>
      </c>
    </row>
    <row r="228" spans="1:6" x14ac:dyDescent="0.25">
      <c r="A228" s="171"/>
      <c r="B228" s="171"/>
      <c r="C228" s="171"/>
      <c r="D228" s="171"/>
      <c r="E228" s="169"/>
    </row>
    <row r="229" spans="1:6" ht="31.5" x14ac:dyDescent="0.25">
      <c r="A229" s="932" t="s">
        <v>4014</v>
      </c>
      <c r="B229" s="171" t="s">
        <v>676</v>
      </c>
      <c r="C229" s="171" t="s">
        <v>2201</v>
      </c>
      <c r="D229" s="171">
        <v>112</v>
      </c>
      <c r="E229" s="169">
        <v>3</v>
      </c>
    </row>
    <row r="230" spans="1:6" ht="31.5" x14ac:dyDescent="0.25">
      <c r="A230" s="932" t="s">
        <v>4015</v>
      </c>
      <c r="B230" s="171" t="s">
        <v>54</v>
      </c>
      <c r="C230" s="171" t="s">
        <v>2201</v>
      </c>
      <c r="D230" s="171">
        <v>37</v>
      </c>
      <c r="E230" s="169">
        <v>2</v>
      </c>
    </row>
    <row r="231" spans="1:6" x14ac:dyDescent="0.25">
      <c r="A231" s="171"/>
      <c r="B231" s="171"/>
      <c r="C231" s="171"/>
      <c r="D231" s="171"/>
      <c r="E231" s="169"/>
    </row>
    <row r="233" spans="1:6" ht="31.5" x14ac:dyDescent="0.25">
      <c r="A233" s="932" t="s">
        <v>4016</v>
      </c>
      <c r="B233" s="171" t="s">
        <v>676</v>
      </c>
      <c r="C233" s="171"/>
      <c r="D233" s="171">
        <v>1</v>
      </c>
      <c r="E233" s="169">
        <v>9</v>
      </c>
    </row>
    <row r="235" spans="1:6" x14ac:dyDescent="0.25">
      <c r="A235" s="171"/>
      <c r="B235" s="171"/>
      <c r="C235" s="171"/>
      <c r="D235" s="171"/>
      <c r="E235" s="169"/>
    </row>
    <row r="236" spans="1:6" x14ac:dyDescent="0.25">
      <c r="A236" s="171"/>
      <c r="B236" s="171"/>
      <c r="C236" s="171"/>
      <c r="D236" s="171"/>
      <c r="E236" s="169"/>
    </row>
    <row r="237" spans="1:6" ht="18.75" x14ac:dyDescent="0.3">
      <c r="A237" s="7" t="s">
        <v>3743</v>
      </c>
      <c r="B237" s="7" t="s">
        <v>3744</v>
      </c>
      <c r="C237" s="7" t="s">
        <v>3745</v>
      </c>
      <c r="D237" s="7" t="s">
        <v>3746</v>
      </c>
      <c r="E237" s="14" t="s">
        <v>3747</v>
      </c>
      <c r="F237" s="200" t="s">
        <v>3748</v>
      </c>
    </row>
    <row r="238" spans="1:6" x14ac:dyDescent="0.25">
      <c r="A238" s="200" t="s">
        <v>663</v>
      </c>
      <c r="B238" s="171"/>
      <c r="C238" s="171"/>
      <c r="D238" s="171"/>
      <c r="E238" s="169"/>
    </row>
    <row r="239" spans="1:6" ht="31.5" x14ac:dyDescent="0.25">
      <c r="A239" s="932" t="s">
        <v>4017</v>
      </c>
      <c r="B239" s="171" t="s">
        <v>54</v>
      </c>
      <c r="C239" s="171"/>
      <c r="D239" s="171">
        <v>953</v>
      </c>
      <c r="E239" s="169">
        <v>3</v>
      </c>
    </row>
    <row r="240" spans="1:6" ht="31.5" x14ac:dyDescent="0.25">
      <c r="A240" s="932" t="s">
        <v>4017</v>
      </c>
      <c r="B240" s="171" t="s">
        <v>676</v>
      </c>
      <c r="C240" s="171"/>
      <c r="D240" s="171">
        <v>305</v>
      </c>
      <c r="E240" s="169">
        <v>5</v>
      </c>
    </row>
    <row r="241" spans="1:6" ht="31.5" x14ac:dyDescent="0.25">
      <c r="A241" s="932" t="s">
        <v>4018</v>
      </c>
      <c r="B241" s="171" t="s">
        <v>706</v>
      </c>
      <c r="C241" s="171"/>
      <c r="D241" s="171">
        <v>20</v>
      </c>
      <c r="E241" s="169">
        <v>8</v>
      </c>
    </row>
    <row r="242" spans="1:6" ht="31.5" x14ac:dyDescent="0.25">
      <c r="A242" s="932" t="s">
        <v>4019</v>
      </c>
      <c r="B242" s="171" t="s">
        <v>669</v>
      </c>
      <c r="C242" s="171"/>
      <c r="D242" s="171">
        <v>4</v>
      </c>
      <c r="E242" s="169">
        <v>100</v>
      </c>
    </row>
    <row r="243" spans="1:6" ht="31.5" x14ac:dyDescent="0.25">
      <c r="A243" s="932" t="s">
        <v>4020</v>
      </c>
      <c r="B243" s="171"/>
      <c r="C243" s="171"/>
      <c r="D243" s="171">
        <v>160</v>
      </c>
      <c r="E243" s="169">
        <v>2</v>
      </c>
    </row>
    <row r="244" spans="1:6" ht="31.5" x14ac:dyDescent="0.25">
      <c r="A244" s="932" t="s">
        <v>4021</v>
      </c>
      <c r="B244" s="171" t="s">
        <v>706</v>
      </c>
      <c r="C244" s="171"/>
      <c r="D244" s="171">
        <v>20</v>
      </c>
      <c r="E244" s="169">
        <v>9</v>
      </c>
    </row>
    <row r="245" spans="1:6" x14ac:dyDescent="0.25">
      <c r="A245" s="171"/>
      <c r="B245" s="171"/>
      <c r="C245" s="171"/>
      <c r="D245" s="171"/>
      <c r="E245" s="169"/>
    </row>
    <row r="246" spans="1:6" x14ac:dyDescent="0.25">
      <c r="A246" s="200" t="s">
        <v>1548</v>
      </c>
      <c r="B246" s="171"/>
      <c r="C246" s="171"/>
      <c r="D246" s="171"/>
      <c r="E246" s="169"/>
    </row>
    <row r="247" spans="1:6" ht="31.5" x14ac:dyDescent="0.25">
      <c r="A247" s="932" t="s">
        <v>4022</v>
      </c>
      <c r="B247" s="171" t="s">
        <v>706</v>
      </c>
      <c r="C247" s="171"/>
      <c r="D247" s="171">
        <v>1</v>
      </c>
      <c r="E247" s="169">
        <v>10</v>
      </c>
    </row>
    <row r="248" spans="1:6" ht="31.5" x14ac:dyDescent="0.25">
      <c r="A248" s="932" t="s">
        <v>4023</v>
      </c>
      <c r="B248" s="171" t="s">
        <v>706</v>
      </c>
      <c r="C248" s="171"/>
      <c r="D248" s="171">
        <v>25</v>
      </c>
      <c r="E248" s="169">
        <v>8</v>
      </c>
    </row>
    <row r="249" spans="1:6" ht="31.5" x14ac:dyDescent="0.25">
      <c r="A249" s="932" t="s">
        <v>4024</v>
      </c>
      <c r="B249" s="171" t="s">
        <v>1550</v>
      </c>
      <c r="C249" s="171"/>
      <c r="D249" s="171">
        <v>15</v>
      </c>
      <c r="E249" s="169">
        <v>12</v>
      </c>
    </row>
    <row r="250" spans="1:6" ht="31.5" x14ac:dyDescent="0.25">
      <c r="A250" s="932" t="s">
        <v>4025</v>
      </c>
      <c r="B250" s="171" t="s">
        <v>1550</v>
      </c>
      <c r="C250" s="171"/>
      <c r="D250" s="171">
        <v>13</v>
      </c>
      <c r="E250" s="169">
        <v>18</v>
      </c>
    </row>
    <row r="251" spans="1:6" ht="31.5" x14ac:dyDescent="0.25">
      <c r="A251" s="932" t="s">
        <v>4026</v>
      </c>
      <c r="B251" s="171" t="s">
        <v>1550</v>
      </c>
      <c r="C251" s="171"/>
      <c r="D251" s="171">
        <v>21</v>
      </c>
      <c r="E251" s="169">
        <v>12</v>
      </c>
    </row>
    <row r="252" spans="1:6" ht="31.5" x14ac:dyDescent="0.25">
      <c r="A252" s="932" t="s">
        <v>4027</v>
      </c>
      <c r="B252" s="171" t="s">
        <v>1550</v>
      </c>
      <c r="C252" s="171"/>
      <c r="D252" s="171">
        <v>15</v>
      </c>
      <c r="E252" s="169">
        <v>12</v>
      </c>
    </row>
    <row r="253" spans="1:6" ht="31.5" x14ac:dyDescent="0.25">
      <c r="A253" s="932" t="s">
        <v>4028</v>
      </c>
      <c r="B253" s="171" t="s">
        <v>1550</v>
      </c>
      <c r="C253" s="171"/>
      <c r="D253" s="171">
        <v>14</v>
      </c>
      <c r="E253" s="169">
        <v>12</v>
      </c>
    </row>
    <row r="254" spans="1:6" x14ac:dyDescent="0.25">
      <c r="A254" s="171"/>
      <c r="B254" s="171"/>
      <c r="C254" s="171"/>
      <c r="D254" s="171"/>
      <c r="E254" s="169"/>
    </row>
    <row r="255" spans="1:6" ht="18.75" x14ac:dyDescent="0.3">
      <c r="A255" s="7" t="s">
        <v>3743</v>
      </c>
      <c r="B255" s="7" t="s">
        <v>3744</v>
      </c>
      <c r="C255" s="7" t="s">
        <v>3745</v>
      </c>
      <c r="D255" s="7" t="s">
        <v>3746</v>
      </c>
      <c r="E255" s="14" t="s">
        <v>3747</v>
      </c>
      <c r="F255" s="200" t="s">
        <v>3748</v>
      </c>
    </row>
    <row r="256" spans="1:6" x14ac:dyDescent="0.25">
      <c r="A256" s="200" t="s">
        <v>4029</v>
      </c>
      <c r="B256" s="171"/>
      <c r="C256" s="171"/>
      <c r="D256" s="171"/>
      <c r="E256" s="169"/>
    </row>
    <row r="257" spans="1:6" ht="31.5" x14ac:dyDescent="0.25">
      <c r="A257" s="932" t="s">
        <v>4030</v>
      </c>
      <c r="B257" s="171"/>
      <c r="C257" s="171"/>
      <c r="D257" s="171">
        <v>22</v>
      </c>
      <c r="E257" s="169">
        <v>25</v>
      </c>
    </row>
    <row r="258" spans="1:6" ht="31.5" x14ac:dyDescent="0.25">
      <c r="A258" s="932" t="s">
        <v>4031</v>
      </c>
      <c r="B258" s="171"/>
      <c r="C258" s="171"/>
      <c r="D258" s="171">
        <v>1</v>
      </c>
      <c r="E258" s="169">
        <v>25</v>
      </c>
    </row>
    <row r="259" spans="1:6" ht="31.5" x14ac:dyDescent="0.25">
      <c r="A259" s="932" t="s">
        <v>4032</v>
      </c>
      <c r="B259" s="171"/>
      <c r="C259" s="171"/>
      <c r="D259" s="171">
        <v>0</v>
      </c>
      <c r="E259" s="169">
        <v>25</v>
      </c>
    </row>
    <row r="260" spans="1:6" ht="31.5" x14ac:dyDescent="0.25">
      <c r="A260" s="932" t="s">
        <v>4033</v>
      </c>
      <c r="B260" s="171"/>
      <c r="C260" s="171"/>
      <c r="D260" s="171">
        <v>3</v>
      </c>
      <c r="E260" s="169">
        <v>25</v>
      </c>
    </row>
    <row r="261" spans="1:6" x14ac:dyDescent="0.25">
      <c r="A261" s="171"/>
      <c r="B261" s="171"/>
      <c r="C261" s="171"/>
      <c r="D261" s="171"/>
      <c r="E261" s="169"/>
    </row>
    <row r="262" spans="1:6" ht="18.75" x14ac:dyDescent="0.3">
      <c r="A262" s="7" t="s">
        <v>3743</v>
      </c>
      <c r="B262" s="7" t="s">
        <v>3744</v>
      </c>
      <c r="C262" s="7" t="s">
        <v>3745</v>
      </c>
      <c r="D262" s="7" t="s">
        <v>3746</v>
      </c>
      <c r="E262" s="14" t="s">
        <v>3747</v>
      </c>
      <c r="F262" s="200" t="s">
        <v>3748</v>
      </c>
    </row>
    <row r="263" spans="1:6" x14ac:dyDescent="0.25">
      <c r="A263" s="200" t="s">
        <v>4034</v>
      </c>
      <c r="B263" s="171"/>
      <c r="C263" s="171"/>
      <c r="D263" s="171"/>
      <c r="E263" s="169"/>
    </row>
    <row r="264" spans="1:6" ht="31.5" x14ac:dyDescent="0.25">
      <c r="A264" s="932" t="s">
        <v>4035</v>
      </c>
      <c r="B264" s="171"/>
      <c r="C264" s="171" t="s">
        <v>4036</v>
      </c>
      <c r="D264" s="171">
        <v>7</v>
      </c>
      <c r="E264" s="169">
        <v>15</v>
      </c>
    </row>
    <row r="265" spans="1:6" ht="31.5" x14ac:dyDescent="0.25">
      <c r="A265" s="932" t="s">
        <v>4037</v>
      </c>
      <c r="B265" s="171"/>
      <c r="C265" s="171" t="s">
        <v>4036</v>
      </c>
      <c r="D265" s="171">
        <v>2</v>
      </c>
      <c r="E265" s="169">
        <v>20</v>
      </c>
    </row>
    <row r="266" spans="1:6" ht="31.5" x14ac:dyDescent="0.25">
      <c r="A266" s="932" t="s">
        <v>4038</v>
      </c>
      <c r="B266" s="171"/>
      <c r="C266" s="171" t="s">
        <v>81</v>
      </c>
      <c r="D266" s="171">
        <v>18</v>
      </c>
      <c r="E266" s="169">
        <v>15</v>
      </c>
    </row>
    <row r="267" spans="1:6" ht="31.5" x14ac:dyDescent="0.25">
      <c r="A267" s="932" t="s">
        <v>4039</v>
      </c>
      <c r="B267" s="171"/>
      <c r="C267" s="171" t="s">
        <v>26</v>
      </c>
      <c r="D267" s="171">
        <v>100</v>
      </c>
      <c r="E267" s="169">
        <v>12</v>
      </c>
    </row>
    <row r="268" spans="1:6" x14ac:dyDescent="0.25">
      <c r="A268" s="171"/>
      <c r="B268" s="171"/>
      <c r="C268" s="171"/>
      <c r="D268" s="171"/>
      <c r="E268" s="169"/>
    </row>
    <row r="269" spans="1:6" x14ac:dyDescent="0.25">
      <c r="A269" s="200" t="s">
        <v>4040</v>
      </c>
      <c r="B269" s="171"/>
      <c r="C269" s="171"/>
      <c r="D269" s="171"/>
      <c r="E269" s="169"/>
    </row>
    <row r="270" spans="1:6" ht="31.5" x14ac:dyDescent="0.25">
      <c r="A270" s="932" t="s">
        <v>4041</v>
      </c>
      <c r="B270" s="171" t="s">
        <v>4042</v>
      </c>
      <c r="C270" s="171" t="s">
        <v>2008</v>
      </c>
      <c r="D270" s="171">
        <v>2</v>
      </c>
      <c r="E270" s="169">
        <v>180</v>
      </c>
    </row>
    <row r="271" spans="1:6" ht="31.5" x14ac:dyDescent="0.25">
      <c r="A271" s="932" t="s">
        <v>4041</v>
      </c>
      <c r="B271" s="171" t="s">
        <v>4042</v>
      </c>
      <c r="C271" s="171" t="s">
        <v>3686</v>
      </c>
      <c r="D271" s="171">
        <v>4</v>
      </c>
      <c r="E271" s="169">
        <v>165</v>
      </c>
    </row>
    <row r="272" spans="1:6" ht="31.5" x14ac:dyDescent="0.25">
      <c r="A272" s="932" t="s">
        <v>4041</v>
      </c>
      <c r="B272" s="171" t="s">
        <v>4042</v>
      </c>
      <c r="C272" s="171" t="s">
        <v>3687</v>
      </c>
      <c r="D272" s="171">
        <v>4</v>
      </c>
      <c r="E272" s="169">
        <v>135</v>
      </c>
    </row>
    <row r="273" spans="1:6" ht="31.5" x14ac:dyDescent="0.25">
      <c r="A273" s="932" t="s">
        <v>4041</v>
      </c>
      <c r="B273" s="171" t="s">
        <v>4042</v>
      </c>
      <c r="C273" s="171" t="s">
        <v>2007</v>
      </c>
      <c r="D273" s="171">
        <v>9</v>
      </c>
      <c r="E273" s="169">
        <v>100</v>
      </c>
    </row>
    <row r="274" spans="1:6" ht="31.5" x14ac:dyDescent="0.25">
      <c r="A274" s="932" t="s">
        <v>4043</v>
      </c>
      <c r="B274" s="171" t="s">
        <v>3825</v>
      </c>
      <c r="C274" s="171" t="s">
        <v>1995</v>
      </c>
      <c r="D274" s="171">
        <v>7</v>
      </c>
      <c r="E274" s="169">
        <v>20</v>
      </c>
    </row>
    <row r="275" spans="1:6" ht="31.5" x14ac:dyDescent="0.25">
      <c r="A275" s="932" t="s">
        <v>4044</v>
      </c>
      <c r="B275" s="171" t="s">
        <v>4045</v>
      </c>
      <c r="C275" s="171" t="s">
        <v>4046</v>
      </c>
      <c r="D275" s="171">
        <v>2</v>
      </c>
      <c r="E275" s="169">
        <v>25</v>
      </c>
    </row>
    <row r="276" spans="1:6" ht="31.5" x14ac:dyDescent="0.25">
      <c r="A276" s="932" t="s">
        <v>4044</v>
      </c>
      <c r="B276" s="171" t="s">
        <v>4042</v>
      </c>
      <c r="C276" s="171" t="s">
        <v>1995</v>
      </c>
      <c r="D276" s="171">
        <v>16</v>
      </c>
      <c r="E276" s="169">
        <v>55</v>
      </c>
    </row>
    <row r="277" spans="1:6" ht="31.5" x14ac:dyDescent="0.25">
      <c r="A277" s="932" t="s">
        <v>4047</v>
      </c>
      <c r="B277" s="171" t="s">
        <v>4042</v>
      </c>
      <c r="C277" s="171" t="s">
        <v>4048</v>
      </c>
      <c r="D277" s="171">
        <v>7</v>
      </c>
      <c r="E277" s="169">
        <v>25</v>
      </c>
    </row>
    <row r="278" spans="1:6" x14ac:dyDescent="0.25">
      <c r="A278" s="171"/>
      <c r="B278" s="171"/>
      <c r="C278" s="171"/>
      <c r="D278" s="171"/>
      <c r="E278" s="169"/>
    </row>
    <row r="279" spans="1:6" ht="18.75" x14ac:dyDescent="0.3">
      <c r="A279" s="7" t="s">
        <v>3743</v>
      </c>
      <c r="B279" s="7" t="s">
        <v>3744</v>
      </c>
      <c r="C279" s="7" t="s">
        <v>3745</v>
      </c>
      <c r="D279" s="7" t="s">
        <v>3746</v>
      </c>
      <c r="E279" s="14" t="s">
        <v>3747</v>
      </c>
      <c r="F279" s="200" t="s">
        <v>3748</v>
      </c>
    </row>
    <row r="280" spans="1:6" x14ac:dyDescent="0.25">
      <c r="A280" s="200" t="s">
        <v>4049</v>
      </c>
      <c r="B280" s="171"/>
      <c r="C280" s="171"/>
      <c r="D280" s="171"/>
      <c r="E280" s="169"/>
    </row>
    <row r="281" spans="1:6" ht="31.5" x14ac:dyDescent="0.25">
      <c r="A281" s="932" t="s">
        <v>4050</v>
      </c>
      <c r="B281" s="171" t="s">
        <v>40</v>
      </c>
      <c r="C281" s="171" t="s">
        <v>41</v>
      </c>
      <c r="D281" s="171">
        <v>2</v>
      </c>
      <c r="E281" s="169">
        <v>29</v>
      </c>
    </row>
    <row r="282" spans="1:6" ht="31.5" x14ac:dyDescent="0.25">
      <c r="A282" s="932" t="s">
        <v>4051</v>
      </c>
      <c r="B282" s="171" t="s">
        <v>34</v>
      </c>
      <c r="C282" s="171" t="s">
        <v>4052</v>
      </c>
      <c r="D282" s="171">
        <v>4</v>
      </c>
      <c r="E282" s="169"/>
    </row>
    <row r="283" spans="1:6" ht="31.5" x14ac:dyDescent="0.25">
      <c r="A283" s="932" t="s">
        <v>4051</v>
      </c>
      <c r="B283" s="171" t="s">
        <v>568</v>
      </c>
      <c r="C283" s="171" t="s">
        <v>4053</v>
      </c>
      <c r="D283" s="171"/>
      <c r="E283" s="169">
        <v>25</v>
      </c>
    </row>
    <row r="284" spans="1:6" ht="31.5" x14ac:dyDescent="0.25">
      <c r="A284" s="932" t="s">
        <v>4054</v>
      </c>
      <c r="B284" s="171"/>
      <c r="C284" s="171"/>
      <c r="D284" s="171"/>
      <c r="E284" s="169">
        <v>3</v>
      </c>
    </row>
    <row r="285" spans="1:6" ht="31.5" x14ac:dyDescent="0.25">
      <c r="A285" s="932" t="s">
        <v>4055</v>
      </c>
      <c r="B285" s="171"/>
      <c r="C285" s="171" t="s">
        <v>4056</v>
      </c>
      <c r="D285" s="171">
        <v>4</v>
      </c>
      <c r="E285" s="169">
        <v>5</v>
      </c>
    </row>
    <row r="286" spans="1:6" ht="31.5" x14ac:dyDescent="0.25">
      <c r="A286" s="932" t="s">
        <v>4057</v>
      </c>
      <c r="B286" s="171"/>
      <c r="C286" s="171" t="s">
        <v>4058</v>
      </c>
      <c r="D286" s="171">
        <v>2</v>
      </c>
      <c r="E286" s="169">
        <v>5</v>
      </c>
    </row>
    <row r="287" spans="1:6" ht="31.5" x14ac:dyDescent="0.25">
      <c r="A287" s="932" t="s">
        <v>4059</v>
      </c>
      <c r="B287" s="171" t="s">
        <v>40</v>
      </c>
      <c r="C287" s="171"/>
      <c r="D287" s="171">
        <v>1</v>
      </c>
      <c r="E287" s="169">
        <v>30</v>
      </c>
    </row>
    <row r="288" spans="1:6" ht="31.5" x14ac:dyDescent="0.25">
      <c r="A288" s="932" t="s">
        <v>4060</v>
      </c>
      <c r="B288" s="171" t="s">
        <v>34</v>
      </c>
      <c r="C288" s="171" t="s">
        <v>4061</v>
      </c>
      <c r="D288" s="171">
        <v>1</v>
      </c>
      <c r="E288" s="169">
        <v>20</v>
      </c>
    </row>
    <row r="289" spans="1:5" ht="31.5" x14ac:dyDescent="0.25">
      <c r="A289" s="932" t="s">
        <v>4062</v>
      </c>
      <c r="B289" s="171" t="s">
        <v>4063</v>
      </c>
      <c r="C289" s="171" t="s">
        <v>4064</v>
      </c>
      <c r="D289" s="171">
        <v>1</v>
      </c>
      <c r="E289" s="169">
        <v>20</v>
      </c>
    </row>
    <row r="290" spans="1:5" ht="31.5" x14ac:dyDescent="0.25">
      <c r="A290" s="932" t="s">
        <v>4065</v>
      </c>
      <c r="B290" s="171" t="s">
        <v>4063</v>
      </c>
      <c r="C290" s="171" t="s">
        <v>4066</v>
      </c>
      <c r="D290" s="171">
        <v>1</v>
      </c>
      <c r="E290" s="169">
        <v>30</v>
      </c>
    </row>
    <row r="291" spans="1:5" ht="31.5" x14ac:dyDescent="0.25">
      <c r="A291" s="932" t="s">
        <v>4067</v>
      </c>
      <c r="B291" s="171"/>
      <c r="C291" s="171" t="s">
        <v>4068</v>
      </c>
      <c r="D291" s="171"/>
      <c r="E291" s="169">
        <v>5</v>
      </c>
    </row>
    <row r="292" spans="1:5" ht="31.5" x14ac:dyDescent="0.25">
      <c r="A292" s="932" t="s">
        <v>4069</v>
      </c>
      <c r="B292" s="171"/>
      <c r="C292" s="171" t="s">
        <v>60</v>
      </c>
      <c r="D292" s="171">
        <v>3</v>
      </c>
      <c r="E292" s="169">
        <v>5</v>
      </c>
    </row>
    <row r="293" spans="1:5" ht="31.5" x14ac:dyDescent="0.25">
      <c r="A293" s="932" t="s">
        <v>4070</v>
      </c>
      <c r="B293" s="171"/>
      <c r="C293" s="171" t="s">
        <v>4071</v>
      </c>
      <c r="D293" s="171">
        <v>2</v>
      </c>
      <c r="E293" s="169">
        <v>5</v>
      </c>
    </row>
    <row r="294" spans="1:5" ht="31.5" x14ac:dyDescent="0.25">
      <c r="A294" s="932" t="s">
        <v>4072</v>
      </c>
      <c r="B294" s="171"/>
      <c r="C294" s="171" t="s">
        <v>4073</v>
      </c>
      <c r="D294" s="171">
        <v>6</v>
      </c>
      <c r="E294" s="169">
        <v>5</v>
      </c>
    </row>
    <row r="295" spans="1:5" ht="31.5" x14ac:dyDescent="0.25">
      <c r="A295" s="932" t="s">
        <v>4074</v>
      </c>
      <c r="B295" s="171" t="s">
        <v>18</v>
      </c>
      <c r="C295" s="171" t="s">
        <v>4075</v>
      </c>
      <c r="D295" s="171">
        <v>2</v>
      </c>
      <c r="E295" s="169">
        <v>5</v>
      </c>
    </row>
    <row r="296" spans="1:5" ht="31.5" x14ac:dyDescent="0.25">
      <c r="A296" s="932" t="s">
        <v>4076</v>
      </c>
      <c r="B296" s="171" t="s">
        <v>568</v>
      </c>
      <c r="C296" s="171" t="s">
        <v>3467</v>
      </c>
      <c r="D296" s="171">
        <v>2</v>
      </c>
      <c r="E296" s="169">
        <v>9</v>
      </c>
    </row>
    <row r="297" spans="1:5" ht="31.5" x14ac:dyDescent="0.25">
      <c r="A297" s="932" t="s">
        <v>4077</v>
      </c>
      <c r="B297" s="171"/>
      <c r="C297" s="171" t="s">
        <v>4078</v>
      </c>
      <c r="D297" s="171">
        <v>6</v>
      </c>
      <c r="E297" s="169">
        <v>5</v>
      </c>
    </row>
    <row r="298" spans="1:5" ht="31.5" x14ac:dyDescent="0.25">
      <c r="A298" s="932" t="s">
        <v>4079</v>
      </c>
      <c r="B298" s="171"/>
      <c r="C298" s="171" t="s">
        <v>4080</v>
      </c>
      <c r="D298" s="171">
        <v>4</v>
      </c>
      <c r="E298" s="169">
        <v>5</v>
      </c>
    </row>
    <row r="299" spans="1:5" ht="31.5" x14ac:dyDescent="0.25">
      <c r="A299" s="932" t="s">
        <v>4081</v>
      </c>
      <c r="B299" s="171"/>
      <c r="C299" s="171"/>
      <c r="D299" s="171">
        <v>1</v>
      </c>
      <c r="E299" s="169">
        <v>5</v>
      </c>
    </row>
    <row r="300" spans="1:5" ht="31.5" x14ac:dyDescent="0.25">
      <c r="A300" s="932" t="s">
        <v>4082</v>
      </c>
      <c r="B300" s="171"/>
      <c r="C300" s="171" t="s">
        <v>4083</v>
      </c>
      <c r="D300" s="171">
        <v>4</v>
      </c>
      <c r="E300" s="169">
        <v>5</v>
      </c>
    </row>
    <row r="301" spans="1:5" ht="31.5" x14ac:dyDescent="0.25">
      <c r="A301" s="932" t="s">
        <v>4084</v>
      </c>
      <c r="B301" s="171"/>
      <c r="C301" s="171" t="s">
        <v>69</v>
      </c>
      <c r="D301" s="171">
        <v>4</v>
      </c>
      <c r="E301" s="169">
        <v>5</v>
      </c>
    </row>
    <row r="302" spans="1:5" ht="31.5" x14ac:dyDescent="0.25">
      <c r="A302" s="932" t="s">
        <v>4085</v>
      </c>
      <c r="B302" s="171"/>
      <c r="C302" s="171" t="s">
        <v>4080</v>
      </c>
      <c r="D302" s="171">
        <v>1</v>
      </c>
      <c r="E302" s="169">
        <v>5</v>
      </c>
    </row>
    <row r="303" spans="1:5" ht="31.5" x14ac:dyDescent="0.25">
      <c r="A303" s="932" t="s">
        <v>4086</v>
      </c>
      <c r="B303" s="171"/>
      <c r="C303" s="171" t="s">
        <v>4087</v>
      </c>
      <c r="D303" s="171">
        <v>2</v>
      </c>
      <c r="E303" s="169">
        <v>5</v>
      </c>
    </row>
    <row r="304" spans="1:5" ht="31.5" x14ac:dyDescent="0.25">
      <c r="A304" s="932" t="s">
        <v>4088</v>
      </c>
      <c r="B304" s="171"/>
      <c r="C304" s="171" t="s">
        <v>50</v>
      </c>
      <c r="D304" s="171">
        <v>1</v>
      </c>
      <c r="E304" s="169">
        <v>4</v>
      </c>
    </row>
    <row r="305" spans="1:6" ht="31.5" x14ac:dyDescent="0.25">
      <c r="A305" s="932" t="s">
        <v>4089</v>
      </c>
      <c r="B305" s="171"/>
      <c r="C305" s="171" t="s">
        <v>50</v>
      </c>
      <c r="D305" s="171">
        <v>1</v>
      </c>
      <c r="E305" s="169">
        <v>4</v>
      </c>
    </row>
    <row r="306" spans="1:6" ht="31.5" x14ac:dyDescent="0.25">
      <c r="A306" s="932" t="s">
        <v>4090</v>
      </c>
      <c r="B306" s="171"/>
      <c r="C306" s="171" t="s">
        <v>50</v>
      </c>
      <c r="D306" s="171">
        <v>1</v>
      </c>
      <c r="E306" s="169">
        <v>2</v>
      </c>
    </row>
    <row r="307" spans="1:6" ht="31.5" x14ac:dyDescent="0.25">
      <c r="A307" s="932" t="s">
        <v>4091</v>
      </c>
      <c r="B307" s="171"/>
      <c r="C307" s="171" t="s">
        <v>4092</v>
      </c>
      <c r="D307" s="171">
        <v>3</v>
      </c>
      <c r="E307" s="169">
        <v>5</v>
      </c>
    </row>
    <row r="308" spans="1:6" ht="31.5" x14ac:dyDescent="0.25">
      <c r="A308" s="932" t="s">
        <v>4093</v>
      </c>
      <c r="B308" s="171" t="s">
        <v>3834</v>
      </c>
      <c r="C308" s="171" t="s">
        <v>52</v>
      </c>
      <c r="D308" s="171">
        <v>2</v>
      </c>
      <c r="E308" s="169">
        <v>15</v>
      </c>
    </row>
    <row r="309" spans="1:6" ht="31.5" x14ac:dyDescent="0.25">
      <c r="A309" s="932" t="s">
        <v>4094</v>
      </c>
      <c r="B309" s="171" t="s">
        <v>3825</v>
      </c>
      <c r="C309" s="171" t="s">
        <v>52</v>
      </c>
      <c r="D309" s="171">
        <v>1</v>
      </c>
      <c r="E309" s="169">
        <v>10</v>
      </c>
    </row>
    <row r="310" spans="1:6" ht="31.5" x14ac:dyDescent="0.25">
      <c r="A310" s="932" t="s">
        <v>4095</v>
      </c>
      <c r="B310" s="171"/>
      <c r="C310" s="171" t="s">
        <v>4096</v>
      </c>
      <c r="D310" s="171">
        <v>1</v>
      </c>
      <c r="E310" s="169">
        <v>5</v>
      </c>
    </row>
    <row r="311" spans="1:6" ht="31.5" x14ac:dyDescent="0.25">
      <c r="A311" s="932" t="s">
        <v>4097</v>
      </c>
      <c r="B311" s="171"/>
      <c r="C311" s="171" t="s">
        <v>4098</v>
      </c>
      <c r="D311" s="171">
        <v>9</v>
      </c>
      <c r="E311" s="169">
        <v>3</v>
      </c>
    </row>
    <row r="312" spans="1:6" ht="31.5" x14ac:dyDescent="0.25">
      <c r="A312" s="932" t="s">
        <v>4099</v>
      </c>
      <c r="B312" s="171" t="s">
        <v>18</v>
      </c>
      <c r="C312" s="171" t="s">
        <v>4100</v>
      </c>
      <c r="D312" s="171">
        <v>22</v>
      </c>
      <c r="E312" s="169">
        <v>1</v>
      </c>
    </row>
    <row r="313" spans="1:6" ht="31.5" x14ac:dyDescent="0.25">
      <c r="A313" s="932" t="s">
        <v>4101</v>
      </c>
      <c r="B313" s="171" t="s">
        <v>1550</v>
      </c>
      <c r="C313" s="171" t="s">
        <v>4102</v>
      </c>
      <c r="D313" s="171">
        <v>2</v>
      </c>
      <c r="E313" s="169">
        <v>8</v>
      </c>
    </row>
    <row r="314" spans="1:6" ht="31.5" x14ac:dyDescent="0.25">
      <c r="A314" s="932" t="s">
        <v>4103</v>
      </c>
      <c r="B314" s="171"/>
      <c r="C314" s="171" t="s">
        <v>4104</v>
      </c>
      <c r="D314" s="171">
        <v>1</v>
      </c>
      <c r="E314" s="169">
        <v>5</v>
      </c>
    </row>
    <row r="315" spans="1:6" ht="31.5" x14ac:dyDescent="0.25">
      <c r="A315" s="932" t="s">
        <v>4105</v>
      </c>
      <c r="B315" s="171"/>
      <c r="C315" s="171" t="s">
        <v>610</v>
      </c>
      <c r="D315" s="171">
        <v>1</v>
      </c>
      <c r="E315" s="169">
        <v>5</v>
      </c>
    </row>
    <row r="316" spans="1:6" ht="31.5" x14ac:dyDescent="0.25">
      <c r="A316" s="932" t="s">
        <v>4106</v>
      </c>
      <c r="B316" s="171"/>
      <c r="C316" s="171"/>
      <c r="D316" s="171">
        <v>1</v>
      </c>
      <c r="E316" s="169">
        <v>5</v>
      </c>
    </row>
    <row r="317" spans="1:6" x14ac:dyDescent="0.25">
      <c r="A317" s="171"/>
      <c r="B317" s="171"/>
      <c r="C317" s="171"/>
      <c r="D317" s="171"/>
      <c r="E317" s="169"/>
    </row>
    <row r="318" spans="1:6" ht="18.75" x14ac:dyDescent="0.3">
      <c r="A318" s="7" t="s">
        <v>3743</v>
      </c>
      <c r="B318" s="7" t="s">
        <v>3744</v>
      </c>
      <c r="C318" s="7" t="s">
        <v>3745</v>
      </c>
      <c r="D318" s="7" t="s">
        <v>3746</v>
      </c>
      <c r="E318" s="14" t="s">
        <v>3747</v>
      </c>
      <c r="F318" s="200" t="s">
        <v>3748</v>
      </c>
    </row>
    <row r="319" spans="1:6" x14ac:dyDescent="0.25">
      <c r="A319" s="200" t="s">
        <v>4107</v>
      </c>
      <c r="B319" s="171"/>
      <c r="C319" s="171"/>
      <c r="D319" s="171"/>
      <c r="E319" s="169"/>
    </row>
    <row r="320" spans="1:6" ht="31.5" x14ac:dyDescent="0.25">
      <c r="A320" s="932" t="s">
        <v>4108</v>
      </c>
      <c r="B320" s="171" t="s">
        <v>1037</v>
      </c>
      <c r="C320" s="171" t="s">
        <v>1038</v>
      </c>
      <c r="D320" s="171">
        <v>12</v>
      </c>
      <c r="E320" s="169">
        <v>18</v>
      </c>
    </row>
    <row r="321" spans="1:5" ht="31.5" x14ac:dyDescent="0.25">
      <c r="A321" s="932" t="s">
        <v>4109</v>
      </c>
      <c r="B321" s="171"/>
      <c r="C321" s="171" t="s">
        <v>4110</v>
      </c>
      <c r="D321" s="171">
        <v>1</v>
      </c>
      <c r="E321" s="169">
        <v>20</v>
      </c>
    </row>
    <row r="322" spans="1:5" ht="31.5" x14ac:dyDescent="0.25">
      <c r="A322" s="932" t="s">
        <v>4111</v>
      </c>
      <c r="B322" s="171"/>
      <c r="C322" s="171" t="s">
        <v>4112</v>
      </c>
      <c r="D322" s="171">
        <v>1</v>
      </c>
      <c r="E322" s="169">
        <v>20</v>
      </c>
    </row>
    <row r="323" spans="1:5" ht="31.5" x14ac:dyDescent="0.25">
      <c r="A323" s="932" t="s">
        <v>4113</v>
      </c>
      <c r="B323" s="171"/>
      <c r="C323" s="171" t="s">
        <v>1002</v>
      </c>
      <c r="D323" s="171">
        <v>4</v>
      </c>
      <c r="E323" s="169">
        <v>20</v>
      </c>
    </row>
    <row r="324" spans="1:5" ht="31.5" x14ac:dyDescent="0.25">
      <c r="A324" s="932" t="s">
        <v>4114</v>
      </c>
      <c r="B324" s="171" t="s">
        <v>997</v>
      </c>
      <c r="C324" s="171" t="s">
        <v>998</v>
      </c>
      <c r="D324" s="171">
        <v>6</v>
      </c>
      <c r="E324" s="169">
        <v>40</v>
      </c>
    </row>
    <row r="325" spans="1:5" ht="31.5" x14ac:dyDescent="0.25">
      <c r="A325" s="932" t="s">
        <v>4115</v>
      </c>
      <c r="B325" s="171"/>
      <c r="C325" s="171" t="s">
        <v>4116</v>
      </c>
      <c r="D325" s="171">
        <v>1</v>
      </c>
      <c r="E325" s="169">
        <v>20</v>
      </c>
    </row>
    <row r="326" spans="1:5" ht="31.5" x14ac:dyDescent="0.25">
      <c r="A326" s="932" t="s">
        <v>4117</v>
      </c>
      <c r="B326" s="171"/>
      <c r="C326" s="171" t="s">
        <v>4118</v>
      </c>
      <c r="D326" s="171">
        <v>1</v>
      </c>
      <c r="E326" s="169">
        <v>30</v>
      </c>
    </row>
    <row r="327" spans="1:5" ht="31.5" x14ac:dyDescent="0.25">
      <c r="A327" s="932" t="s">
        <v>4119</v>
      </c>
      <c r="B327" s="171" t="s">
        <v>997</v>
      </c>
      <c r="C327" s="171" t="s">
        <v>4118</v>
      </c>
      <c r="D327" s="171">
        <v>1</v>
      </c>
      <c r="E327" s="169">
        <v>70</v>
      </c>
    </row>
    <row r="328" spans="1:5" ht="31.5" x14ac:dyDescent="0.25">
      <c r="A328" s="932" t="s">
        <v>4120</v>
      </c>
      <c r="B328" s="171"/>
      <c r="C328" s="171" t="s">
        <v>1011</v>
      </c>
      <c r="D328" s="171">
        <v>5</v>
      </c>
      <c r="E328" s="169">
        <v>15</v>
      </c>
    </row>
    <row r="329" spans="1:5" ht="31.5" x14ac:dyDescent="0.25">
      <c r="A329" s="932" t="s">
        <v>4121</v>
      </c>
      <c r="B329" s="171"/>
      <c r="C329" s="171" t="s">
        <v>3522</v>
      </c>
      <c r="D329" s="171">
        <v>1</v>
      </c>
      <c r="E329" s="169">
        <v>20</v>
      </c>
    </row>
    <row r="330" spans="1:5" ht="31.5" x14ac:dyDescent="0.25">
      <c r="A330" s="932" t="s">
        <v>4121</v>
      </c>
      <c r="B330" s="171"/>
      <c r="C330" s="171" t="s">
        <v>1013</v>
      </c>
      <c r="D330" s="171">
        <v>1</v>
      </c>
      <c r="E330" s="169">
        <v>15</v>
      </c>
    </row>
    <row r="331" spans="1:5" ht="31.5" x14ac:dyDescent="0.25">
      <c r="A331" s="932" t="s">
        <v>4122</v>
      </c>
      <c r="B331" s="171"/>
      <c r="C331" s="171" t="s">
        <v>993</v>
      </c>
      <c r="D331" s="171">
        <v>2</v>
      </c>
      <c r="E331" s="169">
        <v>12</v>
      </c>
    </row>
    <row r="332" spans="1:5" ht="31.5" x14ac:dyDescent="0.25">
      <c r="A332" s="932" t="s">
        <v>4123</v>
      </c>
      <c r="B332" s="171"/>
      <c r="C332" s="171" t="s">
        <v>4124</v>
      </c>
      <c r="D332" s="171">
        <v>1</v>
      </c>
      <c r="E332" s="169">
        <v>30</v>
      </c>
    </row>
    <row r="333" spans="1:5" ht="31.5" x14ac:dyDescent="0.25">
      <c r="A333" s="932" t="s">
        <v>4125</v>
      </c>
      <c r="B333" s="171" t="s">
        <v>992</v>
      </c>
      <c r="C333" s="171" t="s">
        <v>4126</v>
      </c>
      <c r="D333" s="171">
        <v>6</v>
      </c>
      <c r="E333" s="169">
        <v>25</v>
      </c>
    </row>
    <row r="334" spans="1:5" ht="31.5" x14ac:dyDescent="0.25">
      <c r="A334" s="932" t="s">
        <v>4127</v>
      </c>
      <c r="B334" s="171" t="s">
        <v>992</v>
      </c>
      <c r="C334" s="171" t="s">
        <v>4128</v>
      </c>
      <c r="D334" s="171">
        <v>6</v>
      </c>
      <c r="E334" s="169">
        <v>20</v>
      </c>
    </row>
    <row r="335" spans="1:5" ht="31.5" x14ac:dyDescent="0.25">
      <c r="A335" s="932" t="s">
        <v>4129</v>
      </c>
      <c r="B335" s="171"/>
      <c r="C335" s="171" t="s">
        <v>4130</v>
      </c>
      <c r="D335" s="171">
        <v>1</v>
      </c>
      <c r="E335" s="169">
        <v>15</v>
      </c>
    </row>
    <row r="336" spans="1:5" ht="31.5" x14ac:dyDescent="0.25">
      <c r="A336" s="932" t="s">
        <v>4131</v>
      </c>
      <c r="B336" s="171"/>
      <c r="C336" s="171"/>
      <c r="D336" s="171">
        <v>1</v>
      </c>
      <c r="E336" s="169">
        <v>40</v>
      </c>
    </row>
    <row r="337" spans="1:6" ht="31.5" x14ac:dyDescent="0.25">
      <c r="A337" s="932" t="s">
        <v>4132</v>
      </c>
      <c r="B337" s="171"/>
      <c r="C337" s="171" t="s">
        <v>4133</v>
      </c>
      <c r="D337" s="171">
        <v>1</v>
      </c>
      <c r="E337" s="169">
        <v>10</v>
      </c>
    </row>
    <row r="338" spans="1:6" ht="31.5" x14ac:dyDescent="0.25">
      <c r="A338" s="932" t="s">
        <v>4134</v>
      </c>
      <c r="B338" s="171"/>
      <c r="C338" s="171"/>
      <c r="D338" s="171">
        <v>1</v>
      </c>
      <c r="E338" s="169">
        <v>5</v>
      </c>
    </row>
    <row r="339" spans="1:6" x14ac:dyDescent="0.25">
      <c r="A339" s="171"/>
      <c r="B339" s="171"/>
      <c r="C339" s="171"/>
      <c r="D339" s="171"/>
      <c r="E339" s="169"/>
    </row>
    <row r="340" spans="1:6" ht="31.5" x14ac:dyDescent="0.25">
      <c r="A340" s="932" t="s">
        <v>4135</v>
      </c>
      <c r="B340" s="171"/>
      <c r="C340" s="171" t="s">
        <v>4136</v>
      </c>
      <c r="D340" s="171">
        <v>5</v>
      </c>
      <c r="E340" s="169">
        <v>20</v>
      </c>
    </row>
    <row r="341" spans="1:6" ht="31.5" x14ac:dyDescent="0.25">
      <c r="A341" s="932" t="s">
        <v>4135</v>
      </c>
      <c r="B341" s="171"/>
      <c r="C341" s="171" t="s">
        <v>4137</v>
      </c>
      <c r="D341" s="171">
        <v>4</v>
      </c>
      <c r="E341" s="169">
        <v>15</v>
      </c>
    </row>
    <row r="342" spans="1:6" x14ac:dyDescent="0.25">
      <c r="A342" s="171"/>
      <c r="B342" s="171"/>
      <c r="C342" s="171"/>
      <c r="D342" s="171"/>
      <c r="E342" s="169"/>
    </row>
    <row r="343" spans="1:6" ht="31.5" x14ac:dyDescent="0.25">
      <c r="A343" s="932" t="s">
        <v>4138</v>
      </c>
      <c r="B343" s="171" t="s">
        <v>37</v>
      </c>
      <c r="C343" s="171" t="s">
        <v>38</v>
      </c>
      <c r="D343" s="171">
        <v>54</v>
      </c>
      <c r="E343" s="169">
        <v>10</v>
      </c>
    </row>
    <row r="344" spans="1:6" ht="31.5" x14ac:dyDescent="0.25">
      <c r="A344" s="932" t="s">
        <v>4139</v>
      </c>
      <c r="B344" s="171" t="s">
        <v>4140</v>
      </c>
      <c r="C344" s="171" t="s">
        <v>4141</v>
      </c>
      <c r="D344" s="171">
        <v>1</v>
      </c>
      <c r="E344" s="169">
        <v>5</v>
      </c>
    </row>
    <row r="345" spans="1:6" ht="31.5" x14ac:dyDescent="0.25">
      <c r="A345" s="932" t="s">
        <v>4142</v>
      </c>
      <c r="B345" s="171" t="s">
        <v>4143</v>
      </c>
      <c r="C345" s="171" t="s">
        <v>4144</v>
      </c>
      <c r="D345" s="171">
        <v>2</v>
      </c>
      <c r="E345" s="169">
        <v>5</v>
      </c>
    </row>
    <row r="346" spans="1:6" ht="31.5" x14ac:dyDescent="0.25">
      <c r="A346" s="932" t="s">
        <v>4142</v>
      </c>
      <c r="B346" s="171" t="s">
        <v>4140</v>
      </c>
      <c r="C346" s="171" t="s">
        <v>4141</v>
      </c>
      <c r="D346" s="171">
        <v>5</v>
      </c>
      <c r="E346" s="169">
        <v>5</v>
      </c>
    </row>
    <row r="347" spans="1:6" ht="31.5" x14ac:dyDescent="0.25">
      <c r="A347" s="932" t="s">
        <v>4142</v>
      </c>
      <c r="B347" s="171" t="s">
        <v>4145</v>
      </c>
      <c r="C347" s="171" t="s">
        <v>4144</v>
      </c>
      <c r="D347" s="171">
        <v>5</v>
      </c>
      <c r="E347" s="169">
        <v>5</v>
      </c>
    </row>
    <row r="348" spans="1:6" x14ac:dyDescent="0.25">
      <c r="A348" s="171"/>
      <c r="B348" s="171"/>
      <c r="C348" s="171"/>
      <c r="D348" s="171"/>
      <c r="E348" s="169"/>
    </row>
    <row r="349" spans="1:6" x14ac:dyDescent="0.25">
      <c r="A349" s="171"/>
      <c r="B349" s="171"/>
      <c r="C349" s="171"/>
      <c r="D349" s="171"/>
      <c r="E349" s="169"/>
    </row>
    <row r="350" spans="1:6" ht="18.75" x14ac:dyDescent="0.3">
      <c r="A350" s="7" t="s">
        <v>3743</v>
      </c>
      <c r="B350" s="7" t="s">
        <v>3744</v>
      </c>
      <c r="C350" s="7" t="s">
        <v>3745</v>
      </c>
      <c r="D350" s="7" t="s">
        <v>3746</v>
      </c>
      <c r="E350" s="14" t="s">
        <v>3747</v>
      </c>
      <c r="F350" s="200" t="s">
        <v>3748</v>
      </c>
    </row>
    <row r="351" spans="1:6" x14ac:dyDescent="0.25">
      <c r="A351" s="200" t="s">
        <v>4146</v>
      </c>
      <c r="B351" s="171"/>
      <c r="C351" s="171"/>
      <c r="D351" s="171"/>
      <c r="E351" s="169"/>
    </row>
    <row r="352" spans="1:6" ht="31.5" x14ac:dyDescent="0.25">
      <c r="A352" s="932" t="s">
        <v>4147</v>
      </c>
      <c r="B352" s="171" t="s">
        <v>4148</v>
      </c>
      <c r="C352" s="171" t="s">
        <v>4149</v>
      </c>
      <c r="D352" s="171">
        <v>3</v>
      </c>
      <c r="E352" s="169">
        <v>30</v>
      </c>
    </row>
    <row r="353" spans="1:6" x14ac:dyDescent="0.25">
      <c r="A353" s="171"/>
      <c r="B353" s="171"/>
      <c r="C353" s="171"/>
      <c r="D353" s="171"/>
      <c r="E353" s="169"/>
    </row>
    <row r="354" spans="1:6" x14ac:dyDescent="0.25">
      <c r="A354" s="171"/>
      <c r="B354" s="171"/>
      <c r="C354" s="171"/>
      <c r="D354" s="171"/>
      <c r="E354" s="169"/>
    </row>
    <row r="355" spans="1:6" x14ac:dyDescent="0.25">
      <c r="A355" s="200" t="s">
        <v>4150</v>
      </c>
      <c r="B355" s="171"/>
      <c r="C355" s="171"/>
      <c r="D355" s="171"/>
      <c r="E355" s="169"/>
    </row>
    <row r="356" spans="1:6" ht="31.5" x14ac:dyDescent="0.25">
      <c r="A356" s="932" t="s">
        <v>4151</v>
      </c>
      <c r="B356" s="171" t="s">
        <v>34</v>
      </c>
      <c r="C356" s="171" t="s">
        <v>4152</v>
      </c>
      <c r="D356" s="217">
        <v>1</v>
      </c>
      <c r="E356" s="169">
        <v>15</v>
      </c>
    </row>
    <row r="357" spans="1:6" ht="31.5" x14ac:dyDescent="0.25">
      <c r="A357" s="932" t="s">
        <v>4153</v>
      </c>
      <c r="B357" s="171" t="s">
        <v>568</v>
      </c>
      <c r="C357" s="171" t="s">
        <v>569</v>
      </c>
      <c r="D357" s="171">
        <v>2</v>
      </c>
      <c r="E357" s="169">
        <v>15</v>
      </c>
    </row>
    <row r="358" spans="1:6" x14ac:dyDescent="0.25">
      <c r="A358" s="171"/>
      <c r="B358" s="171"/>
      <c r="C358" s="171"/>
      <c r="D358" s="171"/>
      <c r="E358" s="169"/>
    </row>
    <row r="359" spans="1:6" ht="18.75" x14ac:dyDescent="0.3">
      <c r="A359" s="7" t="s">
        <v>3743</v>
      </c>
      <c r="B359" s="7" t="s">
        <v>3744</v>
      </c>
      <c r="C359" s="7" t="s">
        <v>3745</v>
      </c>
      <c r="D359" s="7" t="s">
        <v>3746</v>
      </c>
      <c r="E359" s="14" t="s">
        <v>3747</v>
      </c>
      <c r="F359" s="200" t="s">
        <v>3748</v>
      </c>
    </row>
    <row r="360" spans="1:6" x14ac:dyDescent="0.25">
      <c r="A360" s="200" t="s">
        <v>4154</v>
      </c>
      <c r="B360" s="171"/>
      <c r="C360" s="171"/>
      <c r="D360" s="171"/>
      <c r="E360" s="169"/>
    </row>
    <row r="361" spans="1:6" ht="31.5" x14ac:dyDescent="0.25">
      <c r="A361" s="932" t="s">
        <v>4155</v>
      </c>
      <c r="B361" s="171"/>
      <c r="C361" s="171" t="s">
        <v>275</v>
      </c>
      <c r="D361" s="171">
        <v>1</v>
      </c>
      <c r="E361" s="169">
        <v>45</v>
      </c>
    </row>
    <row r="362" spans="1:6" ht="31.5" x14ac:dyDescent="0.25">
      <c r="A362" s="932" t="s">
        <v>4156</v>
      </c>
      <c r="B362" s="171" t="s">
        <v>4157</v>
      </c>
      <c r="C362" s="171"/>
      <c r="D362" s="171">
        <v>1</v>
      </c>
      <c r="E362" s="169">
        <v>25</v>
      </c>
    </row>
    <row r="363" spans="1:6" ht="31.5" x14ac:dyDescent="0.25">
      <c r="A363" s="932" t="s">
        <v>4156</v>
      </c>
      <c r="B363" s="171" t="s">
        <v>4158</v>
      </c>
      <c r="C363" s="171"/>
      <c r="D363" s="171">
        <v>1</v>
      </c>
      <c r="E363" s="169">
        <v>38</v>
      </c>
    </row>
    <row r="364" spans="1:6" ht="31.5" x14ac:dyDescent="0.25">
      <c r="A364" s="932" t="s">
        <v>4159</v>
      </c>
      <c r="B364" s="171" t="s">
        <v>18</v>
      </c>
      <c r="C364" s="171" t="s">
        <v>4160</v>
      </c>
      <c r="D364" s="171">
        <v>1</v>
      </c>
      <c r="E364" s="169">
        <v>14</v>
      </c>
    </row>
    <row r="365" spans="1:6" ht="31.5" x14ac:dyDescent="0.25">
      <c r="A365" s="932" t="s">
        <v>4161</v>
      </c>
      <c r="B365" s="171"/>
      <c r="C365" s="171"/>
      <c r="D365" s="171">
        <v>1</v>
      </c>
      <c r="E365" s="169">
        <v>180</v>
      </c>
    </row>
    <row r="366" spans="1:6" ht="31.5" x14ac:dyDescent="0.25">
      <c r="A366" s="932" t="s">
        <v>4162</v>
      </c>
      <c r="B366" s="171"/>
      <c r="C366" s="171" t="s">
        <v>3693</v>
      </c>
      <c r="D366" s="217">
        <v>2</v>
      </c>
      <c r="E366" s="169">
        <v>9</v>
      </c>
    </row>
    <row r="367" spans="1:6" ht="31.5" x14ac:dyDescent="0.25">
      <c r="A367" s="932" t="s">
        <v>4163</v>
      </c>
      <c r="B367" s="171"/>
      <c r="C367" s="171" t="s">
        <v>4164</v>
      </c>
      <c r="D367" s="171">
        <v>1</v>
      </c>
      <c r="E367" s="169">
        <v>5</v>
      </c>
    </row>
    <row r="368" spans="1:6" ht="31.5" x14ac:dyDescent="0.25">
      <c r="A368" s="932" t="s">
        <v>4165</v>
      </c>
      <c r="B368" s="171"/>
      <c r="C368" s="171" t="s">
        <v>2043</v>
      </c>
      <c r="D368" s="171">
        <v>12</v>
      </c>
      <c r="E368" s="169">
        <v>12</v>
      </c>
    </row>
    <row r="369" spans="1:5" ht="31.5" x14ac:dyDescent="0.25">
      <c r="A369" s="932" t="s">
        <v>4166</v>
      </c>
      <c r="B369" s="171"/>
      <c r="C369" s="171" t="s">
        <v>2033</v>
      </c>
      <c r="D369" s="171">
        <v>2</v>
      </c>
      <c r="E369" s="169">
        <v>14</v>
      </c>
    </row>
    <row r="370" spans="1:5" ht="31.5" x14ac:dyDescent="0.25">
      <c r="A370" s="932" t="s">
        <v>4167</v>
      </c>
      <c r="B370" s="171"/>
      <c r="C370" s="171" t="s">
        <v>2030</v>
      </c>
      <c r="D370" s="171">
        <v>3</v>
      </c>
      <c r="E370" s="169">
        <v>5</v>
      </c>
    </row>
    <row r="371" spans="1:5" ht="31.5" x14ac:dyDescent="0.25">
      <c r="A371" s="932" t="s">
        <v>4168</v>
      </c>
      <c r="B371" s="171"/>
      <c r="C371" s="171" t="s">
        <v>2043</v>
      </c>
      <c r="D371" s="171">
        <v>6</v>
      </c>
      <c r="E371" s="169">
        <v>8</v>
      </c>
    </row>
    <row r="372" spans="1:5" ht="31.5" x14ac:dyDescent="0.25">
      <c r="A372" s="932" t="s">
        <v>4169</v>
      </c>
      <c r="B372" s="171"/>
      <c r="C372" s="171" t="s">
        <v>3691</v>
      </c>
      <c r="D372" s="171">
        <v>1</v>
      </c>
      <c r="E372" s="169">
        <v>3</v>
      </c>
    </row>
    <row r="373" spans="1:5" ht="31.5" x14ac:dyDescent="0.25">
      <c r="A373" s="932" t="s">
        <v>4170</v>
      </c>
      <c r="B373" s="171"/>
      <c r="C373" s="171" t="s">
        <v>2026</v>
      </c>
      <c r="D373" s="171">
        <v>4</v>
      </c>
      <c r="E373" s="169">
        <v>4</v>
      </c>
    </row>
    <row r="374" spans="1:5" ht="31.5" x14ac:dyDescent="0.25">
      <c r="A374" s="932" t="s">
        <v>4171</v>
      </c>
      <c r="B374" s="171" t="s">
        <v>4172</v>
      </c>
      <c r="C374" s="171" t="s">
        <v>3691</v>
      </c>
      <c r="D374" s="171"/>
      <c r="E374" s="169">
        <v>5</v>
      </c>
    </row>
    <row r="375" spans="1:5" ht="31.5" x14ac:dyDescent="0.25">
      <c r="A375" s="932" t="s">
        <v>4173</v>
      </c>
      <c r="B375" s="171" t="s">
        <v>4174</v>
      </c>
      <c r="C375" s="171" t="s">
        <v>4175</v>
      </c>
      <c r="D375" s="171">
        <v>1</v>
      </c>
      <c r="E375" s="169">
        <v>25</v>
      </c>
    </row>
    <row r="376" spans="1:5" ht="31.5" x14ac:dyDescent="0.25">
      <c r="A376" s="932" t="s">
        <v>4173</v>
      </c>
      <c r="B376" s="171" t="s">
        <v>4176</v>
      </c>
      <c r="C376" s="171" t="s">
        <v>2093</v>
      </c>
      <c r="D376" s="171">
        <v>1</v>
      </c>
      <c r="E376" s="169">
        <v>35</v>
      </c>
    </row>
    <row r="377" spans="1:5" ht="31.5" x14ac:dyDescent="0.25">
      <c r="A377" s="932" t="s">
        <v>4177</v>
      </c>
      <c r="B377" s="171"/>
      <c r="C377" s="171"/>
      <c r="D377" s="171">
        <v>1</v>
      </c>
      <c r="E377" s="169">
        <v>15</v>
      </c>
    </row>
    <row r="378" spans="1:5" ht="31.5" x14ac:dyDescent="0.25">
      <c r="A378" s="932" t="s">
        <v>4178</v>
      </c>
      <c r="B378" s="171"/>
      <c r="C378" s="171"/>
      <c r="D378" s="171">
        <v>1</v>
      </c>
      <c r="E378" s="169">
        <v>15</v>
      </c>
    </row>
    <row r="379" spans="1:5" ht="31.5" x14ac:dyDescent="0.25">
      <c r="A379" s="932" t="s">
        <v>4179</v>
      </c>
      <c r="B379" s="171"/>
      <c r="C379" s="171" t="s">
        <v>4180</v>
      </c>
      <c r="D379" s="217">
        <v>3</v>
      </c>
      <c r="E379" s="169">
        <v>5</v>
      </c>
    </row>
    <row r="380" spans="1:5" ht="31.5" x14ac:dyDescent="0.25">
      <c r="A380" s="932" t="s">
        <v>3849</v>
      </c>
      <c r="B380" s="171"/>
      <c r="C380" s="171"/>
      <c r="D380" s="171">
        <v>0</v>
      </c>
      <c r="E380" s="169">
        <v>45</v>
      </c>
    </row>
    <row r="381" spans="1:5" ht="31.5" x14ac:dyDescent="0.25">
      <c r="A381" s="932" t="s">
        <v>4181</v>
      </c>
      <c r="B381" s="171"/>
      <c r="C381" s="171"/>
      <c r="D381" s="171">
        <v>1</v>
      </c>
      <c r="E381" s="169">
        <v>30</v>
      </c>
    </row>
    <row r="382" spans="1:5" ht="31.5" x14ac:dyDescent="0.25">
      <c r="A382" s="932" t="s">
        <v>4182</v>
      </c>
      <c r="B382" s="171"/>
      <c r="C382" s="171"/>
      <c r="D382" s="171">
        <v>6</v>
      </c>
      <c r="E382" s="933">
        <v>6</v>
      </c>
    </row>
    <row r="383" spans="1:5" ht="31.5" x14ac:dyDescent="0.25">
      <c r="A383" s="932" t="s">
        <v>4183</v>
      </c>
      <c r="B383" s="171" t="s">
        <v>4184</v>
      </c>
      <c r="C383" s="171"/>
      <c r="D383" s="171">
        <v>5</v>
      </c>
      <c r="E383" s="933">
        <v>3</v>
      </c>
    </row>
    <row r="384" spans="1:5" ht="31.5" x14ac:dyDescent="0.25">
      <c r="A384" s="932" t="s">
        <v>4185</v>
      </c>
      <c r="B384" s="171" t="s">
        <v>4186</v>
      </c>
      <c r="C384" s="171" t="s">
        <v>4187</v>
      </c>
      <c r="D384" s="171">
        <v>14</v>
      </c>
      <c r="E384" s="169">
        <v>5</v>
      </c>
    </row>
    <row r="385" spans="1:6" ht="31.5" x14ac:dyDescent="0.25">
      <c r="A385" s="932" t="s">
        <v>4188</v>
      </c>
      <c r="B385" s="171" t="s">
        <v>4184</v>
      </c>
      <c r="C385" s="171" t="s">
        <v>4189</v>
      </c>
      <c r="D385" s="171">
        <v>1</v>
      </c>
      <c r="E385" s="169">
        <v>4</v>
      </c>
    </row>
    <row r="386" spans="1:6" ht="31.5" x14ac:dyDescent="0.25">
      <c r="A386" s="932" t="s">
        <v>4190</v>
      </c>
      <c r="B386" s="932" t="s">
        <v>4191</v>
      </c>
      <c r="C386" s="171" t="s">
        <v>2123</v>
      </c>
      <c r="D386" s="171">
        <v>5</v>
      </c>
      <c r="E386" s="169">
        <v>9</v>
      </c>
    </row>
    <row r="387" spans="1:6" ht="31.5" x14ac:dyDescent="0.25">
      <c r="A387" s="932" t="s">
        <v>4192</v>
      </c>
      <c r="B387" s="171" t="s">
        <v>2137</v>
      </c>
      <c r="C387" s="171" t="s">
        <v>2123</v>
      </c>
      <c r="D387" s="171">
        <v>1</v>
      </c>
      <c r="E387" s="169">
        <v>6</v>
      </c>
    </row>
    <row r="388" spans="1:6" ht="31.5" x14ac:dyDescent="0.25">
      <c r="A388" s="932" t="s">
        <v>4192</v>
      </c>
      <c r="B388" s="171" t="s">
        <v>2137</v>
      </c>
      <c r="C388" s="171" t="s">
        <v>2123</v>
      </c>
      <c r="D388" s="171">
        <v>3</v>
      </c>
      <c r="E388" s="169">
        <v>5</v>
      </c>
    </row>
    <row r="389" spans="1:6" ht="31.5" x14ac:dyDescent="0.25">
      <c r="A389" s="932" t="s">
        <v>4192</v>
      </c>
      <c r="B389" s="171" t="s">
        <v>2137</v>
      </c>
      <c r="C389" s="171" t="s">
        <v>2123</v>
      </c>
      <c r="D389" s="171">
        <v>28</v>
      </c>
      <c r="E389" s="169">
        <v>4</v>
      </c>
    </row>
    <row r="390" spans="1:6" ht="31.5" x14ac:dyDescent="0.25">
      <c r="A390" s="932" t="s">
        <v>4192</v>
      </c>
      <c r="B390" s="171" t="s">
        <v>2137</v>
      </c>
      <c r="C390" s="171" t="s">
        <v>2123</v>
      </c>
      <c r="D390" s="171">
        <v>18</v>
      </c>
      <c r="E390" s="169">
        <v>3</v>
      </c>
    </row>
    <row r="391" spans="1:6" ht="31.5" x14ac:dyDescent="0.25">
      <c r="A391" s="932" t="s">
        <v>4193</v>
      </c>
      <c r="B391" s="171"/>
      <c r="C391" s="171"/>
      <c r="D391" s="171"/>
      <c r="E391" s="933">
        <v>7</v>
      </c>
    </row>
    <row r="392" spans="1:6" x14ac:dyDescent="0.25">
      <c r="A392" s="171"/>
      <c r="B392" s="171"/>
      <c r="C392" s="171"/>
      <c r="D392" s="171"/>
      <c r="E392" s="933"/>
    </row>
    <row r="393" spans="1:6" ht="18.75" x14ac:dyDescent="0.3">
      <c r="A393" s="7" t="s">
        <v>3743</v>
      </c>
      <c r="B393" s="7" t="s">
        <v>3744</v>
      </c>
      <c r="C393" s="7" t="s">
        <v>3745</v>
      </c>
      <c r="D393" s="7" t="s">
        <v>3746</v>
      </c>
      <c r="E393" s="14" t="s">
        <v>3747</v>
      </c>
      <c r="F393" s="200" t="s">
        <v>3748</v>
      </c>
    </row>
    <row r="394" spans="1:6" x14ac:dyDescent="0.25">
      <c r="A394" s="200" t="s">
        <v>4194</v>
      </c>
      <c r="B394" s="171"/>
      <c r="C394" s="171"/>
      <c r="D394" s="171"/>
      <c r="E394" s="933"/>
    </row>
    <row r="395" spans="1:6" ht="31.5" x14ac:dyDescent="0.25">
      <c r="A395" s="932" t="s">
        <v>4195</v>
      </c>
      <c r="B395" s="171"/>
      <c r="C395" s="171" t="s">
        <v>4196</v>
      </c>
      <c r="D395" s="171">
        <v>2</v>
      </c>
      <c r="E395" s="169">
        <v>10</v>
      </c>
    </row>
    <row r="396" spans="1:6" ht="31.5" x14ac:dyDescent="0.25">
      <c r="A396" s="932" t="s">
        <v>4197</v>
      </c>
      <c r="B396" s="171"/>
      <c r="C396" s="171" t="s">
        <v>4198</v>
      </c>
      <c r="D396" s="171">
        <v>6</v>
      </c>
      <c r="E396" s="169">
        <v>9</v>
      </c>
    </row>
    <row r="397" spans="1:6" ht="31.5" x14ac:dyDescent="0.25">
      <c r="A397" s="932" t="s">
        <v>4199</v>
      </c>
      <c r="B397" s="171"/>
      <c r="C397" s="171" t="s">
        <v>4200</v>
      </c>
      <c r="D397" s="171">
        <v>6</v>
      </c>
      <c r="E397" s="169">
        <v>3</v>
      </c>
    </row>
    <row r="398" spans="1:6" ht="31.5" x14ac:dyDescent="0.25">
      <c r="A398" s="932" t="s">
        <v>4201</v>
      </c>
      <c r="B398" s="171"/>
      <c r="C398" s="171" t="s">
        <v>4202</v>
      </c>
      <c r="D398" s="171">
        <v>1</v>
      </c>
      <c r="E398" s="169">
        <v>6</v>
      </c>
    </row>
    <row r="399" spans="1:6" ht="31.5" x14ac:dyDescent="0.25">
      <c r="A399" s="932" t="s">
        <v>4203</v>
      </c>
      <c r="B399" s="171"/>
      <c r="C399" s="171" t="s">
        <v>766</v>
      </c>
      <c r="D399" s="171">
        <v>8</v>
      </c>
      <c r="E399" s="169">
        <v>4</v>
      </c>
    </row>
    <row r="400" spans="1:6" x14ac:dyDescent="0.25">
      <c r="A400" s="171"/>
      <c r="B400" s="171"/>
      <c r="C400" s="171"/>
      <c r="D400" s="171"/>
      <c r="E400" s="169"/>
    </row>
    <row r="401" spans="1:6" ht="18.75" x14ac:dyDescent="0.3">
      <c r="A401" s="7" t="s">
        <v>3743</v>
      </c>
      <c r="B401" s="7" t="s">
        <v>3744</v>
      </c>
      <c r="C401" s="7" t="s">
        <v>3745</v>
      </c>
      <c r="D401" s="7" t="s">
        <v>3746</v>
      </c>
      <c r="E401" s="14" t="s">
        <v>3747</v>
      </c>
      <c r="F401" s="200" t="s">
        <v>3748</v>
      </c>
    </row>
    <row r="402" spans="1:6" x14ac:dyDescent="0.25">
      <c r="A402" s="200" t="s">
        <v>4204</v>
      </c>
      <c r="B402" s="171"/>
      <c r="C402" s="171"/>
      <c r="D402" s="171"/>
      <c r="E402" s="169"/>
    </row>
    <row r="403" spans="1:6" ht="31.5" x14ac:dyDescent="0.25">
      <c r="A403" s="932" t="s">
        <v>4205</v>
      </c>
      <c r="B403" s="171" t="s">
        <v>4206</v>
      </c>
      <c r="C403" s="171" t="s">
        <v>1850</v>
      </c>
      <c r="D403" s="171">
        <v>1</v>
      </c>
      <c r="E403" s="169">
        <v>50</v>
      </c>
    </row>
    <row r="404" spans="1:6" ht="31.5" x14ac:dyDescent="0.25">
      <c r="A404" s="932" t="s">
        <v>4207</v>
      </c>
      <c r="B404" s="171" t="s">
        <v>4208</v>
      </c>
      <c r="C404" s="171" t="s">
        <v>1850</v>
      </c>
      <c r="D404" s="171">
        <v>1</v>
      </c>
      <c r="E404" s="169">
        <v>50</v>
      </c>
    </row>
    <row r="405" spans="1:6" ht="31.5" x14ac:dyDescent="0.25">
      <c r="A405" s="932" t="s">
        <v>4209</v>
      </c>
      <c r="B405" s="171" t="s">
        <v>34</v>
      </c>
      <c r="C405" s="171" t="s">
        <v>4210</v>
      </c>
      <c r="D405" s="171">
        <v>1</v>
      </c>
      <c r="E405" s="169">
        <v>55</v>
      </c>
    </row>
    <row r="406" spans="1:6" ht="31.5" x14ac:dyDescent="0.25">
      <c r="A406" s="932" t="s">
        <v>4211</v>
      </c>
      <c r="B406" s="171" t="s">
        <v>34</v>
      </c>
      <c r="C406" s="171" t="s">
        <v>4212</v>
      </c>
      <c r="D406" s="171">
        <v>1</v>
      </c>
      <c r="E406" s="169">
        <v>36</v>
      </c>
    </row>
    <row r="407" spans="1:6" ht="31.5" x14ac:dyDescent="0.25">
      <c r="A407" s="932" t="s">
        <v>4211</v>
      </c>
      <c r="B407" s="171" t="s">
        <v>18</v>
      </c>
      <c r="C407" s="171" t="s">
        <v>4212</v>
      </c>
      <c r="D407" s="171">
        <v>2</v>
      </c>
      <c r="E407" s="169">
        <v>30</v>
      </c>
    </row>
    <row r="408" spans="1:6" ht="31.5" x14ac:dyDescent="0.25">
      <c r="A408" s="932" t="s">
        <v>4213</v>
      </c>
      <c r="B408" s="171" t="s">
        <v>3607</v>
      </c>
      <c r="C408" s="171" t="s">
        <v>3608</v>
      </c>
      <c r="D408" s="171">
        <v>36</v>
      </c>
      <c r="E408" s="169">
        <v>18</v>
      </c>
    </row>
    <row r="409" spans="1:6" x14ac:dyDescent="0.25">
      <c r="A409" s="166"/>
      <c r="B409" s="171"/>
      <c r="C409" s="171"/>
      <c r="D409" s="171"/>
      <c r="E409" s="169"/>
    </row>
    <row r="410" spans="1:6" ht="31.5" x14ac:dyDescent="0.25">
      <c r="A410" s="932" t="s">
        <v>4214</v>
      </c>
      <c r="B410" s="171" t="s">
        <v>34</v>
      </c>
      <c r="C410" s="171" t="s">
        <v>1850</v>
      </c>
      <c r="D410" s="171">
        <v>3</v>
      </c>
      <c r="E410" s="169">
        <v>55</v>
      </c>
    </row>
    <row r="411" spans="1:6" ht="31.5" x14ac:dyDescent="0.25">
      <c r="A411" s="932" t="s">
        <v>4214</v>
      </c>
      <c r="B411" s="171" t="s">
        <v>568</v>
      </c>
      <c r="C411" s="171" t="s">
        <v>4215</v>
      </c>
      <c r="D411" s="171">
        <v>1</v>
      </c>
      <c r="E411" s="169">
        <v>20</v>
      </c>
    </row>
    <row r="412" spans="1:6" ht="31.5" x14ac:dyDescent="0.25">
      <c r="A412" s="932" t="s">
        <v>4216</v>
      </c>
      <c r="B412" s="171" t="s">
        <v>1856</v>
      </c>
      <c r="C412" s="171" t="s">
        <v>1857</v>
      </c>
      <c r="D412" s="171">
        <v>1</v>
      </c>
      <c r="E412" s="169">
        <v>60</v>
      </c>
    </row>
    <row r="413" spans="1:6" ht="31.5" x14ac:dyDescent="0.25">
      <c r="A413" s="932" t="s">
        <v>4216</v>
      </c>
      <c r="B413" s="171" t="s">
        <v>1853</v>
      </c>
      <c r="C413" s="171" t="s">
        <v>19</v>
      </c>
      <c r="D413" s="171">
        <v>1</v>
      </c>
      <c r="E413" s="169">
        <v>60</v>
      </c>
    </row>
    <row r="414" spans="1:6" ht="31.5" x14ac:dyDescent="0.25">
      <c r="A414" s="932" t="s">
        <v>4217</v>
      </c>
      <c r="B414" s="171" t="s">
        <v>34</v>
      </c>
      <c r="C414" s="171" t="s">
        <v>1817</v>
      </c>
      <c r="D414" s="171">
        <v>1</v>
      </c>
      <c r="E414" s="169">
        <v>55</v>
      </c>
    </row>
    <row r="415" spans="1:6" ht="31.5" x14ac:dyDescent="0.25">
      <c r="A415" s="932" t="s">
        <v>4217</v>
      </c>
      <c r="B415" s="171" t="s">
        <v>18</v>
      </c>
      <c r="C415" s="171" t="s">
        <v>1817</v>
      </c>
      <c r="D415" s="171">
        <v>1</v>
      </c>
      <c r="E415" s="169">
        <v>25</v>
      </c>
    </row>
    <row r="416" spans="1:6" x14ac:dyDescent="0.25">
      <c r="A416" s="166"/>
      <c r="B416" s="171"/>
      <c r="C416" s="171"/>
      <c r="D416" s="171"/>
      <c r="E416" s="169"/>
    </row>
    <row r="417" spans="1:5" ht="31.5" x14ac:dyDescent="0.25">
      <c r="A417" s="932" t="s">
        <v>4218</v>
      </c>
      <c r="B417" s="171" t="s">
        <v>34</v>
      </c>
      <c r="C417" s="171" t="s">
        <v>4219</v>
      </c>
      <c r="D417" s="171">
        <v>1</v>
      </c>
      <c r="E417" s="169">
        <v>110</v>
      </c>
    </row>
    <row r="418" spans="1:5" ht="31.5" x14ac:dyDescent="0.25">
      <c r="A418" s="932" t="s">
        <v>4218</v>
      </c>
      <c r="B418" s="171" t="s">
        <v>568</v>
      </c>
      <c r="C418" s="171" t="s">
        <v>4220</v>
      </c>
      <c r="D418" s="171">
        <v>1</v>
      </c>
      <c r="E418" s="169">
        <v>50</v>
      </c>
    </row>
    <row r="419" spans="1:5" ht="31.5" x14ac:dyDescent="0.25">
      <c r="A419" s="932" t="s">
        <v>4221</v>
      </c>
      <c r="B419" s="171"/>
      <c r="C419" s="171" t="s">
        <v>4222</v>
      </c>
      <c r="D419" s="171">
        <v>2</v>
      </c>
      <c r="E419" s="169">
        <v>17</v>
      </c>
    </row>
    <row r="420" spans="1:5" ht="31.5" x14ac:dyDescent="0.25">
      <c r="A420" s="932" t="s">
        <v>4223</v>
      </c>
      <c r="B420" s="171"/>
      <c r="C420" s="171" t="s">
        <v>4224</v>
      </c>
      <c r="D420" s="171">
        <v>1</v>
      </c>
      <c r="E420" s="169">
        <v>40</v>
      </c>
    </row>
    <row r="421" spans="1:5" ht="31.5" x14ac:dyDescent="0.25">
      <c r="A421" s="932" t="s">
        <v>4225</v>
      </c>
      <c r="B421" s="171"/>
      <c r="C421" s="171" t="s">
        <v>4226</v>
      </c>
      <c r="D421" s="217">
        <v>389</v>
      </c>
      <c r="E421" s="169">
        <v>10</v>
      </c>
    </row>
    <row r="422" spans="1:5" ht="31.5" x14ac:dyDescent="0.25">
      <c r="A422" s="932" t="s">
        <v>4227</v>
      </c>
      <c r="B422" s="936" t="s">
        <v>3665</v>
      </c>
      <c r="C422" s="171"/>
      <c r="D422" s="171">
        <v>2</v>
      </c>
      <c r="E422" s="169">
        <v>44</v>
      </c>
    </row>
    <row r="423" spans="1:5" ht="31.5" x14ac:dyDescent="0.25">
      <c r="A423" s="932" t="s">
        <v>4227</v>
      </c>
      <c r="B423" s="171" t="s">
        <v>1812</v>
      </c>
      <c r="C423" s="171"/>
      <c r="D423" s="171">
        <v>1</v>
      </c>
      <c r="E423" s="169">
        <v>60</v>
      </c>
    </row>
    <row r="424" spans="1:5" ht="31.5" x14ac:dyDescent="0.25">
      <c r="A424" s="932" t="s">
        <v>4228</v>
      </c>
      <c r="B424" s="171" t="s">
        <v>1812</v>
      </c>
      <c r="C424" s="932" t="s">
        <v>4229</v>
      </c>
      <c r="D424" s="171">
        <v>1</v>
      </c>
      <c r="E424" s="169">
        <v>136</v>
      </c>
    </row>
    <row r="425" spans="1:5" ht="31.5" x14ac:dyDescent="0.25">
      <c r="A425" s="932" t="s">
        <v>4230</v>
      </c>
      <c r="B425" s="171" t="s">
        <v>1812</v>
      </c>
      <c r="C425" s="171"/>
      <c r="D425" s="171">
        <v>1</v>
      </c>
      <c r="E425" s="169">
        <v>196</v>
      </c>
    </row>
    <row r="426" spans="1:5" ht="31.5" x14ac:dyDescent="0.25">
      <c r="A426" s="932" t="s">
        <v>4231</v>
      </c>
      <c r="B426" s="171"/>
      <c r="C426" s="171" t="s">
        <v>4232</v>
      </c>
      <c r="D426" s="171">
        <v>3</v>
      </c>
      <c r="E426" s="169">
        <v>140</v>
      </c>
    </row>
    <row r="427" spans="1:5" ht="31.5" x14ac:dyDescent="0.25">
      <c r="A427" s="932" t="s">
        <v>4233</v>
      </c>
      <c r="B427" s="171" t="s">
        <v>3834</v>
      </c>
      <c r="C427" s="171"/>
      <c r="D427" s="171">
        <v>2</v>
      </c>
      <c r="E427" s="169">
        <v>130</v>
      </c>
    </row>
    <row r="428" spans="1:5" ht="31.5" x14ac:dyDescent="0.25">
      <c r="A428" s="932" t="s">
        <v>4233</v>
      </c>
      <c r="B428" s="171" t="s">
        <v>3825</v>
      </c>
      <c r="C428" s="171"/>
      <c r="D428" s="171">
        <v>2</v>
      </c>
      <c r="E428" s="169">
        <v>120</v>
      </c>
    </row>
    <row r="429" spans="1:5" ht="31.5" x14ac:dyDescent="0.25">
      <c r="A429" s="932" t="s">
        <v>4234</v>
      </c>
      <c r="B429" s="171"/>
      <c r="C429" s="171" t="s">
        <v>4235</v>
      </c>
      <c r="D429" s="171">
        <v>1</v>
      </c>
      <c r="E429" s="169">
        <v>130</v>
      </c>
    </row>
    <row r="430" spans="1:5" ht="31.5" x14ac:dyDescent="0.25">
      <c r="A430" s="932" t="s">
        <v>4236</v>
      </c>
      <c r="B430" s="171"/>
      <c r="C430" s="932" t="s">
        <v>4237</v>
      </c>
      <c r="D430" s="171">
        <v>1</v>
      </c>
      <c r="E430" s="169">
        <v>130</v>
      </c>
    </row>
    <row r="431" spans="1:5" ht="31.5" x14ac:dyDescent="0.25">
      <c r="A431" s="932" t="s">
        <v>4238</v>
      </c>
      <c r="B431" s="171"/>
      <c r="C431" s="932" t="s">
        <v>4239</v>
      </c>
      <c r="D431" s="171">
        <v>1</v>
      </c>
      <c r="E431" s="169">
        <v>15</v>
      </c>
    </row>
    <row r="432" spans="1:5" x14ac:dyDescent="0.25">
      <c r="A432" s="166"/>
      <c r="B432" s="171"/>
      <c r="C432" s="171"/>
      <c r="D432" s="171"/>
      <c r="E432" s="169"/>
    </row>
    <row r="433" spans="1:6" ht="18.75" x14ac:dyDescent="0.3">
      <c r="A433" s="7" t="s">
        <v>3743</v>
      </c>
      <c r="B433" s="7" t="s">
        <v>3744</v>
      </c>
      <c r="C433" s="7" t="s">
        <v>3745</v>
      </c>
      <c r="D433" s="7" t="s">
        <v>3746</v>
      </c>
      <c r="E433" s="14" t="s">
        <v>3747</v>
      </c>
      <c r="F433" s="200" t="s">
        <v>3748</v>
      </c>
    </row>
    <row r="434" spans="1:6" x14ac:dyDescent="0.25">
      <c r="A434" s="200" t="s">
        <v>4240</v>
      </c>
      <c r="B434" s="171"/>
      <c r="C434" s="171"/>
      <c r="D434" s="171"/>
      <c r="E434" s="169"/>
    </row>
    <row r="435" spans="1:6" ht="31.5" x14ac:dyDescent="0.25">
      <c r="A435" s="932" t="s">
        <v>4241</v>
      </c>
      <c r="B435" s="171"/>
      <c r="C435" s="171" t="s">
        <v>4242</v>
      </c>
      <c r="D435" s="171">
        <v>1</v>
      </c>
      <c r="E435" s="169">
        <v>18</v>
      </c>
    </row>
    <row r="436" spans="1:6" ht="31.5" x14ac:dyDescent="0.25">
      <c r="A436" s="932" t="s">
        <v>4243</v>
      </c>
      <c r="B436" s="171"/>
      <c r="C436" s="171" t="s">
        <v>4242</v>
      </c>
      <c r="D436" s="171">
        <v>1</v>
      </c>
      <c r="E436" s="169">
        <v>20</v>
      </c>
    </row>
    <row r="437" spans="1:6" ht="31.5" x14ac:dyDescent="0.25">
      <c r="A437" s="932" t="s">
        <v>4244</v>
      </c>
      <c r="B437" s="171"/>
      <c r="C437" s="171" t="s">
        <v>4245</v>
      </c>
      <c r="D437" s="171">
        <v>1</v>
      </c>
      <c r="E437" s="169">
        <v>5</v>
      </c>
    </row>
    <row r="438" spans="1:6" ht="31.5" x14ac:dyDescent="0.25">
      <c r="A438" s="932" t="s">
        <v>4244</v>
      </c>
      <c r="B438" s="171"/>
      <c r="C438" s="171" t="s">
        <v>4246</v>
      </c>
      <c r="D438" s="171">
        <v>1</v>
      </c>
      <c r="E438" s="169">
        <v>3</v>
      </c>
    </row>
    <row r="439" spans="1:6" ht="31.5" x14ac:dyDescent="0.25">
      <c r="A439" s="932" t="s">
        <v>4247</v>
      </c>
      <c r="B439" s="932" t="s">
        <v>4248</v>
      </c>
      <c r="C439" s="171" t="s">
        <v>4249</v>
      </c>
      <c r="D439" s="171">
        <v>4</v>
      </c>
      <c r="E439" s="169">
        <v>3</v>
      </c>
    </row>
    <row r="440" spans="1:6" ht="31.5" x14ac:dyDescent="0.25">
      <c r="A440" s="932" t="s">
        <v>4247</v>
      </c>
      <c r="B440" s="932" t="s">
        <v>4250</v>
      </c>
      <c r="C440" s="171" t="s">
        <v>4249</v>
      </c>
      <c r="D440" s="171">
        <v>2</v>
      </c>
      <c r="E440" s="169">
        <v>2</v>
      </c>
    </row>
    <row r="441" spans="1:6" ht="31.5" x14ac:dyDescent="0.25">
      <c r="A441" s="932" t="s">
        <v>4251</v>
      </c>
      <c r="B441" s="171" t="s">
        <v>4252</v>
      </c>
      <c r="C441" s="171" t="s">
        <v>4253</v>
      </c>
      <c r="D441" s="171">
        <v>2</v>
      </c>
      <c r="E441" s="169">
        <v>9</v>
      </c>
    </row>
    <row r="442" spans="1:6" ht="31.5" x14ac:dyDescent="0.25">
      <c r="A442" s="932" t="s">
        <v>4254</v>
      </c>
      <c r="B442" s="171" t="s">
        <v>34</v>
      </c>
      <c r="C442" s="171" t="s">
        <v>4253</v>
      </c>
      <c r="D442" s="171">
        <v>1</v>
      </c>
      <c r="E442" s="169">
        <v>5</v>
      </c>
      <c r="F442" s="171" t="s">
        <v>4255</v>
      </c>
    </row>
    <row r="443" spans="1:6" ht="31.5" x14ac:dyDescent="0.25">
      <c r="A443" s="932" t="s">
        <v>4256</v>
      </c>
      <c r="B443" s="171" t="s">
        <v>18</v>
      </c>
      <c r="C443" s="171" t="s">
        <v>4253</v>
      </c>
      <c r="D443" s="171">
        <v>1</v>
      </c>
      <c r="E443" s="169">
        <v>3</v>
      </c>
      <c r="F443" s="171" t="s">
        <v>4255</v>
      </c>
    </row>
    <row r="444" spans="1:6" ht="31.5" x14ac:dyDescent="0.25">
      <c r="A444" s="932" t="s">
        <v>4257</v>
      </c>
      <c r="B444" s="171"/>
      <c r="C444" s="171" t="s">
        <v>785</v>
      </c>
      <c r="D444" s="171">
        <v>1</v>
      </c>
      <c r="E444" s="169">
        <v>35</v>
      </c>
    </row>
    <row r="445" spans="1:6" ht="31.5" x14ac:dyDescent="0.25">
      <c r="A445" s="932" t="s">
        <v>4258</v>
      </c>
      <c r="B445" s="171"/>
      <c r="C445" s="171" t="s">
        <v>4259</v>
      </c>
      <c r="D445" s="171">
        <v>1</v>
      </c>
      <c r="E445" s="169">
        <v>18</v>
      </c>
    </row>
    <row r="446" spans="1:6" ht="31.5" x14ac:dyDescent="0.25">
      <c r="A446" s="932" t="s">
        <v>4260</v>
      </c>
      <c r="B446" s="171"/>
      <c r="C446" s="171" t="s">
        <v>19</v>
      </c>
      <c r="D446" s="171">
        <v>1</v>
      </c>
      <c r="E446" s="169">
        <v>30</v>
      </c>
    </row>
    <row r="447" spans="1:6" ht="31.5" x14ac:dyDescent="0.25">
      <c r="A447" s="932" t="s">
        <v>4261</v>
      </c>
      <c r="B447" s="171"/>
      <c r="C447" s="171" t="s">
        <v>19</v>
      </c>
      <c r="D447" s="171">
        <v>3</v>
      </c>
      <c r="E447" s="169">
        <v>8</v>
      </c>
    </row>
    <row r="448" spans="1:6" x14ac:dyDescent="0.25">
      <c r="A448" s="171"/>
      <c r="B448" s="171"/>
      <c r="C448" s="171"/>
      <c r="D448" s="171"/>
      <c r="E448" s="169"/>
    </row>
    <row r="449" spans="1:5" ht="31.5" x14ac:dyDescent="0.25">
      <c r="A449" s="932" t="s">
        <v>4262</v>
      </c>
      <c r="B449" s="171"/>
      <c r="C449" s="171" t="s">
        <v>3394</v>
      </c>
      <c r="D449" s="171">
        <v>8</v>
      </c>
      <c r="E449" s="169">
        <v>4</v>
      </c>
    </row>
    <row r="450" spans="1:5" ht="31.5" x14ac:dyDescent="0.25">
      <c r="A450" s="932" t="s">
        <v>4263</v>
      </c>
      <c r="B450" s="171"/>
      <c r="C450" s="171" t="s">
        <v>3923</v>
      </c>
      <c r="D450" s="171">
        <v>3</v>
      </c>
      <c r="E450" s="169">
        <v>4</v>
      </c>
    </row>
    <row r="451" spans="1:5" ht="31.5" x14ac:dyDescent="0.25">
      <c r="A451" s="932" t="s">
        <v>4264</v>
      </c>
      <c r="B451" s="171" t="s">
        <v>18</v>
      </c>
      <c r="C451" s="171" t="s">
        <v>19</v>
      </c>
      <c r="D451" s="171">
        <v>3</v>
      </c>
      <c r="E451" s="937">
        <v>9</v>
      </c>
    </row>
    <row r="452" spans="1:5" ht="31.5" x14ac:dyDescent="0.25">
      <c r="A452" s="932" t="s">
        <v>4265</v>
      </c>
      <c r="B452" s="171" t="s">
        <v>20</v>
      </c>
      <c r="C452" s="171" t="s">
        <v>19</v>
      </c>
      <c r="D452" s="171">
        <v>5</v>
      </c>
      <c r="E452" s="937">
        <v>8</v>
      </c>
    </row>
    <row r="453" spans="1:5" ht="31.5" x14ac:dyDescent="0.25">
      <c r="A453" s="932" t="s">
        <v>4266</v>
      </c>
      <c r="B453" s="171"/>
      <c r="C453" s="171"/>
      <c r="D453" s="171">
        <v>2</v>
      </c>
      <c r="E453" s="169">
        <v>8</v>
      </c>
    </row>
    <row r="454" spans="1:5" x14ac:dyDescent="0.25">
      <c r="A454" s="171"/>
      <c r="B454" s="171"/>
      <c r="C454" s="171"/>
      <c r="D454" s="171"/>
      <c r="E454" s="169"/>
    </row>
    <row r="455" spans="1:5" ht="31.5" x14ac:dyDescent="0.25">
      <c r="A455" s="932" t="s">
        <v>4267</v>
      </c>
      <c r="B455" s="171" t="s">
        <v>4268</v>
      </c>
      <c r="C455" s="171" t="s">
        <v>4269</v>
      </c>
      <c r="D455" s="171">
        <v>1</v>
      </c>
      <c r="E455" s="169">
        <v>4</v>
      </c>
    </row>
    <row r="456" spans="1:5" ht="31.5" x14ac:dyDescent="0.25">
      <c r="A456" s="932" t="s">
        <v>4267</v>
      </c>
      <c r="B456" s="171" t="s">
        <v>4270</v>
      </c>
      <c r="C456" s="171" t="s">
        <v>4269</v>
      </c>
      <c r="D456" s="171">
        <v>4</v>
      </c>
      <c r="E456" s="169">
        <v>8</v>
      </c>
    </row>
    <row r="457" spans="1:5" ht="31.5" x14ac:dyDescent="0.25">
      <c r="A457" s="932" t="s">
        <v>4267</v>
      </c>
      <c r="B457" s="171" t="s">
        <v>4271</v>
      </c>
      <c r="C457" s="171" t="s">
        <v>4269</v>
      </c>
      <c r="D457" s="171">
        <v>5</v>
      </c>
      <c r="E457" s="169">
        <v>3</v>
      </c>
    </row>
    <row r="458" spans="1:5" ht="31.5" x14ac:dyDescent="0.25">
      <c r="A458" s="932" t="s">
        <v>4272</v>
      </c>
      <c r="B458" s="171" t="s">
        <v>18</v>
      </c>
      <c r="C458" s="171" t="s">
        <v>4273</v>
      </c>
      <c r="D458" s="171">
        <v>6</v>
      </c>
      <c r="E458" s="169">
        <v>3</v>
      </c>
    </row>
    <row r="459" spans="1:5" x14ac:dyDescent="0.25">
      <c r="A459" s="171"/>
      <c r="B459" s="171"/>
      <c r="C459" s="171"/>
      <c r="D459" s="171"/>
      <c r="E459" s="169"/>
    </row>
    <row r="460" spans="1:5" ht="31.5" x14ac:dyDescent="0.25">
      <c r="A460" s="932" t="s">
        <v>4274</v>
      </c>
      <c r="B460" s="171"/>
      <c r="C460" s="171" t="s">
        <v>4275</v>
      </c>
      <c r="D460" s="171">
        <v>3</v>
      </c>
      <c r="E460" s="169">
        <v>4</v>
      </c>
    </row>
    <row r="461" spans="1:5" ht="31.5" x14ac:dyDescent="0.25">
      <c r="A461" s="932" t="s">
        <v>4276</v>
      </c>
      <c r="B461" s="171"/>
      <c r="C461" s="171" t="s">
        <v>4277</v>
      </c>
      <c r="D461" s="171">
        <v>1</v>
      </c>
      <c r="E461" s="169">
        <v>6</v>
      </c>
    </row>
    <row r="462" spans="1:5" ht="31.5" x14ac:dyDescent="0.25">
      <c r="A462" s="932" t="s">
        <v>4278</v>
      </c>
      <c r="B462" s="171" t="s">
        <v>34</v>
      </c>
      <c r="C462" s="171" t="s">
        <v>1141</v>
      </c>
      <c r="D462" s="171">
        <v>1</v>
      </c>
      <c r="E462" s="169">
        <v>10</v>
      </c>
    </row>
    <row r="463" spans="1:5" ht="31.5" x14ac:dyDescent="0.25">
      <c r="A463" s="932" t="s">
        <v>4278</v>
      </c>
      <c r="B463" s="171" t="s">
        <v>18</v>
      </c>
      <c r="C463" s="171" t="s">
        <v>1141</v>
      </c>
      <c r="D463" s="171">
        <v>2</v>
      </c>
      <c r="E463" s="169">
        <v>5</v>
      </c>
    </row>
    <row r="464" spans="1:5" ht="31.5" x14ac:dyDescent="0.25">
      <c r="A464" s="932" t="s">
        <v>4279</v>
      </c>
      <c r="B464" s="171" t="s">
        <v>4280</v>
      </c>
      <c r="C464" s="171" t="s">
        <v>4281</v>
      </c>
      <c r="D464" s="171">
        <v>1</v>
      </c>
      <c r="E464" s="169">
        <v>6</v>
      </c>
    </row>
    <row r="465" spans="1:6" x14ac:dyDescent="0.25">
      <c r="A465" s="171"/>
      <c r="B465" s="171"/>
      <c r="C465" s="171"/>
      <c r="D465" s="171"/>
      <c r="E465" s="169"/>
    </row>
    <row r="466" spans="1:6" ht="31.5" x14ac:dyDescent="0.25">
      <c r="A466" s="932" t="s">
        <v>4282</v>
      </c>
      <c r="B466" s="171" t="s">
        <v>4283</v>
      </c>
      <c r="C466" s="171"/>
      <c r="D466" s="171">
        <v>8</v>
      </c>
      <c r="E466" s="169">
        <v>10</v>
      </c>
    </row>
    <row r="467" spans="1:6" ht="31.5" x14ac:dyDescent="0.25">
      <c r="A467" s="932" t="s">
        <v>4284</v>
      </c>
      <c r="B467" s="171"/>
      <c r="C467" s="171" t="s">
        <v>3923</v>
      </c>
      <c r="D467" s="171">
        <v>1</v>
      </c>
      <c r="E467" s="169">
        <v>6</v>
      </c>
    </row>
    <row r="468" spans="1:6" x14ac:dyDescent="0.25">
      <c r="A468" s="171"/>
      <c r="B468" s="171"/>
      <c r="C468" s="171"/>
      <c r="D468" s="171"/>
      <c r="E468" s="169"/>
    </row>
    <row r="469" spans="1:6" ht="31.5" x14ac:dyDescent="0.25">
      <c r="A469" s="932" t="s">
        <v>4285</v>
      </c>
      <c r="B469" s="171"/>
      <c r="C469" s="171"/>
      <c r="D469" s="171">
        <v>7</v>
      </c>
      <c r="E469" s="169">
        <v>2</v>
      </c>
    </row>
    <row r="470" spans="1:6" ht="31.5" x14ac:dyDescent="0.25">
      <c r="A470" s="932" t="s">
        <v>4286</v>
      </c>
      <c r="B470" s="171"/>
      <c r="C470" s="171" t="s">
        <v>4287</v>
      </c>
      <c r="D470" s="171">
        <v>2</v>
      </c>
      <c r="E470" s="169">
        <v>6</v>
      </c>
    </row>
    <row r="471" spans="1:6" ht="31.5" x14ac:dyDescent="0.25">
      <c r="A471" s="932" t="s">
        <v>4288</v>
      </c>
      <c r="B471" s="171"/>
      <c r="C471" s="171"/>
      <c r="D471" s="171">
        <v>1</v>
      </c>
      <c r="E471" s="169">
        <v>3</v>
      </c>
    </row>
    <row r="472" spans="1:6" x14ac:dyDescent="0.25">
      <c r="A472" s="171"/>
      <c r="B472" s="171"/>
      <c r="C472" s="171"/>
      <c r="D472" s="171"/>
      <c r="E472" s="169"/>
    </row>
    <row r="473" spans="1:6" ht="18.75" x14ac:dyDescent="0.3">
      <c r="A473" s="7" t="s">
        <v>3743</v>
      </c>
      <c r="B473" s="7" t="s">
        <v>3744</v>
      </c>
      <c r="C473" s="7" t="s">
        <v>3745</v>
      </c>
      <c r="D473" s="7" t="s">
        <v>3746</v>
      </c>
      <c r="E473" s="14" t="s">
        <v>3747</v>
      </c>
      <c r="F473" s="200" t="s">
        <v>3748</v>
      </c>
    </row>
    <row r="474" spans="1:6" x14ac:dyDescent="0.25">
      <c r="A474" s="200" t="s">
        <v>4289</v>
      </c>
      <c r="B474" s="171"/>
      <c r="C474" s="171"/>
      <c r="D474" s="171"/>
      <c r="E474" s="169"/>
    </row>
    <row r="475" spans="1:6" ht="31.5" x14ac:dyDescent="0.25">
      <c r="A475" s="932" t="s">
        <v>4290</v>
      </c>
      <c r="B475" s="171"/>
      <c r="C475" s="171" t="s">
        <v>390</v>
      </c>
      <c r="D475" s="171">
        <v>1</v>
      </c>
      <c r="E475" s="169">
        <v>18</v>
      </c>
    </row>
    <row r="476" spans="1:6" ht="31.5" x14ac:dyDescent="0.25">
      <c r="A476" s="932" t="s">
        <v>4290</v>
      </c>
      <c r="B476" s="171"/>
      <c r="C476" s="171" t="s">
        <v>390</v>
      </c>
      <c r="D476" s="171">
        <v>1</v>
      </c>
      <c r="E476" s="169">
        <v>18</v>
      </c>
    </row>
    <row r="477" spans="1:6" ht="31.5" x14ac:dyDescent="0.25">
      <c r="A477" s="932" t="s">
        <v>4291</v>
      </c>
      <c r="B477" s="171"/>
      <c r="C477" s="171" t="s">
        <v>249</v>
      </c>
      <c r="D477" s="171">
        <v>2</v>
      </c>
      <c r="E477" s="169">
        <v>38</v>
      </c>
    </row>
    <row r="478" spans="1:6" ht="31.5" x14ac:dyDescent="0.25">
      <c r="A478" s="932" t="s">
        <v>4292</v>
      </c>
      <c r="B478" s="171" t="s">
        <v>4293</v>
      </c>
      <c r="C478" s="171" t="s">
        <v>168</v>
      </c>
      <c r="D478" s="171">
        <v>4</v>
      </c>
      <c r="E478" s="169">
        <v>35</v>
      </c>
    </row>
    <row r="479" spans="1:6" ht="31.5" x14ac:dyDescent="0.25">
      <c r="A479" s="932" t="s">
        <v>4294</v>
      </c>
      <c r="B479" s="171" t="s">
        <v>3226</v>
      </c>
      <c r="C479" s="171" t="s">
        <v>276</v>
      </c>
      <c r="D479" s="171">
        <v>2</v>
      </c>
      <c r="E479" s="169">
        <v>25</v>
      </c>
    </row>
    <row r="480" spans="1:6" ht="31.5" x14ac:dyDescent="0.25">
      <c r="A480" s="932" t="s">
        <v>4295</v>
      </c>
      <c r="B480" s="171" t="s">
        <v>4296</v>
      </c>
      <c r="C480" s="171" t="s">
        <v>168</v>
      </c>
      <c r="D480" s="171">
        <v>9</v>
      </c>
      <c r="E480" s="169">
        <v>22</v>
      </c>
    </row>
    <row r="481" spans="1:5" ht="31.5" x14ac:dyDescent="0.25">
      <c r="A481" s="932" t="s">
        <v>4297</v>
      </c>
      <c r="B481" s="171" t="s">
        <v>4298</v>
      </c>
      <c r="C481" s="171" t="s">
        <v>168</v>
      </c>
      <c r="D481" s="171">
        <v>4</v>
      </c>
      <c r="E481" s="169">
        <v>24</v>
      </c>
    </row>
    <row r="482" spans="1:5" ht="31.5" x14ac:dyDescent="0.25">
      <c r="A482" s="932" t="s">
        <v>4299</v>
      </c>
      <c r="B482" s="171" t="s">
        <v>4300</v>
      </c>
      <c r="C482" s="171" t="s">
        <v>207</v>
      </c>
      <c r="D482" s="171">
        <v>285</v>
      </c>
      <c r="E482" s="169">
        <v>22</v>
      </c>
    </row>
    <row r="483" spans="1:5" ht="31.5" x14ac:dyDescent="0.25">
      <c r="A483" s="932" t="s">
        <v>4301</v>
      </c>
      <c r="B483" s="171" t="s">
        <v>4302</v>
      </c>
      <c r="C483" s="171" t="s">
        <v>249</v>
      </c>
      <c r="D483" s="171">
        <v>1</v>
      </c>
      <c r="E483" s="169">
        <v>25</v>
      </c>
    </row>
    <row r="484" spans="1:5" ht="31.5" x14ac:dyDescent="0.25">
      <c r="A484" s="932" t="s">
        <v>4303</v>
      </c>
      <c r="B484" s="171" t="s">
        <v>4304</v>
      </c>
      <c r="C484" s="171" t="s">
        <v>140</v>
      </c>
      <c r="D484" s="171">
        <v>5</v>
      </c>
      <c r="E484" s="169">
        <v>18</v>
      </c>
    </row>
    <row r="485" spans="1:5" ht="31.5" x14ac:dyDescent="0.25">
      <c r="A485" s="932" t="s">
        <v>4305</v>
      </c>
      <c r="B485" s="171" t="s">
        <v>4306</v>
      </c>
      <c r="C485" s="171" t="s">
        <v>212</v>
      </c>
      <c r="D485" s="171">
        <v>7</v>
      </c>
      <c r="E485" s="169">
        <v>30</v>
      </c>
    </row>
    <row r="486" spans="1:5" ht="31.5" x14ac:dyDescent="0.25">
      <c r="A486" s="932" t="s">
        <v>4307</v>
      </c>
      <c r="B486" s="171" t="s">
        <v>4308</v>
      </c>
      <c r="C486" s="171" t="s">
        <v>249</v>
      </c>
      <c r="D486" s="171">
        <v>12</v>
      </c>
      <c r="E486" s="169">
        <v>15</v>
      </c>
    </row>
    <row r="487" spans="1:5" ht="31.5" x14ac:dyDescent="0.25">
      <c r="A487" s="932" t="s">
        <v>4309</v>
      </c>
      <c r="B487" s="171" t="s">
        <v>4310</v>
      </c>
      <c r="C487" s="171" t="s">
        <v>293</v>
      </c>
      <c r="D487" s="171">
        <v>5</v>
      </c>
      <c r="E487" s="169">
        <v>25</v>
      </c>
    </row>
    <row r="488" spans="1:5" ht="31.5" x14ac:dyDescent="0.25">
      <c r="A488" s="932" t="s">
        <v>4311</v>
      </c>
      <c r="B488" s="171" t="s">
        <v>4312</v>
      </c>
      <c r="C488" s="171" t="s">
        <v>148</v>
      </c>
      <c r="D488" s="171">
        <v>6</v>
      </c>
      <c r="E488" s="169">
        <v>30</v>
      </c>
    </row>
    <row r="489" spans="1:5" ht="31.5" x14ac:dyDescent="0.25">
      <c r="A489" s="932" t="s">
        <v>4313</v>
      </c>
      <c r="B489" s="171" t="s">
        <v>4314</v>
      </c>
      <c r="C489" s="171" t="s">
        <v>279</v>
      </c>
      <c r="D489" s="171">
        <v>28</v>
      </c>
      <c r="E489" s="169">
        <v>15</v>
      </c>
    </row>
    <row r="490" spans="1:5" ht="31.5" x14ac:dyDescent="0.25">
      <c r="A490" s="932" t="s">
        <v>4315</v>
      </c>
      <c r="B490" s="171" t="s">
        <v>4316</v>
      </c>
      <c r="C490" s="171" t="s">
        <v>249</v>
      </c>
      <c r="D490" s="171">
        <v>3</v>
      </c>
      <c r="E490" s="169">
        <v>22</v>
      </c>
    </row>
    <row r="491" spans="1:5" ht="31.5" x14ac:dyDescent="0.25">
      <c r="A491" s="932" t="s">
        <v>4317</v>
      </c>
      <c r="B491" s="171" t="s">
        <v>4316</v>
      </c>
      <c r="C491" s="171" t="s">
        <v>279</v>
      </c>
      <c r="D491" s="171"/>
      <c r="E491" s="169">
        <v>7</v>
      </c>
    </row>
    <row r="492" spans="1:5" x14ac:dyDescent="0.25">
      <c r="A492" s="171"/>
      <c r="B492" s="171"/>
      <c r="C492" s="171"/>
      <c r="D492" s="171"/>
      <c r="E492" s="169"/>
    </row>
    <row r="493" spans="1:5" x14ac:dyDescent="0.25">
      <c r="A493" s="200" t="s">
        <v>4318</v>
      </c>
      <c r="B493" s="171"/>
      <c r="C493" s="171"/>
      <c r="D493" s="171"/>
      <c r="E493" s="169"/>
    </row>
    <row r="494" spans="1:5" ht="31.5" x14ac:dyDescent="0.25">
      <c r="A494" s="938" t="s">
        <v>4319</v>
      </c>
      <c r="B494" s="171"/>
      <c r="C494" s="171"/>
      <c r="D494" s="171">
        <v>2928</v>
      </c>
      <c r="E494" s="169">
        <v>6</v>
      </c>
    </row>
    <row r="495" spans="1:5" ht="31.5" x14ac:dyDescent="0.25">
      <c r="A495" s="938" t="s">
        <v>4320</v>
      </c>
      <c r="B495" s="171"/>
      <c r="C495" s="171"/>
      <c r="D495" s="171">
        <v>359</v>
      </c>
      <c r="E495" s="169">
        <v>6</v>
      </c>
    </row>
    <row r="496" spans="1:5" x14ac:dyDescent="0.25">
      <c r="A496" s="171"/>
      <c r="B496" s="171"/>
      <c r="C496" s="171"/>
      <c r="D496" s="171"/>
      <c r="E496" s="169"/>
    </row>
    <row r="497" spans="1:6" x14ac:dyDescent="0.25">
      <c r="A497" s="171"/>
      <c r="B497" s="171"/>
      <c r="C497" s="171"/>
      <c r="D497" s="171"/>
      <c r="E497" s="169"/>
    </row>
    <row r="498" spans="1:6" ht="18.75" x14ac:dyDescent="0.3">
      <c r="A498" s="7" t="s">
        <v>3743</v>
      </c>
      <c r="B498" s="7" t="s">
        <v>3744</v>
      </c>
      <c r="C498" s="7" t="s">
        <v>3745</v>
      </c>
      <c r="D498" s="7" t="s">
        <v>3746</v>
      </c>
      <c r="E498" s="14" t="s">
        <v>3747</v>
      </c>
      <c r="F498" s="200" t="s">
        <v>3748</v>
      </c>
    </row>
    <row r="499" spans="1:6" x14ac:dyDescent="0.25">
      <c r="A499" s="200" t="s">
        <v>4321</v>
      </c>
      <c r="B499" s="171"/>
      <c r="C499" s="171"/>
      <c r="D499" s="171"/>
      <c r="E499" s="169"/>
    </row>
    <row r="500" spans="1:6" ht="31.5" x14ac:dyDescent="0.25">
      <c r="A500" s="932" t="s">
        <v>4322</v>
      </c>
      <c r="B500" s="171"/>
      <c r="C500" s="171" t="s">
        <v>4323</v>
      </c>
      <c r="D500" s="171">
        <v>2</v>
      </c>
      <c r="E500" s="169">
        <v>4</v>
      </c>
    </row>
    <row r="501" spans="1:6" ht="31.5" x14ac:dyDescent="0.25">
      <c r="A501" s="932" t="s">
        <v>4324</v>
      </c>
      <c r="B501" s="171"/>
      <c r="C501" s="171" t="s">
        <v>4325</v>
      </c>
      <c r="D501" s="171">
        <v>2</v>
      </c>
      <c r="E501" s="169">
        <v>4</v>
      </c>
    </row>
    <row r="502" spans="1:6" ht="31.5" x14ac:dyDescent="0.25">
      <c r="A502" s="932" t="s">
        <v>4326</v>
      </c>
      <c r="B502" s="171"/>
      <c r="C502" s="171" t="s">
        <v>4327</v>
      </c>
      <c r="D502" s="171">
        <v>3</v>
      </c>
      <c r="E502" s="169">
        <v>12</v>
      </c>
    </row>
    <row r="503" spans="1:6" ht="31.5" x14ac:dyDescent="0.25">
      <c r="A503" s="932" t="s">
        <v>4328</v>
      </c>
      <c r="B503" s="171"/>
      <c r="C503" s="171" t="s">
        <v>1460</v>
      </c>
      <c r="D503" s="171">
        <v>3</v>
      </c>
      <c r="E503" s="169">
        <v>4</v>
      </c>
    </row>
    <row r="504" spans="1:6" ht="31.5" x14ac:dyDescent="0.25">
      <c r="A504" s="932" t="s">
        <v>4329</v>
      </c>
      <c r="B504" s="171"/>
      <c r="C504" s="171" t="s">
        <v>1474</v>
      </c>
      <c r="D504" s="171">
        <v>2</v>
      </c>
      <c r="E504" s="169">
        <v>6</v>
      </c>
    </row>
    <row r="505" spans="1:6" ht="31.5" x14ac:dyDescent="0.25">
      <c r="A505" s="932" t="s">
        <v>4329</v>
      </c>
      <c r="B505" s="171"/>
      <c r="C505" s="171" t="s">
        <v>3628</v>
      </c>
      <c r="D505" s="171">
        <v>2</v>
      </c>
      <c r="E505" s="169">
        <v>5</v>
      </c>
    </row>
    <row r="506" spans="1:6" ht="31.5" x14ac:dyDescent="0.25">
      <c r="A506" s="932" t="s">
        <v>4330</v>
      </c>
      <c r="B506" s="171"/>
      <c r="C506" s="171"/>
      <c r="D506" s="171">
        <v>1</v>
      </c>
      <c r="E506" s="169">
        <v>4</v>
      </c>
    </row>
    <row r="507" spans="1:6" ht="31.5" x14ac:dyDescent="0.25">
      <c r="A507" s="932" t="s">
        <v>4331</v>
      </c>
      <c r="B507" s="171"/>
      <c r="C507" s="171"/>
      <c r="D507" s="171">
        <v>3</v>
      </c>
      <c r="E507" s="169">
        <v>4</v>
      </c>
    </row>
    <row r="508" spans="1:6" ht="31.5" x14ac:dyDescent="0.25">
      <c r="A508" s="932" t="s">
        <v>4332</v>
      </c>
      <c r="B508" s="171"/>
      <c r="C508" s="171" t="s">
        <v>1512</v>
      </c>
      <c r="D508" s="171">
        <v>2</v>
      </c>
      <c r="E508" s="169">
        <v>5</v>
      </c>
    </row>
    <row r="509" spans="1:6" ht="31.5" x14ac:dyDescent="0.25">
      <c r="A509" s="932" t="s">
        <v>4333</v>
      </c>
      <c r="B509" s="171"/>
      <c r="C509" s="171" t="s">
        <v>1512</v>
      </c>
      <c r="D509" s="171">
        <v>3</v>
      </c>
      <c r="E509" s="169">
        <v>5</v>
      </c>
    </row>
    <row r="510" spans="1:6" ht="31.5" x14ac:dyDescent="0.25">
      <c r="A510" s="932" t="s">
        <v>4334</v>
      </c>
      <c r="B510" s="171"/>
      <c r="C510" s="171" t="s">
        <v>4335</v>
      </c>
      <c r="D510" s="171">
        <v>8</v>
      </c>
      <c r="E510" s="169">
        <v>2</v>
      </c>
    </row>
    <row r="511" spans="1:6" ht="31.5" x14ac:dyDescent="0.25">
      <c r="A511" s="932" t="s">
        <v>4336</v>
      </c>
      <c r="B511" s="171"/>
      <c r="C511" s="171"/>
      <c r="D511" s="171">
        <v>3</v>
      </c>
      <c r="E511" s="169">
        <v>5</v>
      </c>
    </row>
    <row r="512" spans="1:6" ht="31.5" x14ac:dyDescent="0.25">
      <c r="A512" s="932" t="s">
        <v>4337</v>
      </c>
      <c r="B512" s="171" t="s">
        <v>1463</v>
      </c>
      <c r="C512" s="171"/>
      <c r="D512" s="171">
        <v>1</v>
      </c>
      <c r="E512" s="169">
        <v>3</v>
      </c>
    </row>
    <row r="513" spans="1:5" ht="31.5" x14ac:dyDescent="0.25">
      <c r="A513" s="932" t="s">
        <v>4338</v>
      </c>
      <c r="B513" s="171"/>
      <c r="C513" s="171"/>
      <c r="D513" s="171">
        <v>1</v>
      </c>
      <c r="E513" s="169">
        <v>1</v>
      </c>
    </row>
    <row r="514" spans="1:5" ht="31.5" x14ac:dyDescent="0.25">
      <c r="A514" s="932" t="s">
        <v>4339</v>
      </c>
      <c r="B514" s="171" t="s">
        <v>4340</v>
      </c>
      <c r="C514" s="171" t="s">
        <v>4341</v>
      </c>
      <c r="D514" s="171">
        <v>1</v>
      </c>
      <c r="E514" s="169">
        <v>5</v>
      </c>
    </row>
    <row r="515" spans="1:5" ht="31.5" x14ac:dyDescent="0.25">
      <c r="A515" s="932" t="s">
        <v>4339</v>
      </c>
      <c r="B515" s="171" t="s">
        <v>4340</v>
      </c>
      <c r="C515" s="171" t="s">
        <v>4342</v>
      </c>
      <c r="D515" s="171">
        <v>1</v>
      </c>
      <c r="E515" s="169">
        <v>5</v>
      </c>
    </row>
    <row r="516" spans="1:5" ht="31.5" x14ac:dyDescent="0.25">
      <c r="A516" s="932" t="s">
        <v>4343</v>
      </c>
      <c r="B516" s="171" t="s">
        <v>3621</v>
      </c>
      <c r="C516" s="171"/>
      <c r="D516" s="171">
        <v>1</v>
      </c>
      <c r="E516" s="169">
        <v>5</v>
      </c>
    </row>
    <row r="517" spans="1:5" ht="31.5" x14ac:dyDescent="0.25">
      <c r="A517" s="932" t="s">
        <v>4344</v>
      </c>
      <c r="B517" s="171" t="s">
        <v>4345</v>
      </c>
      <c r="C517" s="171"/>
      <c r="D517" s="171">
        <v>2</v>
      </c>
      <c r="E517" s="169">
        <v>5</v>
      </c>
    </row>
    <row r="518" spans="1:5" ht="31.5" x14ac:dyDescent="0.25">
      <c r="A518" s="932" t="s">
        <v>4346</v>
      </c>
      <c r="B518" s="171" t="s">
        <v>4347</v>
      </c>
      <c r="C518" s="171" t="s">
        <v>4348</v>
      </c>
      <c r="D518" s="171">
        <v>2</v>
      </c>
      <c r="E518" s="169">
        <v>6</v>
      </c>
    </row>
    <row r="519" spans="1:5" x14ac:dyDescent="0.25">
      <c r="A519" s="171" t="s">
        <v>3626</v>
      </c>
      <c r="B519" s="171"/>
      <c r="C519" s="171"/>
      <c r="D519" s="171">
        <v>12</v>
      </c>
      <c r="E519" s="169">
        <v>1</v>
      </c>
    </row>
    <row r="520" spans="1:5" ht="31.5" x14ac:dyDescent="0.25">
      <c r="A520" s="932" t="s">
        <v>4349</v>
      </c>
      <c r="B520" s="171"/>
      <c r="C520" s="171"/>
      <c r="D520" s="171">
        <v>4</v>
      </c>
      <c r="E520" s="169">
        <v>1</v>
      </c>
    </row>
    <row r="521" spans="1:5" ht="31.5" x14ac:dyDescent="0.25">
      <c r="A521" s="932" t="s">
        <v>4350</v>
      </c>
      <c r="B521" s="171"/>
      <c r="C521" s="171"/>
      <c r="D521" s="171">
        <v>13</v>
      </c>
      <c r="E521" s="169">
        <v>0.5</v>
      </c>
    </row>
    <row r="522" spans="1:5" ht="31.5" x14ac:dyDescent="0.25">
      <c r="A522" s="932" t="s">
        <v>4351</v>
      </c>
      <c r="B522" s="171"/>
      <c r="C522" s="171"/>
      <c r="D522" s="171">
        <v>1</v>
      </c>
      <c r="E522" s="169">
        <v>5</v>
      </c>
    </row>
    <row r="523" spans="1:5" ht="31.5" x14ac:dyDescent="0.25">
      <c r="A523" s="932" t="s">
        <v>4352</v>
      </c>
      <c r="B523" s="171"/>
      <c r="C523" s="171"/>
      <c r="D523" s="171">
        <v>2</v>
      </c>
      <c r="E523" s="169">
        <v>5.5</v>
      </c>
    </row>
    <row r="524" spans="1:5" ht="31.5" x14ac:dyDescent="0.25">
      <c r="A524" s="932" t="s">
        <v>4353</v>
      </c>
      <c r="B524" s="171"/>
      <c r="C524" s="171" t="s">
        <v>3625</v>
      </c>
      <c r="D524" s="171">
        <v>3</v>
      </c>
      <c r="E524" s="169">
        <v>4</v>
      </c>
    </row>
    <row r="525" spans="1:5" x14ac:dyDescent="0.25">
      <c r="A525" s="171"/>
      <c r="B525" s="171"/>
      <c r="C525" s="171"/>
      <c r="D525" s="171"/>
      <c r="E525" s="169"/>
    </row>
    <row r="526" spans="1:5" ht="31.5" x14ac:dyDescent="0.25">
      <c r="A526" s="932" t="s">
        <v>4354</v>
      </c>
      <c r="B526" s="171"/>
      <c r="C526" s="171" t="s">
        <v>808</v>
      </c>
      <c r="D526" s="171">
        <v>4</v>
      </c>
      <c r="E526" s="169">
        <v>11</v>
      </c>
    </row>
    <row r="527" spans="1:5" ht="31.5" x14ac:dyDescent="0.25">
      <c r="A527" s="932" t="s">
        <v>4355</v>
      </c>
      <c r="B527" s="171"/>
      <c r="C527" s="171" t="s">
        <v>811</v>
      </c>
      <c r="D527" s="171">
        <v>1</v>
      </c>
      <c r="E527" s="169">
        <v>6</v>
      </c>
    </row>
    <row r="528" spans="1:5" ht="31.5" x14ac:dyDescent="0.25">
      <c r="A528" s="932" t="s">
        <v>4356</v>
      </c>
      <c r="B528" s="171"/>
      <c r="C528" s="171" t="s">
        <v>805</v>
      </c>
      <c r="D528" s="171">
        <v>4</v>
      </c>
      <c r="E528" s="169">
        <v>7</v>
      </c>
    </row>
    <row r="529" spans="1:6" ht="31.5" x14ac:dyDescent="0.25">
      <c r="A529" s="932" t="s">
        <v>4357</v>
      </c>
      <c r="B529" s="171" t="s">
        <v>3481</v>
      </c>
      <c r="C529" s="171" t="s">
        <v>3482</v>
      </c>
      <c r="D529" s="171">
        <v>5</v>
      </c>
      <c r="E529" s="169">
        <v>6</v>
      </c>
    </row>
    <row r="530" spans="1:6" ht="31.5" x14ac:dyDescent="0.25">
      <c r="A530" s="932" t="s">
        <v>4357</v>
      </c>
      <c r="B530" s="171" t="s">
        <v>4358</v>
      </c>
      <c r="C530" s="171" t="s">
        <v>4359</v>
      </c>
      <c r="D530" s="171">
        <v>0</v>
      </c>
      <c r="E530" s="169">
        <v>6</v>
      </c>
    </row>
    <row r="531" spans="1:6" ht="31.5" x14ac:dyDescent="0.25">
      <c r="A531" s="932" t="s">
        <v>4357</v>
      </c>
      <c r="B531" s="171" t="s">
        <v>4360</v>
      </c>
      <c r="C531" s="171" t="s">
        <v>4361</v>
      </c>
      <c r="D531" s="171">
        <v>0</v>
      </c>
      <c r="E531" s="169">
        <v>6</v>
      </c>
    </row>
    <row r="532" spans="1:6" ht="31.5" x14ac:dyDescent="0.25">
      <c r="A532" s="932" t="s">
        <v>4357</v>
      </c>
      <c r="B532" s="171" t="s">
        <v>816</v>
      </c>
      <c r="C532" s="171" t="s">
        <v>817</v>
      </c>
      <c r="D532" s="171">
        <v>16</v>
      </c>
      <c r="E532" s="169">
        <v>1</v>
      </c>
    </row>
    <row r="533" spans="1:6" ht="31.5" x14ac:dyDescent="0.25">
      <c r="A533" s="932" t="s">
        <v>4357</v>
      </c>
      <c r="B533" s="171" t="s">
        <v>813</v>
      </c>
      <c r="C533" s="171" t="s">
        <v>814</v>
      </c>
      <c r="D533" s="171">
        <v>10</v>
      </c>
      <c r="E533" s="169">
        <v>1.5</v>
      </c>
    </row>
    <row r="534" spans="1:6" ht="31.5" x14ac:dyDescent="0.25">
      <c r="A534" s="932" t="s">
        <v>4362</v>
      </c>
      <c r="B534" s="171"/>
      <c r="C534" s="171"/>
      <c r="D534" s="171">
        <v>5</v>
      </c>
      <c r="E534" s="169">
        <v>6</v>
      </c>
    </row>
    <row r="535" spans="1:6" x14ac:dyDescent="0.25">
      <c r="A535" s="171"/>
      <c r="B535" s="171"/>
      <c r="C535" s="171"/>
      <c r="D535" s="171"/>
      <c r="E535" s="169"/>
    </row>
    <row r="536" spans="1:6" x14ac:dyDescent="0.25">
      <c r="A536" s="171"/>
      <c r="B536" s="171"/>
      <c r="C536" s="171"/>
      <c r="D536" s="171"/>
      <c r="E536" s="169"/>
    </row>
    <row r="537" spans="1:6" ht="18.75" x14ac:dyDescent="0.3">
      <c r="A537" s="7" t="s">
        <v>3743</v>
      </c>
      <c r="B537" s="7" t="s">
        <v>3744</v>
      </c>
      <c r="C537" s="7" t="s">
        <v>3745</v>
      </c>
      <c r="D537" s="7" t="s">
        <v>3746</v>
      </c>
      <c r="E537" s="14" t="s">
        <v>3747</v>
      </c>
      <c r="F537" s="200" t="s">
        <v>3748</v>
      </c>
    </row>
    <row r="538" spans="1:6" x14ac:dyDescent="0.25">
      <c r="A538" s="200" t="s">
        <v>4363</v>
      </c>
      <c r="B538" s="171"/>
      <c r="C538" s="171"/>
      <c r="D538" s="171"/>
      <c r="E538" s="169"/>
    </row>
    <row r="539" spans="1:6" ht="31.5" x14ac:dyDescent="0.25">
      <c r="A539" s="932" t="s">
        <v>4364</v>
      </c>
      <c r="B539" s="171"/>
      <c r="C539" s="171"/>
      <c r="D539" s="171">
        <v>5</v>
      </c>
      <c r="E539" s="169">
        <v>36</v>
      </c>
    </row>
    <row r="540" spans="1:6" ht="31.5" x14ac:dyDescent="0.25">
      <c r="A540" s="932" t="s">
        <v>4365</v>
      </c>
      <c r="B540" s="171"/>
      <c r="C540" s="171"/>
      <c r="D540" s="171">
        <v>8</v>
      </c>
      <c r="E540" s="169">
        <v>55</v>
      </c>
      <c r="F540" s="171">
        <v>8</v>
      </c>
    </row>
    <row r="541" spans="1:6" ht="31.5" x14ac:dyDescent="0.25">
      <c r="A541" s="932" t="s">
        <v>4366</v>
      </c>
      <c r="B541" s="171"/>
      <c r="C541" s="171"/>
      <c r="D541" s="171">
        <v>5</v>
      </c>
      <c r="E541" s="169">
        <v>55</v>
      </c>
      <c r="F541" s="171">
        <v>5</v>
      </c>
    </row>
    <row r="542" spans="1:6" x14ac:dyDescent="0.25">
      <c r="A542" s="939" t="s">
        <v>4367</v>
      </c>
      <c r="B542" s="171"/>
      <c r="C542" s="171"/>
      <c r="D542" s="171"/>
      <c r="E542" s="169"/>
    </row>
    <row r="543" spans="1:6" ht="31.5" x14ac:dyDescent="0.25">
      <c r="A543" s="932" t="s">
        <v>4368</v>
      </c>
      <c r="B543" s="171"/>
      <c r="C543" s="171"/>
      <c r="D543" s="171">
        <v>9</v>
      </c>
      <c r="E543" s="169">
        <v>90</v>
      </c>
    </row>
    <row r="544" spans="1:6" x14ac:dyDescent="0.25">
      <c r="A544" s="171"/>
      <c r="B544" s="171"/>
      <c r="C544" s="171"/>
      <c r="D544" s="171"/>
      <c r="E544" s="169"/>
    </row>
    <row r="545" spans="1:5" x14ac:dyDescent="0.25">
      <c r="A545" s="200" t="s">
        <v>4369</v>
      </c>
      <c r="B545" s="171"/>
      <c r="C545" s="171"/>
      <c r="D545" s="171"/>
      <c r="E545" s="169"/>
    </row>
    <row r="546" spans="1:5" ht="31.5" x14ac:dyDescent="0.25">
      <c r="A546" s="932" t="s">
        <v>4370</v>
      </c>
      <c r="B546" s="171"/>
      <c r="C546" s="171"/>
      <c r="D546" s="171">
        <v>3</v>
      </c>
      <c r="E546" s="169" t="s">
        <v>4371</v>
      </c>
    </row>
    <row r="547" spans="1:5" ht="47.25" x14ac:dyDescent="0.25">
      <c r="A547" s="932" t="s">
        <v>4372</v>
      </c>
      <c r="B547" s="171"/>
      <c r="C547" s="171"/>
      <c r="D547" s="171">
        <v>1</v>
      </c>
      <c r="E547" s="169" t="s">
        <v>4371</v>
      </c>
    </row>
    <row r="548" spans="1:5" ht="31.5" x14ac:dyDescent="0.25">
      <c r="A548" s="932" t="s">
        <v>4373</v>
      </c>
      <c r="B548" s="171"/>
      <c r="C548" s="171"/>
      <c r="D548" s="171">
        <v>3</v>
      </c>
      <c r="E548" s="169" t="s">
        <v>4371</v>
      </c>
    </row>
    <row r="549" spans="1:5" ht="31.5" x14ac:dyDescent="0.25">
      <c r="A549" s="932" t="s">
        <v>4374</v>
      </c>
      <c r="B549" s="171" t="s">
        <v>4375</v>
      </c>
      <c r="C549" s="171" t="s">
        <v>139</v>
      </c>
      <c r="D549" s="171">
        <v>2</v>
      </c>
      <c r="E549" s="169" t="s">
        <v>4376</v>
      </c>
    </row>
    <row r="550" spans="1:5" ht="31.5" x14ac:dyDescent="0.25">
      <c r="A550" s="932" t="s">
        <v>4377</v>
      </c>
      <c r="B550" s="171"/>
      <c r="C550" s="171" t="s">
        <v>4378</v>
      </c>
      <c r="D550" s="171">
        <v>1</v>
      </c>
      <c r="E550" s="169" t="s">
        <v>4376</v>
      </c>
    </row>
    <row r="551" spans="1:5" ht="31.5" x14ac:dyDescent="0.25">
      <c r="A551" s="932" t="s">
        <v>4379</v>
      </c>
      <c r="B551" s="171"/>
      <c r="C551" s="171"/>
      <c r="D551" s="171">
        <v>9</v>
      </c>
      <c r="E551" s="169" t="s">
        <v>4376</v>
      </c>
    </row>
    <row r="552" spans="1:5" ht="31.5" x14ac:dyDescent="0.25">
      <c r="A552" s="932" t="s">
        <v>4380</v>
      </c>
      <c r="B552" s="171"/>
      <c r="C552" s="171"/>
      <c r="D552" s="171">
        <v>3</v>
      </c>
      <c r="E552" s="169" t="s">
        <v>4381</v>
      </c>
    </row>
    <row r="553" spans="1:5" ht="31.5" x14ac:dyDescent="0.25">
      <c r="A553" s="932" t="s">
        <v>4382</v>
      </c>
      <c r="B553" s="171"/>
      <c r="C553" s="171"/>
      <c r="D553" s="171">
        <v>4</v>
      </c>
      <c r="E553" s="169" t="s">
        <v>4383</v>
      </c>
    </row>
    <row r="554" spans="1:5" x14ac:dyDescent="0.25">
      <c r="A554" s="171"/>
      <c r="B554" s="171"/>
      <c r="C554" s="171"/>
      <c r="D554" s="171"/>
      <c r="E554" s="169"/>
    </row>
    <row r="555" spans="1:5" x14ac:dyDescent="0.25">
      <c r="A555" s="200" t="s">
        <v>4384</v>
      </c>
      <c r="B555" s="171"/>
      <c r="C555" s="171"/>
      <c r="D555" s="171"/>
      <c r="E555" s="169"/>
    </row>
    <row r="556" spans="1:5" ht="31.5" x14ac:dyDescent="0.25">
      <c r="A556" s="932" t="s">
        <v>4385</v>
      </c>
      <c r="B556" s="171"/>
      <c r="C556" s="171"/>
      <c r="D556" s="171">
        <v>22</v>
      </c>
      <c r="E556" s="169">
        <v>10</v>
      </c>
    </row>
    <row r="557" spans="1:5" ht="31.5" x14ac:dyDescent="0.25">
      <c r="A557" s="932" t="s">
        <v>4386</v>
      </c>
      <c r="B557" s="171"/>
      <c r="C557" s="171"/>
      <c r="D557" s="171">
        <v>52</v>
      </c>
      <c r="E557" s="169">
        <v>15</v>
      </c>
    </row>
    <row r="558" spans="1:5" x14ac:dyDescent="0.25">
      <c r="A558" s="171"/>
      <c r="B558" s="171"/>
      <c r="C558" s="171"/>
      <c r="D558" s="171"/>
      <c r="E558" s="169"/>
    </row>
    <row r="559" spans="1:5" x14ac:dyDescent="0.25">
      <c r="A559" s="200" t="s">
        <v>648</v>
      </c>
      <c r="B559" s="171"/>
      <c r="C559" s="171"/>
      <c r="D559" s="171"/>
      <c r="E559" s="169"/>
    </row>
    <row r="560" spans="1:5" ht="31.5" x14ac:dyDescent="0.25">
      <c r="A560" s="932" t="s">
        <v>4387</v>
      </c>
      <c r="B560" s="171"/>
      <c r="C560" s="171"/>
      <c r="D560" s="171">
        <v>31</v>
      </c>
      <c r="E560" s="169">
        <v>15</v>
      </c>
    </row>
    <row r="561" spans="1:5" ht="31.5" x14ac:dyDescent="0.25">
      <c r="A561" s="932" t="s">
        <v>4388</v>
      </c>
      <c r="B561" s="171"/>
      <c r="C561" s="171"/>
      <c r="D561" s="171">
        <v>89</v>
      </c>
      <c r="E561" s="169">
        <v>15</v>
      </c>
    </row>
    <row r="562" spans="1:5" x14ac:dyDescent="0.25">
      <c r="A562" s="171"/>
      <c r="B562" s="171"/>
      <c r="C562" s="171"/>
      <c r="D562" s="171"/>
      <c r="E562" s="169"/>
    </row>
    <row r="563" spans="1:5" ht="31.5" x14ac:dyDescent="0.25">
      <c r="A563" s="932" t="s">
        <v>4389</v>
      </c>
      <c r="B563" s="171"/>
      <c r="C563" s="171" t="s">
        <v>4390</v>
      </c>
      <c r="D563" s="171">
        <v>10</v>
      </c>
      <c r="E563" s="169">
        <v>55</v>
      </c>
    </row>
    <row r="565" spans="1:5" x14ac:dyDescent="0.25">
      <c r="A565" s="200" t="s">
        <v>4391</v>
      </c>
      <c r="B565" s="171"/>
      <c r="C565" s="171"/>
      <c r="D565" s="171"/>
      <c r="E565" s="171"/>
    </row>
    <row r="566" spans="1:5" ht="31.5" x14ac:dyDescent="0.25">
      <c r="A566" s="932" t="s">
        <v>4392</v>
      </c>
      <c r="B566" s="171"/>
      <c r="C566" s="171"/>
      <c r="D566" s="171"/>
      <c r="E566" s="171"/>
    </row>
    <row r="567" spans="1:5" ht="31.5" x14ac:dyDescent="0.25">
      <c r="A567" s="932" t="s">
        <v>4393</v>
      </c>
      <c r="B567" s="171"/>
      <c r="C567" s="171"/>
      <c r="D567" s="171"/>
      <c r="E567" s="171"/>
    </row>
    <row r="568" spans="1:5" ht="31.5" x14ac:dyDescent="0.25">
      <c r="A568" s="932" t="s">
        <v>4394</v>
      </c>
      <c r="B568" s="171"/>
      <c r="C568" s="171"/>
      <c r="D568" s="171"/>
      <c r="E568" s="171"/>
    </row>
    <row r="569" spans="1:5" x14ac:dyDescent="0.25">
      <c r="A569" s="171"/>
      <c r="B569" s="171"/>
      <c r="C569" s="171"/>
      <c r="D569" s="171"/>
      <c r="E569" s="171"/>
    </row>
    <row r="570" spans="1:5" x14ac:dyDescent="0.25">
      <c r="A570" s="200" t="s">
        <v>4395</v>
      </c>
      <c r="B570" s="171"/>
      <c r="C570" s="171"/>
      <c r="D570" s="171"/>
      <c r="E570" s="171"/>
    </row>
    <row r="571" spans="1:5" ht="31.5" x14ac:dyDescent="0.25">
      <c r="A571" s="932" t="s">
        <v>4396</v>
      </c>
      <c r="B571" s="171"/>
      <c r="C571" s="171"/>
      <c r="D571" s="171"/>
      <c r="E571" s="171"/>
    </row>
    <row r="572" spans="1:5" ht="31.5" x14ac:dyDescent="0.25">
      <c r="A572" s="932" t="s">
        <v>4397</v>
      </c>
      <c r="B572" s="171"/>
      <c r="C572" s="171"/>
      <c r="D572" s="171"/>
      <c r="E572" s="171"/>
    </row>
    <row r="573" spans="1:5" ht="31.5" x14ac:dyDescent="0.25">
      <c r="A573" s="932" t="s">
        <v>4398</v>
      </c>
      <c r="B573" s="171"/>
      <c r="C573" s="171"/>
      <c r="D573" s="171"/>
      <c r="E573" s="171"/>
    </row>
    <row r="574" spans="1:5" ht="31.5" x14ac:dyDescent="0.25">
      <c r="A574" s="932" t="s">
        <v>4399</v>
      </c>
      <c r="B574" s="171"/>
      <c r="C574" s="171"/>
      <c r="D574" s="171"/>
      <c r="E574" s="171"/>
    </row>
    <row r="575" spans="1:5" ht="31.5" x14ac:dyDescent="0.25">
      <c r="A575" s="932" t="s">
        <v>4400</v>
      </c>
      <c r="B575" s="171"/>
      <c r="C575" s="171"/>
      <c r="D575" s="171"/>
      <c r="E575" s="171"/>
    </row>
    <row r="576" spans="1:5" ht="31.5" x14ac:dyDescent="0.25">
      <c r="A576" s="932" t="s">
        <v>4401</v>
      </c>
      <c r="B576" s="171"/>
      <c r="C576" s="171"/>
      <c r="D576" s="171"/>
      <c r="E576" s="171"/>
    </row>
  </sheetData>
  <pageMargins left="0.75" right="0.75" top="1" bottom="1" header="0.51180555555555496" footer="0.51180555555555496"/>
  <pageSetup paperSize="9" firstPageNumber="0" fitToHeight="2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zoomScale="85" zoomScaleNormal="85" workbookViewId="0">
      <selection activeCell="A54" activeCellId="1" sqref="A530:XFD534 A54"/>
    </sheetView>
  </sheetViews>
  <sheetFormatPr baseColWidth="10" defaultColWidth="9" defaultRowHeight="15.75" x14ac:dyDescent="0.25"/>
  <cols>
    <col min="1" max="1" width="14.125" style="940" customWidth="1"/>
    <col min="2" max="2" width="15.375" style="940" customWidth="1"/>
    <col min="3" max="3" width="59.125" customWidth="1"/>
    <col min="4" max="4" width="13.375" style="940" customWidth="1"/>
    <col min="5" max="5" width="13.125" style="940" customWidth="1"/>
    <col min="6" max="6" width="5.125" customWidth="1"/>
    <col min="7" max="7" width="6.875" customWidth="1"/>
    <col min="8" max="8" width="4" customWidth="1"/>
    <col min="9" max="1025" width="11" customWidth="1"/>
  </cols>
  <sheetData>
    <row r="1" spans="1:8" s="3" customFormat="1" ht="18.75" x14ac:dyDescent="0.3">
      <c r="A1" s="941" t="s">
        <v>2235</v>
      </c>
      <c r="B1" s="11" t="s">
        <v>0</v>
      </c>
      <c r="C1" s="942" t="s">
        <v>2236</v>
      </c>
      <c r="D1" s="943" t="s">
        <v>2237</v>
      </c>
      <c r="E1" s="944" t="s">
        <v>2238</v>
      </c>
      <c r="F1" s="945" t="s">
        <v>2239</v>
      </c>
      <c r="G1" s="942" t="s">
        <v>2240</v>
      </c>
      <c r="H1" s="942" t="s">
        <v>2241</v>
      </c>
    </row>
    <row r="2" spans="1:8" ht="18" customHeight="1" x14ac:dyDescent="0.25">
      <c r="A2" s="510"/>
      <c r="B2" s="510"/>
      <c r="C2" s="946" t="s">
        <v>4402</v>
      </c>
      <c r="D2" s="947"/>
      <c r="E2" s="948"/>
      <c r="F2" s="949"/>
      <c r="G2" s="950"/>
      <c r="H2" s="950"/>
    </row>
    <row r="3" spans="1:8" ht="18" customHeight="1" x14ac:dyDescent="0.25">
      <c r="A3" s="510"/>
      <c r="B3" s="510"/>
      <c r="C3" s="950"/>
      <c r="D3" s="947"/>
      <c r="E3" s="948"/>
      <c r="F3" s="949"/>
      <c r="G3" s="950"/>
      <c r="H3" s="950"/>
    </row>
    <row r="4" spans="1:8" ht="18" customHeight="1" x14ac:dyDescent="0.25">
      <c r="A4" s="510"/>
      <c r="B4" s="510"/>
      <c r="C4" s="950"/>
      <c r="D4" s="947"/>
      <c r="E4" s="948"/>
      <c r="F4" s="949"/>
      <c r="G4" s="950"/>
      <c r="H4" s="950"/>
    </row>
    <row r="5" spans="1:8" ht="18" customHeight="1" x14ac:dyDescent="0.25">
      <c r="A5" s="510"/>
      <c r="B5" s="510"/>
      <c r="C5" s="950"/>
      <c r="D5" s="947"/>
      <c r="E5" s="948"/>
      <c r="F5" s="949"/>
      <c r="G5" s="950"/>
      <c r="H5" s="950"/>
    </row>
    <row r="6" spans="1:8" ht="18" customHeight="1" x14ac:dyDescent="0.25">
      <c r="A6" s="510"/>
      <c r="B6" s="510"/>
      <c r="C6" s="950"/>
      <c r="D6" s="947"/>
      <c r="E6" s="948"/>
      <c r="F6" s="949"/>
      <c r="G6" s="950"/>
      <c r="H6" s="950"/>
    </row>
    <row r="7" spans="1:8" ht="18" customHeight="1" x14ac:dyDescent="0.25">
      <c r="A7" s="510"/>
      <c r="B7" s="510"/>
      <c r="C7" s="950"/>
      <c r="D7" s="947"/>
      <c r="E7" s="948"/>
      <c r="F7" s="949"/>
      <c r="G7" s="950"/>
      <c r="H7" s="950"/>
    </row>
    <row r="8" spans="1:8" ht="18" customHeight="1" x14ac:dyDescent="0.25">
      <c r="A8" s="510"/>
      <c r="B8" s="510"/>
      <c r="C8" s="950"/>
      <c r="D8" s="947"/>
      <c r="E8" s="948"/>
      <c r="F8" s="949"/>
      <c r="G8" s="950"/>
      <c r="H8" s="950"/>
    </row>
    <row r="9" spans="1:8" ht="18" customHeight="1" x14ac:dyDescent="0.25">
      <c r="A9" s="510"/>
      <c r="B9" s="510"/>
      <c r="C9" s="950"/>
      <c r="D9" s="947"/>
      <c r="E9" s="948"/>
      <c r="F9" s="949"/>
      <c r="G9" s="950"/>
      <c r="H9" s="950"/>
    </row>
    <row r="10" spans="1:8" ht="18" customHeight="1" x14ac:dyDescent="0.25">
      <c r="A10" s="510"/>
      <c r="B10" s="510"/>
      <c r="C10" s="950"/>
      <c r="D10" s="947"/>
      <c r="E10" s="948"/>
      <c r="F10" s="949"/>
      <c r="G10" s="950"/>
      <c r="H10" s="950"/>
    </row>
    <row r="11" spans="1:8" ht="18" customHeight="1" x14ac:dyDescent="0.25">
      <c r="A11" s="510"/>
      <c r="B11" s="510"/>
      <c r="C11" s="950"/>
      <c r="D11" s="947"/>
      <c r="E11" s="948"/>
      <c r="F11" s="949"/>
      <c r="G11" s="950"/>
      <c r="H11" s="950"/>
    </row>
    <row r="12" spans="1:8" ht="18" customHeight="1" x14ac:dyDescent="0.25">
      <c r="A12" s="510"/>
      <c r="B12" s="510"/>
      <c r="C12" s="950"/>
      <c r="D12" s="947"/>
      <c r="E12" s="948"/>
      <c r="F12" s="949"/>
      <c r="G12" s="950"/>
      <c r="H12" s="950"/>
    </row>
    <row r="13" spans="1:8" ht="18" customHeight="1" x14ac:dyDescent="0.25">
      <c r="A13" s="510"/>
      <c r="B13" s="510"/>
      <c r="C13" s="950"/>
      <c r="D13" s="947"/>
      <c r="E13" s="948"/>
      <c r="F13" s="949"/>
      <c r="G13" s="950"/>
      <c r="H13" s="950"/>
    </row>
    <row r="14" spans="1:8" ht="18" customHeight="1" x14ac:dyDescent="0.25">
      <c r="A14" s="510"/>
      <c r="B14" s="510"/>
      <c r="C14" s="950"/>
      <c r="D14" s="947"/>
      <c r="E14" s="948"/>
      <c r="F14" s="949"/>
      <c r="G14" s="950"/>
      <c r="H14" s="950"/>
    </row>
    <row r="15" spans="1:8" ht="18" customHeight="1" x14ac:dyDescent="0.25">
      <c r="A15" s="510"/>
      <c r="B15" s="510"/>
      <c r="C15" s="950"/>
      <c r="D15" s="947"/>
      <c r="E15" s="948"/>
      <c r="F15" s="949"/>
      <c r="G15" s="950"/>
      <c r="H15" s="950"/>
    </row>
    <row r="16" spans="1:8" ht="18" customHeight="1" x14ac:dyDescent="0.25">
      <c r="A16" s="510"/>
      <c r="B16" s="510"/>
      <c r="C16" s="950"/>
      <c r="D16" s="947"/>
      <c r="E16" s="948"/>
      <c r="F16" s="949"/>
      <c r="G16" s="950"/>
      <c r="H16" s="950"/>
    </row>
    <row r="17" spans="1:8" ht="18" customHeight="1" x14ac:dyDescent="0.25">
      <c r="A17" s="510"/>
      <c r="B17" s="510"/>
      <c r="C17" s="950"/>
      <c r="D17" s="947"/>
      <c r="E17" s="948"/>
      <c r="F17" s="949"/>
      <c r="G17" s="950"/>
      <c r="H17" s="950"/>
    </row>
    <row r="18" spans="1:8" ht="18" customHeight="1" x14ac:dyDescent="0.25">
      <c r="A18" s="510"/>
      <c r="B18" s="510"/>
      <c r="C18" s="950"/>
      <c r="D18" s="947"/>
      <c r="E18" s="948"/>
      <c r="F18" s="949"/>
      <c r="G18" s="950"/>
      <c r="H18" s="950"/>
    </row>
    <row r="19" spans="1:8" ht="18" customHeight="1" x14ac:dyDescent="0.25">
      <c r="A19" s="510"/>
      <c r="B19" s="510"/>
      <c r="C19" s="950"/>
      <c r="D19" s="947"/>
      <c r="E19" s="948"/>
      <c r="F19" s="949"/>
      <c r="G19" s="950"/>
      <c r="H19" s="950"/>
    </row>
    <row r="20" spans="1:8" ht="18" customHeight="1" x14ac:dyDescent="0.25">
      <c r="A20" s="510"/>
      <c r="B20" s="510"/>
      <c r="C20" s="950"/>
      <c r="D20" s="947"/>
      <c r="E20" s="948"/>
      <c r="F20" s="949"/>
      <c r="G20" s="950"/>
      <c r="H20" s="950"/>
    </row>
    <row r="21" spans="1:8" ht="18" customHeight="1" x14ac:dyDescent="0.25">
      <c r="A21" s="510"/>
      <c r="B21" s="510"/>
      <c r="C21" s="950"/>
      <c r="D21" s="947"/>
      <c r="E21" s="948"/>
      <c r="F21" s="949"/>
      <c r="G21" s="950"/>
      <c r="H21" s="950"/>
    </row>
    <row r="22" spans="1:8" ht="18" customHeight="1" x14ac:dyDescent="0.25">
      <c r="A22" s="510"/>
      <c r="B22" s="510"/>
      <c r="C22" s="950"/>
      <c r="D22" s="947"/>
      <c r="E22" s="948"/>
      <c r="F22" s="949"/>
      <c r="G22" s="950"/>
      <c r="H22" s="950"/>
    </row>
    <row r="23" spans="1:8" ht="18" customHeight="1" x14ac:dyDescent="0.25">
      <c r="A23" s="510"/>
      <c r="B23" s="510"/>
      <c r="C23" s="950"/>
      <c r="D23" s="947"/>
      <c r="E23" s="948"/>
      <c r="F23" s="949"/>
      <c r="G23" s="950"/>
      <c r="H23" s="950"/>
    </row>
    <row r="24" spans="1:8" ht="18" customHeight="1" x14ac:dyDescent="0.25">
      <c r="A24" s="510"/>
      <c r="B24" s="510"/>
      <c r="C24" s="950"/>
      <c r="D24" s="947"/>
      <c r="E24" s="948"/>
      <c r="F24" s="949"/>
      <c r="G24" s="950"/>
      <c r="H24" s="950"/>
    </row>
    <row r="25" spans="1:8" ht="18" customHeight="1" x14ac:dyDescent="0.25">
      <c r="A25" s="510"/>
      <c r="B25" s="510"/>
      <c r="C25" s="950"/>
      <c r="D25" s="947"/>
      <c r="E25" s="948"/>
      <c r="F25" s="949"/>
      <c r="G25" s="950"/>
      <c r="H25" s="950"/>
    </row>
    <row r="26" spans="1:8" ht="18" customHeight="1" x14ac:dyDescent="0.25">
      <c r="A26" s="510"/>
      <c r="B26" s="510"/>
      <c r="C26" s="950"/>
      <c r="D26" s="947"/>
      <c r="E26" s="948"/>
      <c r="F26" s="949"/>
      <c r="G26" s="950"/>
      <c r="H26" s="950"/>
    </row>
    <row r="27" spans="1:8" ht="18" customHeight="1" x14ac:dyDescent="0.25">
      <c r="A27" s="951"/>
      <c r="B27" s="951"/>
      <c r="C27" s="952" t="s">
        <v>4403</v>
      </c>
      <c r="D27" s="953"/>
      <c r="E27" s="954"/>
      <c r="F27" s="955"/>
      <c r="G27" s="956"/>
      <c r="H27" s="956"/>
    </row>
    <row r="28" spans="1:8" s="3" customFormat="1" ht="18" customHeight="1" x14ac:dyDescent="0.3">
      <c r="A28" s="941" t="s">
        <v>2235</v>
      </c>
      <c r="B28" s="11" t="s">
        <v>0</v>
      </c>
      <c r="C28" s="942" t="s">
        <v>2236</v>
      </c>
      <c r="D28" s="943" t="s">
        <v>2237</v>
      </c>
      <c r="E28" s="944" t="s">
        <v>2238</v>
      </c>
      <c r="F28" s="945" t="s">
        <v>2239</v>
      </c>
      <c r="G28" s="942" t="s">
        <v>2240</v>
      </c>
      <c r="H28" s="942" t="s">
        <v>2241</v>
      </c>
    </row>
    <row r="29" spans="1:8" s="682" customFormat="1" ht="18" customHeight="1" x14ac:dyDescent="0.25">
      <c r="A29" s="513"/>
      <c r="B29" s="513"/>
      <c r="C29" s="946" t="s">
        <v>4402</v>
      </c>
      <c r="D29" s="957"/>
      <c r="E29" s="958"/>
      <c r="F29" s="959"/>
      <c r="G29" s="946"/>
      <c r="H29" s="946"/>
    </row>
    <row r="30" spans="1:8" ht="18" customHeight="1" x14ac:dyDescent="0.25">
      <c r="A30" s="510"/>
      <c r="B30" s="510"/>
      <c r="C30" s="950"/>
      <c r="D30" s="947"/>
      <c r="E30" s="948"/>
      <c r="F30" s="949"/>
      <c r="G30" s="950"/>
      <c r="H30" s="950"/>
    </row>
    <row r="31" spans="1:8" ht="18" customHeight="1" x14ac:dyDescent="0.25">
      <c r="A31" s="510"/>
      <c r="B31" s="510"/>
      <c r="C31" s="950"/>
      <c r="D31" s="947"/>
      <c r="E31" s="948"/>
      <c r="F31" s="949"/>
      <c r="G31" s="950"/>
      <c r="H31" s="950"/>
    </row>
    <row r="32" spans="1:8" ht="18" customHeight="1" x14ac:dyDescent="0.25">
      <c r="A32" s="510"/>
      <c r="B32" s="510"/>
      <c r="C32" s="950"/>
      <c r="D32" s="947"/>
      <c r="E32" s="948"/>
      <c r="F32" s="949"/>
      <c r="G32" s="950"/>
      <c r="H32" s="950"/>
    </row>
    <row r="33" spans="1:8" ht="18" customHeight="1" x14ac:dyDescent="0.25">
      <c r="A33" s="510"/>
      <c r="B33" s="510"/>
      <c r="C33" s="950"/>
      <c r="D33" s="947"/>
      <c r="E33" s="948"/>
      <c r="F33" s="949"/>
      <c r="G33" s="950"/>
      <c r="H33" s="950"/>
    </row>
    <row r="34" spans="1:8" ht="18" customHeight="1" x14ac:dyDescent="0.25">
      <c r="A34" s="510"/>
      <c r="B34" s="510"/>
      <c r="C34" s="950"/>
      <c r="D34" s="947"/>
      <c r="E34" s="948"/>
      <c r="F34" s="949"/>
      <c r="G34" s="950"/>
      <c r="H34" s="950"/>
    </row>
    <row r="35" spans="1:8" ht="18" customHeight="1" x14ac:dyDescent="0.25">
      <c r="A35" s="510"/>
      <c r="B35" s="510"/>
      <c r="C35" s="950"/>
      <c r="D35" s="947"/>
      <c r="E35" s="948"/>
      <c r="F35" s="949"/>
      <c r="G35" s="950"/>
      <c r="H35" s="950"/>
    </row>
    <row r="36" spans="1:8" ht="18" customHeight="1" x14ac:dyDescent="0.25">
      <c r="A36" s="510"/>
      <c r="B36" s="510"/>
      <c r="C36" s="950"/>
      <c r="D36" s="947"/>
      <c r="E36" s="948"/>
      <c r="F36" s="949"/>
      <c r="G36" s="950"/>
      <c r="H36" s="950"/>
    </row>
    <row r="37" spans="1:8" ht="18" customHeight="1" x14ac:dyDescent="0.25">
      <c r="A37" s="510"/>
      <c r="B37" s="510"/>
      <c r="C37" s="950"/>
      <c r="D37" s="947"/>
      <c r="E37" s="948"/>
      <c r="F37" s="949"/>
      <c r="G37" s="950"/>
      <c r="H37" s="950"/>
    </row>
    <row r="38" spans="1:8" ht="18" customHeight="1" x14ac:dyDescent="0.25">
      <c r="A38" s="510"/>
      <c r="B38" s="510"/>
      <c r="C38" s="950"/>
      <c r="D38" s="947"/>
      <c r="E38" s="948"/>
      <c r="F38" s="949"/>
      <c r="G38" s="950"/>
      <c r="H38" s="950"/>
    </row>
    <row r="39" spans="1:8" ht="18" customHeight="1" x14ac:dyDescent="0.25">
      <c r="A39" s="510"/>
      <c r="B39" s="510"/>
      <c r="C39" s="950"/>
      <c r="D39" s="947"/>
      <c r="E39" s="948"/>
      <c r="F39" s="949"/>
      <c r="G39" s="950"/>
      <c r="H39" s="950"/>
    </row>
    <row r="40" spans="1:8" ht="18" customHeight="1" x14ac:dyDescent="0.25">
      <c r="A40" s="510"/>
      <c r="B40" s="510"/>
      <c r="C40" s="950"/>
      <c r="D40" s="947"/>
      <c r="E40" s="948"/>
      <c r="F40" s="949"/>
      <c r="G40" s="950"/>
      <c r="H40" s="950"/>
    </row>
    <row r="41" spans="1:8" ht="18" customHeight="1" x14ac:dyDescent="0.25">
      <c r="A41" s="510"/>
      <c r="B41" s="510"/>
      <c r="C41" s="950"/>
      <c r="D41" s="947"/>
      <c r="E41" s="948"/>
      <c r="F41" s="949"/>
      <c r="G41" s="950"/>
      <c r="H41" s="950"/>
    </row>
    <row r="42" spans="1:8" ht="18" customHeight="1" x14ac:dyDescent="0.25">
      <c r="A42" s="510"/>
      <c r="B42" s="510"/>
      <c r="C42" s="950"/>
      <c r="D42" s="947"/>
      <c r="E42" s="948"/>
      <c r="F42" s="949"/>
      <c r="G42" s="950"/>
      <c r="H42" s="950"/>
    </row>
    <row r="43" spans="1:8" ht="18" customHeight="1" x14ac:dyDescent="0.25">
      <c r="A43" s="510"/>
      <c r="B43" s="510"/>
      <c r="C43" s="950"/>
      <c r="D43" s="947"/>
      <c r="E43" s="948"/>
      <c r="F43" s="949"/>
      <c r="G43" s="950"/>
      <c r="H43" s="950"/>
    </row>
    <row r="44" spans="1:8" ht="18" customHeight="1" x14ac:dyDescent="0.25">
      <c r="A44" s="510"/>
      <c r="B44" s="510"/>
      <c r="C44" s="950"/>
      <c r="D44" s="947"/>
      <c r="E44" s="948"/>
      <c r="F44" s="949"/>
      <c r="G44" s="950"/>
      <c r="H44" s="950"/>
    </row>
    <row r="45" spans="1:8" ht="18" customHeight="1" x14ac:dyDescent="0.25">
      <c r="A45" s="510"/>
      <c r="B45" s="510"/>
      <c r="C45" s="950"/>
      <c r="D45" s="947"/>
      <c r="E45" s="948"/>
      <c r="F45" s="949"/>
      <c r="G45" s="950"/>
      <c r="H45" s="950"/>
    </row>
    <row r="46" spans="1:8" ht="18" customHeight="1" x14ac:dyDescent="0.25">
      <c r="A46" s="510"/>
      <c r="B46" s="510"/>
      <c r="C46" s="950"/>
      <c r="D46" s="947"/>
      <c r="E46" s="948"/>
      <c r="F46" s="949"/>
      <c r="G46" s="950"/>
      <c r="H46" s="950"/>
    </row>
    <row r="47" spans="1:8" ht="18" customHeight="1" x14ac:dyDescent="0.25">
      <c r="A47" s="510"/>
      <c r="B47" s="510"/>
      <c r="C47" s="950"/>
      <c r="D47" s="947"/>
      <c r="E47" s="948"/>
      <c r="F47" s="949"/>
      <c r="G47" s="950"/>
      <c r="H47" s="950"/>
    </row>
    <row r="48" spans="1:8" ht="18" customHeight="1" x14ac:dyDescent="0.25">
      <c r="A48" s="510"/>
      <c r="B48" s="510"/>
      <c r="C48" s="950"/>
      <c r="D48" s="947"/>
      <c r="E48" s="948"/>
      <c r="F48" s="949"/>
      <c r="G48" s="950"/>
      <c r="H48" s="950"/>
    </row>
    <row r="49" spans="1:8" ht="18" customHeight="1" x14ac:dyDescent="0.25">
      <c r="A49" s="510"/>
      <c r="B49" s="510"/>
      <c r="C49" s="950"/>
      <c r="D49" s="947"/>
      <c r="E49" s="948"/>
      <c r="F49" s="949"/>
      <c r="G49" s="950"/>
      <c r="H49" s="950"/>
    </row>
    <row r="50" spans="1:8" ht="18" customHeight="1" x14ac:dyDescent="0.25">
      <c r="A50" s="510"/>
      <c r="B50" s="510"/>
      <c r="C50" s="950"/>
      <c r="D50" s="947"/>
      <c r="E50" s="948"/>
      <c r="F50" s="949"/>
      <c r="G50" s="950"/>
      <c r="H50" s="950"/>
    </row>
    <row r="51" spans="1:8" ht="18" customHeight="1" x14ac:dyDescent="0.25">
      <c r="A51" s="510"/>
      <c r="B51" s="510"/>
      <c r="C51" s="950"/>
      <c r="D51" s="947"/>
      <c r="E51" s="948"/>
      <c r="F51" s="949"/>
      <c r="G51" s="950"/>
      <c r="H51" s="950"/>
    </row>
    <row r="52" spans="1:8" ht="18" customHeight="1" x14ac:dyDescent="0.25">
      <c r="A52" s="510"/>
      <c r="B52" s="510"/>
      <c r="C52" s="950"/>
      <c r="D52" s="947"/>
      <c r="E52" s="948"/>
      <c r="F52" s="949"/>
      <c r="G52" s="950"/>
      <c r="H52" s="950"/>
    </row>
    <row r="53" spans="1:8" ht="18" customHeight="1" x14ac:dyDescent="0.25">
      <c r="A53" s="951"/>
      <c r="B53" s="951"/>
      <c r="C53" s="956"/>
      <c r="D53" s="953"/>
      <c r="E53" s="954"/>
      <c r="F53" s="955"/>
      <c r="G53" s="956"/>
      <c r="H53" s="956"/>
    </row>
    <row r="54" spans="1:8" s="88" customFormat="1" ht="18" customHeight="1" x14ac:dyDescent="0.25">
      <c r="A54" s="510"/>
      <c r="B54" s="510"/>
      <c r="C54" s="950" t="s">
        <v>4404</v>
      </c>
      <c r="D54" s="947"/>
      <c r="E54" s="948"/>
      <c r="F54" s="949"/>
      <c r="G54" s="950"/>
      <c r="H54" s="950"/>
    </row>
    <row r="55" spans="1:8" ht="18" customHeight="1" x14ac:dyDescent="0.25"/>
    <row r="56" spans="1:8" ht="18" customHeight="1" x14ac:dyDescent="0.25"/>
    <row r="57" spans="1:8" ht="18" customHeight="1" x14ac:dyDescent="0.25"/>
    <row r="58" spans="1:8" ht="18" customHeight="1" x14ac:dyDescent="0.25"/>
    <row r="59" spans="1:8" ht="18" customHeight="1" x14ac:dyDescent="0.25"/>
    <row r="60" spans="1:8" ht="18" customHeight="1" x14ac:dyDescent="0.25"/>
  </sheetData>
  <pageMargins left="0.25" right="0.25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Inventar</vt:lpstr>
      <vt:lpstr>CASH FLOW</vt:lpstr>
      <vt:lpstr>Depots</vt:lpstr>
      <vt:lpstr>Neubestellungen 17</vt:lpstr>
      <vt:lpstr>Ausverkaufte Artikel</vt:lpstr>
      <vt:lpstr>Analyzes</vt:lpstr>
      <vt:lpstr>Mantrazähler</vt:lpstr>
      <vt:lpstr>Cash flow blanco</vt:lpstr>
      <vt:lpstr>'CASH FLOW'!_FilterDatabase_0</vt:lpstr>
      <vt:lpstr>Inventar!_FilterDatabase_0</vt:lpstr>
      <vt:lpstr>Inventar!_FilterDatabase_0_0</vt:lpstr>
      <vt:lpstr>Inventar!_FilterDatabase_0_0_0</vt:lpstr>
      <vt:lpstr>Inventar!_FilterDatabase_1</vt:lpstr>
      <vt:lpstr>'CASH FLOW'!_FilterDatenbank</vt:lpstr>
      <vt:lpstr>Inventar!_FilterDatenbank</vt:lpstr>
      <vt:lpstr>'Neubestellungen 17'!_FilterDatenbank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Katharina Bourquin</dc:creator>
  <dc:description/>
  <cp:lastModifiedBy>Ratna</cp:lastModifiedBy>
  <cp:revision>9</cp:revision>
  <dcterms:created xsi:type="dcterms:W3CDTF">2013-11-03T13:29:34Z</dcterms:created>
  <dcterms:modified xsi:type="dcterms:W3CDTF">2017-12-23T17:53:18Z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