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5840"/>
  </bookViews>
  <sheets>
    <sheet sheetId="1" name="(出力フォーマット)" state="visible" r:id="rId4"/>
  </sheets>
  <definedNames>
    <definedName name="_xlnm.Print_Area" localSheetId="0">'(出力フォーマット)'!$A1:$O229</definedName>
  </definedNames>
  <calcPr calcId="171027"/>
</workbook>
</file>

<file path=xl/sharedStrings.xml><?xml version="1.0" encoding="utf-8"?>
<sst xmlns="http://schemas.openxmlformats.org/spreadsheetml/2006/main" count="232" uniqueCount="119">
  <si>
    <t>指示書No.</t>
  </si>
  <si>
    <t>(   /    )</t>
  </si>
  <si>
    <t>フォーミュレーション指示書兼記録書</t>
  </si>
  <si>
    <t>顧客名､品種：</t>
  </si>
  <si>
    <t>膜厚/回転数：</t>
  </si>
  <si>
    <t>000A/0000rpm</t>
  </si>
  <si>
    <t>開発製品名:</t>
  </si>
  <si>
    <t>SEVR-AB00000037</t>
  </si>
  <si>
    <t>Lot.No.:</t>
  </si>
  <si>
    <t>test123</t>
  </si>
  <si>
    <t>下記の配合でフォーミュレーションをお願いします。</t>
  </si>
  <si>
    <t>【配合組成】</t>
  </si>
  <si>
    <t>1部(g)=</t>
  </si>
  <si>
    <t>計量者</t>
  </si>
  <si>
    <t xml:space="preserve">析出の
有無</t>
  </si>
  <si>
    <t>種類</t>
  </si>
  <si>
    <t>指示値</t>
  </si>
  <si>
    <t>割合</t>
  </si>
  <si>
    <t>仕込者</t>
  </si>
  <si>
    <t xml:space="preserve">ダブル・
チェック</t>
  </si>
  <si>
    <t>備考</t>
  </si>
  <si>
    <t>WR</t>
  </si>
  <si>
    <t>原材料の</t>
  </si>
  <si>
    <t>許容誤差</t>
  </si>
  <si>
    <t>(氏名)</t>
  </si>
  <si>
    <t>[LOT No.]</t>
  </si>
  <si>
    <t>[計量値]</t>
  </si>
  <si>
    <t>(部)</t>
  </si>
  <si>
    <t>(チェック)</t>
  </si>
  <si>
    <t>保管場所等</t>
  </si>
  <si>
    <t>Polymer</t>
  </si>
  <si>
    <t>(CuBU8)ZNqBU</t>
  </si>
  <si>
    <t>固形分</t>
  </si>
  <si>
    <t>1/99</t>
  </si>
  <si>
    <t/>
  </si>
  <si>
    <t>[          ]</t>
  </si>
  <si>
    <t>PAG1</t>
  </si>
  <si>
    <t>PAG2</t>
  </si>
  <si>
    <t>PAG3</t>
  </si>
  <si>
    <t>PAG4</t>
  </si>
  <si>
    <t>PAG5</t>
  </si>
  <si>
    <t>PAG6</t>
  </si>
  <si>
    <t>PAG7</t>
  </si>
  <si>
    <t>PAG8</t>
  </si>
  <si>
    <t>PAG9</t>
  </si>
  <si>
    <t>PAG10</t>
  </si>
  <si>
    <t>Quencher1</t>
  </si>
  <si>
    <t>Quencher2</t>
  </si>
  <si>
    <t>Quencher3</t>
  </si>
  <si>
    <t>Quencher4</t>
  </si>
  <si>
    <t>Quencher5</t>
  </si>
  <si>
    <t>Quencher6</t>
  </si>
  <si>
    <t>Quencher7</t>
  </si>
  <si>
    <t>Quencher8</t>
  </si>
  <si>
    <t>Quencher9</t>
  </si>
  <si>
    <t>Quencher10</t>
  </si>
  <si>
    <t>APS1</t>
  </si>
  <si>
    <t>APS2</t>
  </si>
  <si>
    <t>APS3</t>
  </si>
  <si>
    <t>APS4</t>
  </si>
  <si>
    <t>APS5</t>
  </si>
  <si>
    <t>APS6</t>
  </si>
  <si>
    <t>APS7</t>
  </si>
  <si>
    <t>APS8</t>
  </si>
  <si>
    <t>APS9</t>
  </si>
  <si>
    <t>APS10</t>
  </si>
  <si>
    <t>DRR</t>
  </si>
  <si>
    <t>Surfactant1</t>
  </si>
  <si>
    <t>ppm</t>
  </si>
  <si>
    <t>Surfactant2</t>
  </si>
  <si>
    <t>Surfactant3</t>
  </si>
  <si>
    <t>Surfactant4</t>
  </si>
  <si>
    <t>Surfactant5</t>
  </si>
  <si>
    <t>Surfactant6</t>
  </si>
  <si>
    <t>Surfactant7</t>
  </si>
  <si>
    <t>Surfactant8</t>
  </si>
  <si>
    <t>Surfactant9</t>
  </si>
  <si>
    <t>Surfactant10</t>
  </si>
  <si>
    <t>surfactant total/ppm:</t>
  </si>
  <si>
    <t>Additive1</t>
  </si>
  <si>
    <t>Additive2</t>
  </si>
  <si>
    <t>Additive3</t>
  </si>
  <si>
    <t>Additive4</t>
  </si>
  <si>
    <t>Additive5</t>
  </si>
  <si>
    <t>Additive6</t>
  </si>
  <si>
    <t>Additive7</t>
  </si>
  <si>
    <t>Additive8</t>
  </si>
  <si>
    <t>Additive9</t>
  </si>
  <si>
    <t>Additive10</t>
  </si>
  <si>
    <t>Solvent1</t>
  </si>
  <si>
    <t>総量</t>
  </si>
  <si>
    <t>対ﾎﾟﾘﾏｰ</t>
  </si>
  <si>
    <t>対全固形分(DB)</t>
  </si>
  <si>
    <t>狙い膜厚</t>
  </si>
  <si>
    <t>対固形分(計算)</t>
  </si>
  <si>
    <t>Solvent2</t>
  </si>
  <si>
    <t>Solvent3</t>
  </si>
  <si>
    <t>Solvent4</t>
  </si>
  <si>
    <t>Solvent5</t>
  </si>
  <si>
    <t>Solvent6</t>
  </si>
  <si>
    <t>Solvent7</t>
  </si>
  <si>
    <t>Solvent8</t>
  </si>
  <si>
    <t>Solvent9</t>
  </si>
  <si>
    <t>Solvent10</t>
  </si>
  <si>
    <t>Total</t>
  </si>
  <si>
    <t>ダブル・チェック</t>
  </si>
  <si>
    <t>【備考】</t>
  </si>
  <si>
    <t>フォーミュレーション前の風袋</t>
  </si>
  <si>
    <t>g</t>
  </si>
  <si>
    <t>←日付・名前を記載</t>
  </si>
  <si>
    <t>出荷日:</t>
  </si>
  <si>
    <t>フォーミュレーション後の総重量</t>
  </si>
  <si>
    <t xml:space="preserve">  して下さい。</t>
  </si>
  <si>
    <t>出荷量:</t>
  </si>
  <si>
    <t>50mL*1</t>
  </si>
  <si>
    <t>今回のフォーミュレーション分</t>
  </si>
  <si>
    <t>ラベル:</t>
  </si>
  <si>
    <t>希望納期</t>
  </si>
  <si>
    <t>(注)Qで先行溶解。析出が有の場合は指示書作成者に連絡。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</si>
</sst>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_);[Red](0.000)"/>
    <numFmt numFmtId="165" formatCode="&quot;RH&quot;yymmdd"/>
    <numFmt numFmtId="166" formatCode="#,##0.000;[Red]-#,##0.000"/>
    <numFmt numFmtId="167" formatCode="0.00000000"/>
    <numFmt numFmtId="168" formatCode="0.00000"/>
    <numFmt numFmtId="169" formatCode="0.0000"/>
    <numFmt numFmtId="170" formatCode="0.0000_);[Red](0.0000)"/>
    <numFmt numFmtId="171" formatCode="0.0%"/>
    <numFmt numFmtId="172" formatCode="&quot;±&quot;0.0000"/>
    <numFmt numFmtId="173" formatCode="0.00_);[Red](0.00)"/>
    <numFmt numFmtId="174" formatCode="0_ "/>
    <numFmt numFmtId="175" formatCode="0.0"/>
  </numFmts>
  <fonts count="17" x14ac:knownFonts="1">
    <font>
      <color theme="1"/>
      <family val="2"/>
      <scheme val="minor"/>
      <sz val="11"/>
      <name val="Calibri"/>
    </font>
    <font>
      <charset val="128"/>
      <family val="3"/>
      <sz val="16"/>
      <name val="ＭＳ ゴシック"/>
    </font>
    <font>
      <charset val="128"/>
      <family val="3"/>
      <sz val="18"/>
      <name val="ＭＳ ゴシック"/>
    </font>
    <font>
      <b/>
      <charset val="128"/>
      <family val="3"/>
      <sz val="18"/>
      <name val="ＭＳ ゴシック"/>
    </font>
    <font>
      <charset val="128"/>
      <color indexed="10"/>
      <family val="3"/>
      <sz val="18"/>
      <name val="ＭＳ ゴシック"/>
    </font>
    <font>
      <b/>
      <charset val="128"/>
      <family val="3"/>
      <sz val="16"/>
      <name val="ＭＳ ゴシック"/>
    </font>
    <font>
      <charset val="128"/>
      <color rgb="FFFF0000"/>
      <family val="3"/>
      <sz val="16"/>
      <name val="ＭＳ ゴシック"/>
    </font>
    <font>
      <family val="2"/>
      <sz val="10"/>
      <name val="Arial"/>
    </font>
    <font>
      <charset val="128"/>
      <color indexed="10"/>
      <family val="3"/>
      <sz val="16"/>
      <name val="ＭＳ ゴシック"/>
    </font>
    <font>
      <b/>
      <charset val="128"/>
      <family val="3"/>
      <sz val="20"/>
      <name val="ＭＳ ゴシック"/>
    </font>
    <font>
      <charset val="128"/>
      <family val="3"/>
      <sz val="16"/>
      <name val="ＭＳ Ｐゴシック"/>
    </font>
    <font>
      <b/>
      <charset val="128"/>
      <color rgb="FFFF0000"/>
      <family val="3"/>
      <sz val="16"/>
      <name val="ＭＳ ゴシック"/>
    </font>
    <font>
      <b/>
      <charset val="128"/>
      <color indexed="10"/>
      <family val="3"/>
      <sz val="16"/>
      <name val="ＭＳ ゴシック"/>
    </font>
    <font>
      <charset val="128"/>
      <family val="3"/>
      <sz val="14"/>
      <name val="ＭＳ ゴシック"/>
    </font>
    <font>
      <b/>
      <charset val="128"/>
      <family val="3"/>
      <sz val="11"/>
      <name val="ＭＳ ゴシック"/>
    </font>
    <font>
      <b/>
      <charset val="128"/>
      <family val="3"/>
      <sz val="9"/>
      <name val="ＭＳ ゴシック"/>
    </font>
    <font>
      <charset val="128"/>
      <family val="3"/>
      <sz val="12"/>
      <name val="ＭＳ ゴシック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 shrinkToFi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64" fontId="8" fillId="0" borderId="0" xfId="0" applyNumberFormat="1" applyFont="1" applyAlignment="1">
      <alignment horizontal="center" shrinkToFit="1"/>
    </xf>
    <xf numFmtId="0" fontId="9" fillId="0" borderId="0" xfId="0" applyFont="1"/>
    <xf numFmtId="0" fontId="10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/>
    <xf numFmtId="165" fontId="5" fillId="0" borderId="0" xfId="0" applyNumberFormat="1" applyFont="1"/>
    <xf numFmtId="165" fontId="5" fillId="0" borderId="0" xfId="0" applyNumberFormat="1" applyFont="1" applyAlignment="1">
      <alignment horizontal="left"/>
    </xf>
    <xf numFmtId="0" fontId="1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 applyAlignment="1">
      <alignment shrinkToFit="1"/>
    </xf>
    <xf numFmtId="2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9" fontId="14" fillId="0" borderId="12" xfId="0" applyNumberFormat="1" applyFont="1" applyBorder="1" applyAlignment="1">
      <alignment horizontal="center"/>
    </xf>
    <xf numFmtId="169" fontId="15" fillId="0" borderId="11" xfId="0" applyNumberFormat="1" applyFont="1" applyBorder="1" applyAlignment="1">
      <alignment horizontal="center"/>
    </xf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170" fontId="5" fillId="0" borderId="14" xfId="0" applyNumberFormat="1" applyFont="1" applyBorder="1" applyAlignment="1">
      <alignment horizontal="center"/>
    </xf>
    <xf numFmtId="170" fontId="1" fillId="0" borderId="15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0" fontId="16" fillId="0" borderId="15" xfId="0" applyNumberFormat="1" applyFont="1" applyBorder="1" applyAlignment="1">
      <alignment horizontal="right"/>
    </xf>
    <xf numFmtId="171" fontId="16" fillId="0" borderId="6" xfId="0" applyNumberFormat="1" applyFont="1" applyBorder="1" applyAlignment="1">
      <alignment horizontal="left"/>
    </xf>
    <xf numFmtId="171" fontId="16" fillId="0" borderId="5" xfId="0" applyNumberFormat="1" applyFont="1" applyBorder="1" applyAlignment="1">
      <alignment horizontal="left"/>
    </xf>
    <xf numFmtId="169" fontId="16" fillId="0" borderId="5" xfId="0" applyNumberFormat="1" applyFont="1" applyBorder="1" applyAlignment="1">
      <alignment horizontal="right"/>
    </xf>
    <xf numFmtId="10" fontId="16" fillId="0" borderId="7" xfId="0" applyNumberFormat="1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wrapText="1"/>
    </xf>
    <xf numFmtId="170" fontId="5" fillId="0" borderId="18" xfId="0" applyNumberFormat="1" applyFont="1" applyBorder="1" applyAlignment="1">
      <alignment horizontal="centerContinuous"/>
    </xf>
    <xf numFmtId="170" fontId="1" fillId="0" borderId="3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7" xfId="0" applyFont="1" applyBorder="1" applyAlignment="1">
      <alignment horizontal="center"/>
    </xf>
    <xf numFmtId="10" fontId="16" fillId="0" borderId="0" xfId="0" applyNumberFormat="1" applyFont="1" applyAlignment="1">
      <alignment horizontal="right" shrinkToFit="1"/>
    </xf>
    <xf numFmtId="171" fontId="16" fillId="0" borderId="18" xfId="0" applyNumberFormat="1" applyFont="1" applyBorder="1" applyAlignment="1">
      <alignment horizontal="left"/>
    </xf>
    <xf numFmtId="171" fontId="16" fillId="0" borderId="0" xfId="0" applyNumberFormat="1" applyFont="1" applyAlignment="1">
      <alignment horizontal="left"/>
    </xf>
    <xf numFmtId="169" fontId="16" fillId="0" borderId="0" xfId="0" applyNumberFormat="1" applyFont="1" applyAlignment="1">
      <alignment horizontal="right"/>
    </xf>
    <xf numFmtId="10" fontId="16" fillId="0" borderId="19" xfId="0" applyNumberFormat="1" applyFont="1" applyBorder="1"/>
    <xf numFmtId="170" fontId="1" fillId="0" borderId="17" xfId="0" applyNumberFormat="1" applyFont="1" applyBorder="1" applyAlignment="1">
      <alignment horizontal="center"/>
    </xf>
    <xf numFmtId="172" fontId="5" fillId="0" borderId="2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170" fontId="1" fillId="0" borderId="22" xfId="0" applyNumberFormat="1" applyFont="1" applyBorder="1" applyAlignment="1">
      <alignment horizontal="centerContinuous"/>
    </xf>
    <xf numFmtId="0" fontId="16" fillId="0" borderId="1" xfId="0" applyFont="1" applyBorder="1"/>
    <xf numFmtId="0" fontId="16" fillId="0" borderId="21" xfId="0" applyFont="1" applyBorder="1"/>
    <xf numFmtId="9" fontId="16" fillId="0" borderId="23" xfId="0" applyNumberFormat="1" applyFont="1" applyBorder="1"/>
    <xf numFmtId="0" fontId="16" fillId="0" borderId="23" xfId="0" applyFont="1" applyBorder="1"/>
    <xf numFmtId="169" fontId="16" fillId="0" borderId="1" xfId="0" applyNumberFormat="1" applyFont="1" applyBorder="1"/>
    <xf numFmtId="0" fontId="16" fillId="0" borderId="24" xfId="0" applyFont="1" applyBorder="1"/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170" fontId="5" fillId="0" borderId="28" xfId="0" applyNumberFormat="1" applyFont="1" applyBorder="1" applyAlignment="1">
      <alignment horizontal="center"/>
    </xf>
    <xf numFmtId="170" fontId="1" fillId="0" borderId="29" xfId="0" applyNumberFormat="1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0" fontId="16" fillId="0" borderId="29" xfId="0" applyNumberFormat="1" applyFont="1" applyBorder="1" applyAlignment="1">
      <alignment horizontal="right"/>
    </xf>
    <xf numFmtId="171" fontId="16" fillId="0" borderId="30" xfId="0" applyNumberFormat="1" applyFont="1" applyBorder="1" applyAlignment="1">
      <alignment horizontal="left"/>
    </xf>
    <xf numFmtId="171" fontId="16" fillId="0" borderId="26" xfId="0" applyNumberFormat="1" applyFont="1" applyBorder="1" applyAlignment="1">
      <alignment horizontal="left"/>
    </xf>
    <xf numFmtId="169" fontId="16" fillId="0" borderId="26" xfId="0" applyNumberFormat="1" applyFont="1" applyBorder="1" applyAlignment="1">
      <alignment horizontal="right"/>
    </xf>
    <xf numFmtId="10" fontId="16" fillId="0" borderId="31" xfId="0" applyNumberFormat="1" applyFont="1" applyBorder="1"/>
    <xf numFmtId="0" fontId="1" fillId="0" borderId="25" xfId="0" applyFont="1" applyBorder="1" applyAlignment="1">
      <alignment horizontal="center" shrinkToFit="1"/>
    </xf>
    <xf numFmtId="170" fontId="1" fillId="0" borderId="0" xfId="0" applyNumberFormat="1" applyFont="1" applyAlignment="1">
      <alignment horizontal="left"/>
    </xf>
    <xf numFmtId="0" fontId="1" fillId="0" borderId="17" xfId="0" applyFont="1" applyBorder="1" applyAlignment="1">
      <alignment horizontal="center" wrapText="1"/>
    </xf>
    <xf numFmtId="170" fontId="5" fillId="0" borderId="32" xfId="0" applyNumberFormat="1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10" fontId="16" fillId="0" borderId="17" xfId="0" applyNumberFormat="1" applyFont="1" applyBorder="1" applyAlignment="1">
      <alignment horizontal="right"/>
    </xf>
    <xf numFmtId="0" fontId="1" fillId="0" borderId="16" xfId="0" applyFont="1" applyBorder="1" applyAlignment="1">
      <alignment horizontal="center" shrinkToFit="1"/>
    </xf>
    <xf numFmtId="0" fontId="1" fillId="0" borderId="21" xfId="0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170" fontId="16" fillId="0" borderId="1" xfId="0" applyNumberFormat="1" applyFont="1" applyBorder="1" applyAlignment="1">
      <alignment horizontal="left"/>
    </xf>
    <xf numFmtId="9" fontId="16" fillId="0" borderId="21" xfId="0" applyNumberFormat="1" applyFont="1" applyBorder="1"/>
    <xf numFmtId="0" fontId="1" fillId="0" borderId="17" xfId="0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170" fontId="16" fillId="0" borderId="0" xfId="0" applyNumberFormat="1" applyFont="1" applyAlignment="1">
      <alignment horizontal="left"/>
    </xf>
    <xf numFmtId="0" fontId="16" fillId="0" borderId="17" xfId="0" applyFont="1" applyBorder="1"/>
    <xf numFmtId="0" fontId="16" fillId="0" borderId="0" xfId="0" applyFont="1"/>
    <xf numFmtId="9" fontId="16" fillId="0" borderId="17" xfId="0" applyNumberFormat="1" applyFont="1" applyBorder="1"/>
    <xf numFmtId="0" fontId="16" fillId="0" borderId="18" xfId="0" applyFont="1" applyBorder="1"/>
    <xf numFmtId="169" fontId="16" fillId="0" borderId="0" xfId="0" applyNumberFormat="1" applyFont="1"/>
    <xf numFmtId="0" fontId="16" fillId="0" borderId="19" xfId="0" applyFont="1" applyBorder="1"/>
    <xf numFmtId="0" fontId="1" fillId="0" borderId="27" xfId="0" applyFont="1" applyBorder="1"/>
    <xf numFmtId="0" fontId="1" fillId="0" borderId="17" xfId="0" applyFont="1" applyBorder="1"/>
    <xf numFmtId="2" fontId="1" fillId="0" borderId="32" xfId="0" applyNumberFormat="1" applyFont="1" applyBorder="1" applyAlignment="1">
      <alignment horizontal="center"/>
    </xf>
    <xf numFmtId="172" fontId="5" fillId="0" borderId="16" xfId="0" applyNumberFormat="1" applyFont="1" applyBorder="1" applyAlignment="1">
      <alignment horizontal="center"/>
    </xf>
    <xf numFmtId="170" fontId="5" fillId="0" borderId="28" xfId="0" applyNumberFormat="1" applyFont="1" applyBorder="1" applyAlignment="1">
      <alignment horizontal="centerContinuous"/>
    </xf>
    <xf numFmtId="170" fontId="5" fillId="0" borderId="32" xfId="0" applyNumberFormat="1" applyFont="1" applyBorder="1" applyAlignment="1">
      <alignment horizontal="centerContinuous"/>
    </xf>
    <xf numFmtId="0" fontId="1" fillId="0" borderId="27" xfId="0" applyFont="1" applyBorder="1" applyAlignment="1">
      <alignment horizontal="center"/>
    </xf>
    <xf numFmtId="169" fontId="5" fillId="0" borderId="28" xfId="0" applyNumberFormat="1" applyFont="1" applyBorder="1" applyAlignment="1">
      <alignment horizontal="centerContinuous"/>
    </xf>
    <xf numFmtId="0" fontId="16" fillId="0" borderId="28" xfId="0" applyFont="1" applyBorder="1" applyAlignment="1">
      <alignment horizontal="left"/>
    </xf>
    <xf numFmtId="0" fontId="16" fillId="0" borderId="30" xfId="0" applyFont="1" applyBorder="1" applyAlignment="1">
      <alignment horizontal="left"/>
    </xf>
    <xf numFmtId="0" fontId="16" fillId="0" borderId="30" xfId="0" applyFont="1" applyBorder="1"/>
    <xf numFmtId="0" fontId="16" fillId="0" borderId="26" xfId="0" applyFont="1" applyBorder="1"/>
    <xf numFmtId="164" fontId="1" fillId="0" borderId="25" xfId="0" applyNumberFormat="1" applyFont="1" applyBorder="1" applyAlignment="1">
      <alignment horizontal="center"/>
    </xf>
    <xf numFmtId="170" fontId="1" fillId="0" borderId="32" xfId="0" applyNumberFormat="1" applyFont="1" applyBorder="1"/>
    <xf numFmtId="170" fontId="1" fillId="0" borderId="32" xfId="0" applyNumberFormat="1" applyFont="1" applyBorder="1" applyAlignment="1">
      <alignment horizontal="center"/>
    </xf>
    <xf numFmtId="170" fontId="1" fillId="0" borderId="18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170" fontId="5" fillId="0" borderId="30" xfId="0" applyNumberFormat="1" applyFont="1" applyBorder="1" applyAlignment="1">
      <alignment horizontal="centerContinuous"/>
    </xf>
    <xf numFmtId="0" fontId="16" fillId="0" borderId="30" xfId="0" applyFont="1" applyBorder="1" applyAlignment="1">
      <alignment horizontal="center"/>
    </xf>
    <xf numFmtId="173" fontId="16" fillId="0" borderId="29" xfId="0" applyNumberFormat="1" applyFont="1" applyBorder="1"/>
    <xf numFmtId="0" fontId="1" fillId="0" borderId="17" xfId="0" applyFont="1" applyBorder="1" applyAlignment="1">
      <alignment horizontal="center" vertical="center"/>
    </xf>
    <xf numFmtId="170" fontId="1" fillId="0" borderId="32" xfId="0" applyNumberFormat="1" applyFont="1" applyBorder="1" applyAlignment="1">
      <alignment horizontal="centerContinuous"/>
    </xf>
    <xf numFmtId="0" fontId="5" fillId="0" borderId="27" xfId="0" applyFont="1" applyBorder="1" applyAlignment="1">
      <alignment horizontal="center"/>
    </xf>
    <xf numFmtId="0" fontId="16" fillId="0" borderId="18" xfId="0" applyFont="1" applyBorder="1" applyAlignment="1">
      <alignment horizontal="centerContinuous"/>
    </xf>
    <xf numFmtId="0" fontId="16" fillId="0" borderId="0" xfId="0" applyFont="1" applyAlignment="1">
      <alignment horizontal="centerContinuous"/>
    </xf>
    <xf numFmtId="173" fontId="16" fillId="0" borderId="0" xfId="0" applyNumberFormat="1" applyFont="1"/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170" fontId="16" fillId="0" borderId="27" xfId="0" applyNumberFormat="1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9" fontId="16" fillId="0" borderId="29" xfId="0" applyNumberFormat="1" applyFont="1" applyBorder="1"/>
    <xf numFmtId="0" fontId="16" fillId="0" borderId="30" xfId="0" applyFont="1" applyBorder="1" applyAlignment="1">
      <alignment horizontal="right"/>
    </xf>
    <xf numFmtId="0" fontId="16" fillId="0" borderId="26" xfId="0" applyFont="1" applyBorder="1" applyAlignment="1">
      <alignment horizontal="right"/>
    </xf>
    <xf numFmtId="173" fontId="16" fillId="0" borderId="26" xfId="0" applyNumberFormat="1" applyFont="1" applyBorder="1"/>
    <xf numFmtId="169" fontId="16" fillId="0" borderId="35" xfId="0" applyNumberFormat="1" applyFont="1" applyBorder="1" applyAlignment="1">
      <alignment shrinkToFit="1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173" fontId="16" fillId="0" borderId="35" xfId="0" applyNumberFormat="1" applyFont="1" applyBorder="1"/>
    <xf numFmtId="0" fontId="16" fillId="0" borderId="36" xfId="0" applyFont="1" applyBorder="1"/>
    <xf numFmtId="169" fontId="16" fillId="0" borderId="38" xfId="0" applyNumberFormat="1" applyFont="1" applyBorder="1" applyAlignment="1">
      <alignment horizontal="right" shrinkToFit="1"/>
    </xf>
    <xf numFmtId="173" fontId="16" fillId="0" borderId="38" xfId="0" applyNumberFormat="1" applyFont="1" applyBorder="1"/>
    <xf numFmtId="0" fontId="16" fillId="0" borderId="39" xfId="0" applyFont="1" applyBorder="1"/>
    <xf numFmtId="0" fontId="1" fillId="0" borderId="28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2" fontId="1" fillId="0" borderId="17" xfId="0" applyNumberFormat="1" applyFont="1" applyBorder="1" applyAlignment="1">
      <alignment horizontal="centerContinuous"/>
    </xf>
    <xf numFmtId="172" fontId="5" fillId="0" borderId="40" xfId="0" applyNumberFormat="1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/>
    </xf>
    <xf numFmtId="2" fontId="1" fillId="0" borderId="42" xfId="0" applyNumberFormat="1" applyFont="1" applyBorder="1" applyAlignment="1">
      <alignment horizontal="centerContinuous"/>
    </xf>
    <xf numFmtId="170" fontId="1" fillId="0" borderId="43" xfId="0" applyNumberFormat="1" applyFont="1" applyBorder="1"/>
    <xf numFmtId="0" fontId="16" fillId="0" borderId="44" xfId="0" applyFont="1" applyBorder="1"/>
    <xf numFmtId="0" fontId="16" fillId="0" borderId="45" xfId="0" applyFont="1" applyBorder="1"/>
    <xf numFmtId="0" fontId="16" fillId="0" borderId="46" xfId="0" applyFont="1" applyBorder="1"/>
    <xf numFmtId="0" fontId="1" fillId="0" borderId="40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170" fontId="5" fillId="0" borderId="50" xfId="0" applyNumberFormat="1" applyFont="1" applyBorder="1" applyAlignment="1">
      <alignment horizontal="centerContinuous"/>
    </xf>
    <xf numFmtId="170" fontId="1" fillId="0" borderId="51" xfId="0" applyNumberFormat="1" applyFont="1" applyBorder="1"/>
    <xf numFmtId="170" fontId="16" fillId="0" borderId="52" xfId="0" applyNumberFormat="1" applyFont="1" applyBorder="1" applyAlignment="1">
      <alignment horizontal="center" wrapText="1"/>
    </xf>
    <xf numFmtId="170" fontId="16" fillId="0" borderId="53" xfId="0" applyNumberFormat="1" applyFont="1" applyBorder="1" applyAlignment="1">
      <alignment horizontal="center" wrapText="1"/>
    </xf>
    <xf numFmtId="0" fontId="16" fillId="0" borderId="48" xfId="0" applyFont="1" applyBorder="1"/>
    <xf numFmtId="10" fontId="16" fillId="0" borderId="51" xfId="0" applyNumberFormat="1" applyFont="1" applyBorder="1"/>
    <xf numFmtId="169" fontId="5" fillId="0" borderId="0" xfId="0" applyNumberFormat="1" applyFont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15" xfId="0" applyFont="1" applyBorder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5" fillId="0" borderId="15" xfId="0" applyFont="1" applyBorder="1"/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9" fillId="0" borderId="0" xfId="0" applyFont="1" applyAlignment="1">
      <alignment vertical="center"/>
    </xf>
    <xf numFmtId="14" fontId="5" fillId="0" borderId="0" xfId="0" applyNumberFormat="1" applyFont="1" applyAlignment="1">
      <alignment horizontal="left"/>
    </xf>
    <xf numFmtId="174" fontId="5" fillId="0" borderId="0" xfId="0" applyNumberFormat="1" applyFont="1" applyAlignment="1">
      <alignment horizontal="left" shrinkToFit="1"/>
    </xf>
    <xf numFmtId="2" fontId="1" fillId="0" borderId="0" xfId="0" applyNumberFormat="1" applyFont="1"/>
    <xf numFmtId="175" fontId="1" fillId="0" borderId="0" xfId="0" applyNumberFormat="1" applyFont="1"/>
    <xf numFmtId="16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66675</xdr:rowOff>
    </xdr:from>
    <xdr:to>
      <xdr:col>9</xdr:col>
      <xdr:colOff>752475</xdr:colOff>
      <xdr:row>8</xdr:row>
      <xdr:rowOff>28575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34"/>
  <sheetViews>
    <sheetView workbookViewId="0" zoomScale="40" zoomScaleNormal="50" view="pageLayout">
      <selection activeCell="P137" sqref="P137"/>
    </sheetView>
  </sheetViews>
  <sheetFormatPr defaultRowHeight="18.75" outlineLevelRow="0" outlineLevelCol="0" x14ac:dyDescent="0" defaultColWidth="8.5703125" customHeight="1"/>
  <cols>
    <col min="1" max="1" width="18.5703125" style="1" customWidth="1"/>
    <col min="2" max="3" width="9.28515625" style="1" customWidth="1"/>
    <col min="4" max="4" width="55.5703125" style="1" customWidth="1"/>
    <col min="5" max="5" width="18.5703125" style="1" customWidth="1"/>
    <col min="6" max="6" width="15.140625" style="1" customWidth="1"/>
    <col min="7" max="7" width="12.42578125" style="1" customWidth="1"/>
    <col min="8" max="8" width="12.28515625" style="1" customWidth="1"/>
    <col min="9" max="9" width="14.28515625" style="1" customWidth="1"/>
    <col min="10" max="11" width="12.28515625" style="1" customWidth="1"/>
    <col min="12" max="12" width="17.28515625" style="1" customWidth="1"/>
    <col min="13" max="13" width="15.85546875" style="1" customWidth="1"/>
    <col min="14" max="14" width="27.5703125" style="1" customWidth="1"/>
    <col min="15" max="15" width="4.85546875" style="2" customWidth="1"/>
    <col min="16" max="16" width="8.5703125" style="1" customWidth="1"/>
    <col min="17" max="17" width="11" style="1" customWidth="1"/>
    <col min="18" max="18" width="12.28515625" style="1" customWidth="1"/>
    <col min="19" max="16384" width="8.5703125" style="1" customWidth="1"/>
  </cols>
  <sheetData>
    <row r="1" ht="21" customHeight="1" spans="1:15" s="3" customFormat="1" x14ac:dyDescent="0.25">
      <c r="A1" s="4" t="s">
        <v>0</v>
      </c>
      <c r="B1" s="4"/>
      <c r="C1" s="4"/>
      <c r="D1" s="5"/>
      <c r="E1" s="3" t="s">
        <v>1</v>
      </c>
      <c r="O1" s="6"/>
    </row>
    <row r="2" ht="5.25" customHeight="1" spans="1:15" s="1" customFormat="1" x14ac:dyDescent="0.25">
      <c r="A2" s="7"/>
      <c r="B2" s="7"/>
      <c r="C2" s="7"/>
      <c r="D2" s="7"/>
      <c r="E2" s="8"/>
      <c r="L2" s="9"/>
      <c r="M2" s="9"/>
      <c r="O2" s="10"/>
    </row>
    <row r="3" ht="24" customHeight="1" spans="1:13" x14ac:dyDescent="0.25">
      <c r="A3" s="11" t="s">
        <v>2</v>
      </c>
      <c r="B3" s="11"/>
      <c r="C3" s="11"/>
      <c r="E3" s="8"/>
      <c r="L3" s="9"/>
      <c r="M3" s="9"/>
    </row>
    <row r="4" spans="10:13" x14ac:dyDescent="0.25">
      <c r="J4" s="12"/>
      <c r="K4" s="12"/>
      <c r="L4" s="9"/>
      <c r="M4" s="9"/>
    </row>
    <row r="5" spans="1:13" x14ac:dyDescent="0.25">
      <c r="A5" s="1" t="s">
        <v>3</v>
      </c>
      <c r="B5" s="13"/>
      <c r="C5" s="14"/>
      <c r="D5" s="14"/>
      <c r="E5" s="15"/>
      <c r="L5" s="9"/>
      <c r="M5" s="9"/>
    </row>
    <row r="6" ht="18.75" customHeight="1" spans="1:13" x14ac:dyDescent="0.25">
      <c r="A6" s="16" t="s">
        <v>4</v>
      </c>
      <c r="B6" s="17"/>
      <c r="C6" s="17"/>
      <c r="D6" s="18" t="s">
        <v>5</v>
      </c>
      <c r="E6" s="19"/>
      <c r="F6" s="19"/>
      <c r="G6" s="19"/>
      <c r="H6" s="19"/>
      <c r="L6" s="9"/>
      <c r="M6" s="9"/>
    </row>
    <row r="7" spans="1:13" x14ac:dyDescent="0.25">
      <c r="A7" s="17" t="s">
        <v>6</v>
      </c>
      <c r="B7" s="13"/>
      <c r="C7" s="14" t="s">
        <v>7</v>
      </c>
      <c r="D7" s="14"/>
      <c r="E7" s="20"/>
      <c r="F7" s="19"/>
      <c r="G7" s="19"/>
      <c r="H7" s="19"/>
      <c r="L7" s="9"/>
      <c r="M7" s="9"/>
    </row>
    <row r="8" spans="1:13" x14ac:dyDescent="0.25">
      <c r="A8" s="17" t="s">
        <v>8</v>
      </c>
      <c r="B8" s="21"/>
      <c r="C8" s="22" t="s">
        <v>9</v>
      </c>
      <c r="D8" s="22"/>
      <c r="E8" s="23"/>
      <c r="G8" s="24"/>
      <c r="H8" s="24"/>
      <c r="L8" s="9"/>
      <c r="M8" s="9"/>
    </row>
    <row r="9" spans="1:13" x14ac:dyDescent="0.25">
      <c r="A9" s="1" t="s">
        <v>10</v>
      </c>
      <c r="D9" s="14"/>
      <c r="G9" s="24"/>
      <c r="H9" s="24"/>
      <c r="L9" s="9"/>
      <c r="M9" s="9"/>
    </row>
    <row r="10" ht="3.75" customHeight="1" spans="9:12" x14ac:dyDescent="0.25">
      <c r="I10" s="25"/>
      <c r="J10" s="17"/>
      <c r="K10" s="17"/>
      <c r="L10" s="26"/>
    </row>
    <row r="11" ht="19.5" customHeight="1" spans="1:16" x14ac:dyDescent="0.25">
      <c r="A11" s="16" t="s">
        <v>11</v>
      </c>
      <c r="B11" s="16"/>
      <c r="C11" s="16"/>
      <c r="E11" s="27"/>
      <c r="F11" s="16"/>
      <c r="G11" s="16"/>
      <c r="H11" s="16"/>
      <c r="J11" s="17" t="s">
        <v>12</v>
      </c>
      <c r="K11" s="17"/>
      <c r="L11" s="28">
        <f>N234</f>
        <v>0.875</v>
      </c>
      <c r="P11" s="16"/>
    </row>
    <row r="12" ht="23.25" customHeight="1" spans="1:16" x14ac:dyDescent="0.25">
      <c r="A12" s="29"/>
      <c r="B12" s="30" t="s">
        <v>13</v>
      </c>
      <c r="C12" s="31" t="s">
        <v>14</v>
      </c>
      <c r="D12" s="32" t="s">
        <v>15</v>
      </c>
      <c r="E12" s="32" t="s">
        <v>16</v>
      </c>
      <c r="F12" s="33" t="s">
        <v>17</v>
      </c>
      <c r="G12" s="34" t="s">
        <v>18</v>
      </c>
      <c r="H12" s="35" t="s">
        <v>19</v>
      </c>
      <c r="I12" s="36" t="s">
        <v>20</v>
      </c>
      <c r="J12" s="37"/>
      <c r="K12" s="37"/>
      <c r="L12" s="37"/>
      <c r="M12" s="38" t="s">
        <v>21</v>
      </c>
      <c r="N12" s="39" t="s">
        <v>22</v>
      </c>
      <c r="P12" s="16"/>
    </row>
    <row r="13" ht="19.5" customHeight="1" spans="1:16" x14ac:dyDescent="0.25">
      <c r="A13" s="40" t="s">
        <v>23</v>
      </c>
      <c r="B13" s="41" t="s">
        <v>24</v>
      </c>
      <c r="C13" s="42"/>
      <c r="D13" s="43" t="s">
        <v>25</v>
      </c>
      <c r="E13" s="43" t="s">
        <v>26</v>
      </c>
      <c r="F13" s="44" t="s">
        <v>27</v>
      </c>
      <c r="G13" s="45" t="s">
        <v>24</v>
      </c>
      <c r="H13" s="46" t="s">
        <v>28</v>
      </c>
      <c r="I13" s="47"/>
      <c r="J13" s="48"/>
      <c r="K13" s="48"/>
      <c r="L13" s="48"/>
      <c r="M13" s="49"/>
      <c r="N13" s="40" t="s">
        <v>29</v>
      </c>
      <c r="P13" s="16"/>
    </row>
    <row r="14" ht="19.5" customHeight="1" spans="1:16" x14ac:dyDescent="0.25">
      <c r="A14" s="29" t="s">
        <v>30</v>
      </c>
      <c r="B14" s="50"/>
      <c r="C14" s="51"/>
      <c r="D14" s="52" t="s">
        <v>31</v>
      </c>
      <c r="E14" s="53">
        <f>IFERROR($L$11*$F14/I14,0)</f>
        <v>70</v>
      </c>
      <c r="F14" s="54">
        <v>80</v>
      </c>
      <c r="G14" s="55"/>
      <c r="H14" s="56"/>
      <c r="I14" s="57">
        <v>1</v>
      </c>
      <c r="J14" s="58" t="s">
        <v>32</v>
      </c>
      <c r="K14" s="59"/>
      <c r="L14" s="60">
        <f>E14*I14</f>
        <v>70</v>
      </c>
      <c r="M14" s="61">
        <f>IFERROR(L14/$E$221,0)</f>
        <v>1</v>
      </c>
      <c r="N14" s="29"/>
      <c r="P14" s="16"/>
    </row>
    <row r="15" spans="1:16" x14ac:dyDescent="0.25">
      <c r="A15" s="62"/>
      <c r="B15" s="24"/>
      <c r="C15" s="63"/>
      <c r="D15" s="64" t="s">
        <v>33</v>
      </c>
      <c r="E15" s="65"/>
      <c r="F15" s="66"/>
      <c r="G15" s="67"/>
      <c r="H15" s="68"/>
      <c r="I15" s="69"/>
      <c r="J15" s="70"/>
      <c r="K15" s="71"/>
      <c r="L15" s="72">
        <f>(E14-L14)*K15</f>
        <v>0</v>
      </c>
      <c r="M15" s="73"/>
      <c r="N15" s="62"/>
      <c r="P15" s="16"/>
    </row>
    <row r="16" spans="1:16" x14ac:dyDescent="0.25">
      <c r="A16" s="62"/>
      <c r="B16" s="24"/>
      <c r="C16" s="63"/>
      <c r="D16" s="64" t="s">
        <v>34</v>
      </c>
      <c r="E16" s="65"/>
      <c r="F16" s="74"/>
      <c r="G16" s="67"/>
      <c r="H16" s="68"/>
      <c r="I16" s="69"/>
      <c r="J16" s="70"/>
      <c r="K16" s="71"/>
      <c r="L16" s="72">
        <f>(E14-L14)*K16</f>
        <v>0</v>
      </c>
      <c r="M16" s="73"/>
      <c r="N16" s="62"/>
      <c r="P16" s="16"/>
    </row>
    <row r="17" spans="1:16" x14ac:dyDescent="0.25">
      <c r="A17" s="75"/>
      <c r="B17" s="76"/>
      <c r="C17" s="77"/>
      <c r="D17" s="78"/>
      <c r="E17" s="79" t="s">
        <v>35</v>
      </c>
      <c r="F17" s="80"/>
      <c r="G17" s="81"/>
      <c r="H17" s="82"/>
      <c r="I17" s="83"/>
      <c r="J17" s="84"/>
      <c r="K17" s="81"/>
      <c r="L17" s="85">
        <f>(E14-L14)*K17</f>
        <v>0</v>
      </c>
      <c r="M17" s="86"/>
      <c r="N17" s="87"/>
      <c r="P17" s="16"/>
    </row>
    <row r="18" ht="19.5" customHeight="1" spans="1:16" x14ac:dyDescent="0.25">
      <c r="A18" s="88" t="s">
        <v>36</v>
      </c>
      <c r="B18" s="89"/>
      <c r="C18" s="90"/>
      <c r="D18" s="91"/>
      <c r="E18" s="92">
        <f>IFERROR($L$11*$F18/I18,0)</f>
        <v>0</v>
      </c>
      <c r="F18" s="93"/>
      <c r="G18" s="94"/>
      <c r="H18" s="95"/>
      <c r="I18" s="96">
        <v>1</v>
      </c>
      <c r="J18" s="97" t="s">
        <v>32</v>
      </c>
      <c r="K18" s="98"/>
      <c r="L18" s="99">
        <f>E18*I18</f>
        <v>0</v>
      </c>
      <c r="M18" s="100">
        <f>IFERROR(L18/$E$66,0)</f>
        <v>0</v>
      </c>
      <c r="N18" s="101"/>
      <c r="P18" s="102"/>
    </row>
    <row r="19" spans="1:16" x14ac:dyDescent="0.25">
      <c r="A19" s="62"/>
      <c r="B19" s="24"/>
      <c r="C19" s="103"/>
      <c r="D19" s="64"/>
      <c r="E19" s="104"/>
      <c r="F19" s="105"/>
      <c r="G19" s="68"/>
      <c r="H19" s="67"/>
      <c r="I19" s="106"/>
      <c r="J19" s="71"/>
      <c r="K19" s="71"/>
      <c r="L19" s="72">
        <f>(E18-L18)*K19</f>
        <v>0</v>
      </c>
      <c r="M19" s="73"/>
      <c r="N19" s="107"/>
      <c r="P19" s="102"/>
    </row>
    <row r="20" spans="1:16" x14ac:dyDescent="0.25">
      <c r="A20" s="62"/>
      <c r="B20" s="24"/>
      <c r="C20" s="103"/>
      <c r="D20" s="64"/>
      <c r="E20" s="104"/>
      <c r="F20" s="105"/>
      <c r="G20" s="68"/>
      <c r="H20" s="67"/>
      <c r="I20" s="106"/>
      <c r="J20" s="71"/>
      <c r="K20" s="71"/>
      <c r="L20" s="72">
        <f>(E18-L18)*K20</f>
        <v>0</v>
      </c>
      <c r="M20" s="73"/>
      <c r="N20" s="107"/>
      <c r="P20" s="102"/>
    </row>
    <row r="21" spans="1:16" x14ac:dyDescent="0.25">
      <c r="A21" s="75"/>
      <c r="B21" s="76"/>
      <c r="C21" s="108"/>
      <c r="D21" s="109"/>
      <c r="E21" s="79" t="s">
        <v>35</v>
      </c>
      <c r="F21" s="110"/>
      <c r="G21" s="82"/>
      <c r="H21" s="81"/>
      <c r="I21" s="111"/>
      <c r="J21" s="81"/>
      <c r="K21" s="81"/>
      <c r="L21" s="85">
        <f>E18-L18*K21</f>
        <v>0</v>
      </c>
      <c r="M21" s="86"/>
      <c r="N21" s="87"/>
      <c r="P21" s="102"/>
    </row>
    <row r="22" ht="24.75" customHeight="1" spans="1:16" x14ac:dyDescent="0.25">
      <c r="A22" s="88" t="s">
        <v>37</v>
      </c>
      <c r="B22" s="89"/>
      <c r="C22" s="90"/>
      <c r="D22" s="91"/>
      <c r="E22" s="92">
        <f>IFERROR($L$11*$F22/I22,0)</f>
        <v>0</v>
      </c>
      <c r="F22" s="93"/>
      <c r="G22" s="94"/>
      <c r="H22" s="95"/>
      <c r="I22" s="96">
        <v>1</v>
      </c>
      <c r="J22" s="97" t="s">
        <v>32</v>
      </c>
      <c r="K22" s="98"/>
      <c r="L22" s="99">
        <f>E22*I22</f>
        <v>0</v>
      </c>
      <c r="M22" s="100">
        <f>IFERROR(L22/$E$66,0)</f>
        <v>0</v>
      </c>
      <c r="N22" s="101"/>
      <c r="P22" s="102"/>
    </row>
    <row r="23" ht="24.75" customHeight="1" spans="1:16" x14ac:dyDescent="0.25">
      <c r="A23" s="62"/>
      <c r="B23" s="24"/>
      <c r="C23" s="103"/>
      <c r="D23" s="64"/>
      <c r="E23" s="104"/>
      <c r="F23" s="105"/>
      <c r="G23" s="68"/>
      <c r="H23" s="67"/>
      <c r="I23" s="106"/>
      <c r="J23" s="70"/>
      <c r="K23" s="71"/>
      <c r="L23" s="72">
        <f>(E22-L22)*K23</f>
        <v>0</v>
      </c>
      <c r="M23" s="73"/>
      <c r="N23" s="107"/>
      <c r="P23" s="102"/>
    </row>
    <row r="24" ht="24.75" customHeight="1" spans="1:16" x14ac:dyDescent="0.25">
      <c r="A24" s="62"/>
      <c r="B24" s="24"/>
      <c r="C24" s="103"/>
      <c r="D24" s="64"/>
      <c r="E24" s="104"/>
      <c r="F24" s="105"/>
      <c r="G24" s="68"/>
      <c r="H24" s="67"/>
      <c r="I24" s="106"/>
      <c r="J24" s="70"/>
      <c r="K24" s="71"/>
      <c r="L24" s="72">
        <f>(E22-L22)*K24</f>
        <v>0</v>
      </c>
      <c r="M24" s="73"/>
      <c r="N24" s="107"/>
      <c r="P24" s="102"/>
    </row>
    <row r="25" spans="1:16" x14ac:dyDescent="0.25">
      <c r="A25" s="62"/>
      <c r="B25" s="24"/>
      <c r="C25" s="112"/>
      <c r="D25" s="113"/>
      <c r="E25" s="114" t="s">
        <v>35</v>
      </c>
      <c r="F25" s="115"/>
      <c r="G25" s="116"/>
      <c r="H25" s="117"/>
      <c r="I25" s="118"/>
      <c r="J25" s="119"/>
      <c r="K25" s="117"/>
      <c r="L25" s="120">
        <f>E22-L22*K25</f>
        <v>0</v>
      </c>
      <c r="M25" s="121"/>
      <c r="N25" s="62"/>
      <c r="P25" s="102"/>
    </row>
    <row r="26" ht="24.75" customHeight="1" spans="1:16" x14ac:dyDescent="0.25">
      <c r="A26" s="88" t="s">
        <v>38</v>
      </c>
      <c r="B26" s="89"/>
      <c r="C26" s="90"/>
      <c r="D26" s="91"/>
      <c r="E26" s="92">
        <f>IFERROR($L$11*$F26/I26,0)</f>
        <v>0</v>
      </c>
      <c r="F26" s="93"/>
      <c r="G26" s="94"/>
      <c r="H26" s="95"/>
      <c r="I26" s="96">
        <v>1</v>
      </c>
      <c r="J26" s="97" t="s">
        <v>32</v>
      </c>
      <c r="K26" s="98"/>
      <c r="L26" s="99">
        <f>E26*I26</f>
        <v>0</v>
      </c>
      <c r="M26" s="100">
        <f>IFERROR(L26/$E$66,0)</f>
        <v>0</v>
      </c>
      <c r="N26" s="101"/>
      <c r="P26" s="102"/>
    </row>
    <row r="27" ht="24.75" customHeight="1" spans="1:16" x14ac:dyDescent="0.25">
      <c r="A27" s="62"/>
      <c r="B27" s="24"/>
      <c r="C27" s="103"/>
      <c r="D27" s="64"/>
      <c r="E27" s="104"/>
      <c r="F27" s="105"/>
      <c r="G27" s="68"/>
      <c r="H27" s="67"/>
      <c r="I27" s="106"/>
      <c r="J27" s="70"/>
      <c r="K27" s="71"/>
      <c r="L27" s="72">
        <f>(E26-L26)*K27</f>
        <v>0</v>
      </c>
      <c r="M27" s="73"/>
      <c r="N27" s="107"/>
      <c r="P27" s="102"/>
    </row>
    <row r="28" ht="24.75" customHeight="1" spans="1:16" x14ac:dyDescent="0.25">
      <c r="A28" s="62"/>
      <c r="B28" s="24"/>
      <c r="C28" s="103"/>
      <c r="D28" s="64"/>
      <c r="E28" s="104"/>
      <c r="F28" s="105"/>
      <c r="G28" s="68"/>
      <c r="H28" s="67"/>
      <c r="I28" s="106"/>
      <c r="J28" s="70"/>
      <c r="K28" s="71"/>
      <c r="L28" s="72">
        <f>(E26-L26)*K28</f>
        <v>0</v>
      </c>
      <c r="M28" s="73"/>
      <c r="N28" s="107"/>
      <c r="P28" s="102"/>
    </row>
    <row r="29" spans="1:16" x14ac:dyDescent="0.25">
      <c r="A29" s="62"/>
      <c r="B29" s="24"/>
      <c r="C29" s="112"/>
      <c r="D29" s="113"/>
      <c r="E29" s="114" t="s">
        <v>35</v>
      </c>
      <c r="F29" s="115"/>
      <c r="G29" s="116"/>
      <c r="H29" s="117"/>
      <c r="I29" s="118"/>
      <c r="J29" s="119"/>
      <c r="K29" s="117"/>
      <c r="L29" s="120">
        <f>E26-L26*K29</f>
        <v>0</v>
      </c>
      <c r="M29" s="121"/>
      <c r="N29" s="62"/>
      <c r="P29" s="102"/>
    </row>
    <row r="30" ht="24.75" customHeight="1" spans="1:16" x14ac:dyDescent="0.25">
      <c r="A30" s="88" t="s">
        <v>39</v>
      </c>
      <c r="B30" s="89"/>
      <c r="C30" s="90"/>
      <c r="D30" s="91"/>
      <c r="E30" s="92">
        <f>IFERROR($L$11*$F30/I30,0)</f>
        <v>0</v>
      </c>
      <c r="F30" s="93"/>
      <c r="G30" s="94"/>
      <c r="H30" s="95"/>
      <c r="I30" s="96">
        <v>1</v>
      </c>
      <c r="J30" s="97" t="s">
        <v>32</v>
      </c>
      <c r="K30" s="98"/>
      <c r="L30" s="99">
        <f>E30*I30</f>
        <v>0</v>
      </c>
      <c r="M30" s="100">
        <f>IFERROR(L30/$E$66,0)</f>
        <v>0</v>
      </c>
      <c r="N30" s="101"/>
      <c r="P30" s="102"/>
    </row>
    <row r="31" ht="24.75" customHeight="1" spans="1:16" x14ac:dyDescent="0.25">
      <c r="A31" s="62"/>
      <c r="B31" s="24"/>
      <c r="C31" s="103"/>
      <c r="D31" s="64"/>
      <c r="E31" s="104"/>
      <c r="F31" s="105"/>
      <c r="G31" s="68"/>
      <c r="H31" s="67"/>
      <c r="I31" s="106"/>
      <c r="J31" s="70"/>
      <c r="K31" s="71"/>
      <c r="L31" s="72">
        <f>(E30-L30)*K31</f>
        <v>0</v>
      </c>
      <c r="M31" s="73"/>
      <c r="N31" s="107"/>
      <c r="P31" s="102"/>
    </row>
    <row r="32" ht="24.75" customHeight="1" spans="1:16" x14ac:dyDescent="0.25">
      <c r="A32" s="62"/>
      <c r="B32" s="24"/>
      <c r="C32" s="103"/>
      <c r="D32" s="64"/>
      <c r="E32" s="104"/>
      <c r="F32" s="105"/>
      <c r="G32" s="68"/>
      <c r="H32" s="67"/>
      <c r="I32" s="106"/>
      <c r="J32" s="70"/>
      <c r="K32" s="71"/>
      <c r="L32" s="72">
        <f>(E30-L30)*K32</f>
        <v>0</v>
      </c>
      <c r="M32" s="73"/>
      <c r="N32" s="107"/>
      <c r="P32" s="102"/>
    </row>
    <row r="33" spans="1:16" x14ac:dyDescent="0.25">
      <c r="A33" s="62"/>
      <c r="B33" s="24"/>
      <c r="C33" s="112"/>
      <c r="D33" s="113"/>
      <c r="E33" s="114" t="s">
        <v>35</v>
      </c>
      <c r="F33" s="115"/>
      <c r="G33" s="116"/>
      <c r="H33" s="117"/>
      <c r="I33" s="118"/>
      <c r="J33" s="119"/>
      <c r="K33" s="117"/>
      <c r="L33" s="120">
        <f>E30-L30*K33</f>
        <v>0</v>
      </c>
      <c r="M33" s="121"/>
      <c r="N33" s="62"/>
      <c r="P33" s="102"/>
    </row>
    <row r="34" ht="24.75" customHeight="1" spans="1:16" x14ac:dyDescent="0.25">
      <c r="A34" s="88" t="s">
        <v>40</v>
      </c>
      <c r="B34" s="89"/>
      <c r="C34" s="90"/>
      <c r="D34" s="91"/>
      <c r="E34" s="92">
        <f>IFERROR($L$11*$F34/I34,0)</f>
        <v>0</v>
      </c>
      <c r="F34" s="93"/>
      <c r="G34" s="94"/>
      <c r="H34" s="95"/>
      <c r="I34" s="96">
        <v>1</v>
      </c>
      <c r="J34" s="97" t="s">
        <v>32</v>
      </c>
      <c r="K34" s="98"/>
      <c r="L34" s="99">
        <f>E34*I34</f>
        <v>0</v>
      </c>
      <c r="M34" s="100">
        <f>IFERROR(L34/$E$66,0)</f>
        <v>0</v>
      </c>
      <c r="N34" s="101"/>
      <c r="P34" s="102"/>
    </row>
    <row r="35" ht="24.75" customHeight="1" spans="1:16" x14ac:dyDescent="0.25">
      <c r="A35" s="62"/>
      <c r="B35" s="24"/>
      <c r="C35" s="103"/>
      <c r="D35" s="64"/>
      <c r="E35" s="104"/>
      <c r="F35" s="105"/>
      <c r="G35" s="68"/>
      <c r="H35" s="67"/>
      <c r="I35" s="106"/>
      <c r="J35" s="70"/>
      <c r="K35" s="71"/>
      <c r="L35" s="72">
        <f>(E34-L34)*K35</f>
        <v>0</v>
      </c>
      <c r="M35" s="73"/>
      <c r="N35" s="107"/>
      <c r="P35" s="102"/>
    </row>
    <row r="36" ht="24.75" customHeight="1" spans="1:16" x14ac:dyDescent="0.25">
      <c r="A36" s="62"/>
      <c r="B36" s="24"/>
      <c r="C36" s="103"/>
      <c r="D36" s="64"/>
      <c r="E36" s="104"/>
      <c r="F36" s="105"/>
      <c r="G36" s="68"/>
      <c r="H36" s="67"/>
      <c r="I36" s="106"/>
      <c r="J36" s="70"/>
      <c r="K36" s="71"/>
      <c r="L36" s="72">
        <f>(E34-L34)*K36</f>
        <v>0</v>
      </c>
      <c r="M36" s="73"/>
      <c r="N36" s="107"/>
      <c r="P36" s="102"/>
    </row>
    <row r="37" spans="1:16" x14ac:dyDescent="0.25">
      <c r="A37" s="62"/>
      <c r="B37" s="24"/>
      <c r="C37" s="112"/>
      <c r="D37" s="113"/>
      <c r="E37" s="114" t="s">
        <v>35</v>
      </c>
      <c r="F37" s="115"/>
      <c r="G37" s="116"/>
      <c r="H37" s="117"/>
      <c r="I37" s="118"/>
      <c r="J37" s="119"/>
      <c r="K37" s="117"/>
      <c r="L37" s="120">
        <f>E34-L34*K37</f>
        <v>0</v>
      </c>
      <c r="M37" s="121"/>
      <c r="N37" s="62"/>
      <c r="P37" s="102"/>
    </row>
    <row r="38" ht="24.75" customHeight="1" spans="1:16" x14ac:dyDescent="0.25">
      <c r="A38" s="88" t="s">
        <v>41</v>
      </c>
      <c r="B38" s="89"/>
      <c r="C38" s="90"/>
      <c r="D38" s="91"/>
      <c r="E38" s="92">
        <f>IFERROR($L$11*$F38/I38,0)</f>
        <v>0</v>
      </c>
      <c r="F38" s="93"/>
      <c r="G38" s="94"/>
      <c r="H38" s="95"/>
      <c r="I38" s="96">
        <v>1</v>
      </c>
      <c r="J38" s="97" t="s">
        <v>32</v>
      </c>
      <c r="K38" s="98"/>
      <c r="L38" s="99">
        <f>E38*I38</f>
        <v>0</v>
      </c>
      <c r="M38" s="100">
        <f>IFERROR(L38/$E$66,0)</f>
        <v>0</v>
      </c>
      <c r="N38" s="101"/>
      <c r="P38" s="102"/>
    </row>
    <row r="39" ht="24.75" customHeight="1" spans="1:16" x14ac:dyDescent="0.25">
      <c r="A39" s="62"/>
      <c r="B39" s="24"/>
      <c r="C39" s="103"/>
      <c r="D39" s="64"/>
      <c r="E39" s="104"/>
      <c r="F39" s="105"/>
      <c r="G39" s="68"/>
      <c r="H39" s="67"/>
      <c r="I39" s="106"/>
      <c r="J39" s="70"/>
      <c r="K39" s="71"/>
      <c r="L39" s="72">
        <f>(E38-L38)*K39</f>
        <v>0</v>
      </c>
      <c r="M39" s="73"/>
      <c r="N39" s="107"/>
      <c r="P39" s="102"/>
    </row>
    <row r="40" ht="24.75" customHeight="1" spans="1:16" x14ac:dyDescent="0.25">
      <c r="A40" s="62"/>
      <c r="B40" s="24"/>
      <c r="C40" s="103"/>
      <c r="D40" s="64"/>
      <c r="E40" s="104"/>
      <c r="F40" s="105"/>
      <c r="G40" s="68"/>
      <c r="H40" s="67"/>
      <c r="I40" s="106"/>
      <c r="J40" s="70"/>
      <c r="K40" s="71"/>
      <c r="L40" s="72">
        <f>(E38-L38)*K40</f>
        <v>0</v>
      </c>
      <c r="M40" s="73"/>
      <c r="N40" s="107"/>
      <c r="P40" s="102"/>
    </row>
    <row r="41" spans="1:16" x14ac:dyDescent="0.25">
      <c r="A41" s="62"/>
      <c r="B41" s="24"/>
      <c r="C41" s="112"/>
      <c r="D41" s="113"/>
      <c r="E41" s="114" t="s">
        <v>35</v>
      </c>
      <c r="F41" s="115"/>
      <c r="G41" s="116"/>
      <c r="H41" s="117"/>
      <c r="I41" s="118"/>
      <c r="J41" s="119"/>
      <c r="K41" s="117"/>
      <c r="L41" s="120">
        <f>E38-L38*K41</f>
        <v>0</v>
      </c>
      <c r="M41" s="121"/>
      <c r="N41" s="62"/>
      <c r="P41" s="102"/>
    </row>
    <row r="42" ht="24.75" customHeight="1" spans="1:16" x14ac:dyDescent="0.25">
      <c r="A42" s="88" t="s">
        <v>42</v>
      </c>
      <c r="B42" s="89"/>
      <c r="C42" s="90"/>
      <c r="D42" s="122"/>
      <c r="E42" s="92">
        <f>IFERROR($L$11*$F42/I42,0)</f>
        <v>0</v>
      </c>
      <c r="F42" s="93"/>
      <c r="G42" s="94"/>
      <c r="H42" s="95"/>
      <c r="I42" s="96">
        <v>1</v>
      </c>
      <c r="J42" s="97" t="s">
        <v>32</v>
      </c>
      <c r="K42" s="98"/>
      <c r="L42" s="99">
        <f>E42*I42</f>
        <v>0</v>
      </c>
      <c r="M42" s="100">
        <f>IFERROR(L42/$E$66,0)</f>
        <v>0</v>
      </c>
      <c r="N42" s="101"/>
      <c r="P42" s="102"/>
    </row>
    <row r="43" ht="24.75" customHeight="1" spans="1:16" x14ac:dyDescent="0.25">
      <c r="A43" s="62"/>
      <c r="B43" s="24"/>
      <c r="C43" s="103"/>
      <c r="D43" s="123"/>
      <c r="E43" s="104"/>
      <c r="F43" s="105"/>
      <c r="G43" s="68"/>
      <c r="H43" s="67"/>
      <c r="I43" s="106"/>
      <c r="J43" s="70"/>
      <c r="K43" s="71"/>
      <c r="L43" s="72">
        <f>(E42-L42)*K43</f>
        <v>0</v>
      </c>
      <c r="M43" s="73"/>
      <c r="N43" s="107"/>
      <c r="P43" s="102"/>
    </row>
    <row r="44" ht="24.75" customHeight="1" spans="1:16" x14ac:dyDescent="0.25">
      <c r="A44" s="62"/>
      <c r="B44" s="24"/>
      <c r="C44" s="103"/>
      <c r="D44" s="123"/>
      <c r="E44" s="104"/>
      <c r="F44" s="105"/>
      <c r="G44" s="68"/>
      <c r="H44" s="67"/>
      <c r="I44" s="106"/>
      <c r="J44" s="70"/>
      <c r="K44" s="71"/>
      <c r="L44" s="72">
        <f>(E42-L42)*K44</f>
        <v>0</v>
      </c>
      <c r="M44" s="73"/>
      <c r="N44" s="107"/>
      <c r="P44" s="102"/>
    </row>
    <row r="45" spans="1:16" x14ac:dyDescent="0.25">
      <c r="A45" s="62"/>
      <c r="B45" s="24"/>
      <c r="C45" s="112"/>
      <c r="D45" s="64"/>
      <c r="E45" s="124" t="s">
        <v>35</v>
      </c>
      <c r="F45" s="115"/>
      <c r="G45" s="116"/>
      <c r="H45" s="117"/>
      <c r="I45" s="118"/>
      <c r="J45" s="119"/>
      <c r="K45" s="117"/>
      <c r="L45" s="120">
        <f>E42-L42*K45</f>
        <v>0</v>
      </c>
      <c r="M45" s="121"/>
      <c r="N45" s="62"/>
      <c r="P45" s="102"/>
    </row>
    <row r="46" ht="24.75" customHeight="1" spans="1:16" x14ac:dyDescent="0.25">
      <c r="A46" s="88" t="s">
        <v>43</v>
      </c>
      <c r="B46" s="89"/>
      <c r="C46" s="90"/>
      <c r="D46" s="91"/>
      <c r="E46" s="92">
        <f>IFERROR($L$11*$F46/I46,0)</f>
        <v>0</v>
      </c>
      <c r="F46" s="93"/>
      <c r="G46" s="94"/>
      <c r="H46" s="95"/>
      <c r="I46" s="96">
        <v>1</v>
      </c>
      <c r="J46" s="97" t="s">
        <v>32</v>
      </c>
      <c r="K46" s="98"/>
      <c r="L46" s="99">
        <f>E46*I46</f>
        <v>0</v>
      </c>
      <c r="M46" s="100">
        <f>IFERROR(L46/$E$66,0)</f>
        <v>0</v>
      </c>
      <c r="N46" s="101"/>
      <c r="P46" s="102"/>
    </row>
    <row r="47" ht="24.75" customHeight="1" spans="1:16" x14ac:dyDescent="0.25">
      <c r="A47" s="62"/>
      <c r="B47" s="24"/>
      <c r="C47" s="103"/>
      <c r="D47" s="64"/>
      <c r="E47" s="104"/>
      <c r="F47" s="105"/>
      <c r="G47" s="68"/>
      <c r="H47" s="67"/>
      <c r="I47" s="106"/>
      <c r="J47" s="70"/>
      <c r="K47" s="71"/>
      <c r="L47" s="72">
        <f>(E46-L46)*K47</f>
        <v>0</v>
      </c>
      <c r="M47" s="73"/>
      <c r="N47" s="107"/>
      <c r="P47" s="102"/>
    </row>
    <row r="48" ht="24.75" customHeight="1" spans="1:16" x14ac:dyDescent="0.25">
      <c r="A48" s="62"/>
      <c r="B48" s="24"/>
      <c r="C48" s="103"/>
      <c r="D48" s="64"/>
      <c r="E48" s="104"/>
      <c r="F48" s="105"/>
      <c r="G48" s="68"/>
      <c r="H48" s="67"/>
      <c r="I48" s="106"/>
      <c r="J48" s="70"/>
      <c r="K48" s="71"/>
      <c r="L48" s="72">
        <f>(E46-L46)*K48</f>
        <v>0</v>
      </c>
      <c r="M48" s="73"/>
      <c r="N48" s="107"/>
      <c r="P48" s="102"/>
    </row>
    <row r="49" spans="1:16" x14ac:dyDescent="0.25">
      <c r="A49" s="62"/>
      <c r="B49" s="24"/>
      <c r="C49" s="112"/>
      <c r="D49" s="113"/>
      <c r="E49" s="114" t="s">
        <v>35</v>
      </c>
      <c r="F49" s="115"/>
      <c r="G49" s="116"/>
      <c r="H49" s="117"/>
      <c r="I49" s="118"/>
      <c r="J49" s="119"/>
      <c r="K49" s="117"/>
      <c r="L49" s="120">
        <f>E46-L46*K49</f>
        <v>0</v>
      </c>
      <c r="M49" s="121"/>
      <c r="N49" s="62"/>
      <c r="P49" s="102"/>
    </row>
    <row r="50" ht="24.75" customHeight="1" spans="1:16" x14ac:dyDescent="0.25">
      <c r="A50" s="88" t="s">
        <v>44</v>
      </c>
      <c r="B50" s="89"/>
      <c r="C50" s="90"/>
      <c r="D50" s="91"/>
      <c r="E50" s="92">
        <f>IFERROR($L$11*$F50/I50,0)</f>
        <v>0</v>
      </c>
      <c r="F50" s="93"/>
      <c r="G50" s="94"/>
      <c r="H50" s="95"/>
      <c r="I50" s="96">
        <v>1</v>
      </c>
      <c r="J50" s="97" t="s">
        <v>32</v>
      </c>
      <c r="K50" s="98"/>
      <c r="L50" s="99">
        <f>E50*I50</f>
        <v>0</v>
      </c>
      <c r="M50" s="100">
        <f>IFERROR(L50/$E$66,0)</f>
        <v>0</v>
      </c>
      <c r="N50" s="101"/>
      <c r="P50" s="102"/>
    </row>
    <row r="51" ht="24.75" customHeight="1" spans="1:16" x14ac:dyDescent="0.25">
      <c r="A51" s="62"/>
      <c r="B51" s="24"/>
      <c r="C51" s="103"/>
      <c r="D51" s="64"/>
      <c r="E51" s="104"/>
      <c r="F51" s="105"/>
      <c r="G51" s="68"/>
      <c r="H51" s="67"/>
      <c r="I51" s="106"/>
      <c r="J51" s="70"/>
      <c r="K51" s="71"/>
      <c r="L51" s="72">
        <f>(E50-L50)*K51</f>
        <v>0</v>
      </c>
      <c r="M51" s="73"/>
      <c r="N51" s="107"/>
      <c r="P51" s="102"/>
    </row>
    <row r="52" ht="24.75" customHeight="1" spans="1:16" x14ac:dyDescent="0.25">
      <c r="A52" s="62"/>
      <c r="B52" s="24"/>
      <c r="C52" s="103"/>
      <c r="D52" s="64"/>
      <c r="E52" s="104"/>
      <c r="F52" s="105"/>
      <c r="G52" s="68"/>
      <c r="H52" s="67"/>
      <c r="I52" s="106"/>
      <c r="J52" s="70"/>
      <c r="K52" s="71"/>
      <c r="L52" s="72">
        <f>(E50-L50)*K52</f>
        <v>0</v>
      </c>
      <c r="M52" s="73"/>
      <c r="N52" s="107"/>
      <c r="P52" s="102"/>
    </row>
    <row r="53" spans="1:16" x14ac:dyDescent="0.25">
      <c r="A53" s="62"/>
      <c r="B53" s="24"/>
      <c r="C53" s="112"/>
      <c r="D53" s="113"/>
      <c r="E53" s="114" t="s">
        <v>35</v>
      </c>
      <c r="F53" s="115"/>
      <c r="G53" s="116"/>
      <c r="H53" s="117"/>
      <c r="I53" s="118"/>
      <c r="J53" s="119"/>
      <c r="K53" s="117"/>
      <c r="L53" s="120">
        <f>E50-L50*K53</f>
        <v>0</v>
      </c>
      <c r="M53" s="121"/>
      <c r="N53" s="62"/>
      <c r="P53" s="102"/>
    </row>
    <row r="54" ht="24.75" customHeight="1" spans="1:16" x14ac:dyDescent="0.25">
      <c r="A54" s="88" t="s">
        <v>45</v>
      </c>
      <c r="B54" s="89"/>
      <c r="C54" s="90"/>
      <c r="D54" s="91"/>
      <c r="E54" s="92">
        <f>IFERROR($L$11*$F54/I54,0)</f>
        <v>0</v>
      </c>
      <c r="F54" s="93"/>
      <c r="G54" s="94"/>
      <c r="H54" s="95"/>
      <c r="I54" s="96">
        <v>1</v>
      </c>
      <c r="J54" s="97" t="s">
        <v>32</v>
      </c>
      <c r="K54" s="98"/>
      <c r="L54" s="99">
        <f>E54*I54</f>
        <v>0</v>
      </c>
      <c r="M54" s="100">
        <f>IFERROR(L54/$E$66,0)</f>
        <v>0</v>
      </c>
      <c r="N54" s="101"/>
      <c r="P54" s="102"/>
    </row>
    <row r="55" ht="24.75" customHeight="1" spans="1:16" x14ac:dyDescent="0.25">
      <c r="A55" s="62"/>
      <c r="B55" s="24"/>
      <c r="C55" s="103"/>
      <c r="D55" s="64"/>
      <c r="E55" s="104"/>
      <c r="F55" s="105"/>
      <c r="G55" s="68"/>
      <c r="H55" s="67"/>
      <c r="I55" s="106"/>
      <c r="J55" s="70"/>
      <c r="K55" s="71"/>
      <c r="L55" s="72">
        <f>(E54-L54)*K55</f>
        <v>0</v>
      </c>
      <c r="M55" s="73"/>
      <c r="N55" s="107"/>
      <c r="P55" s="102"/>
    </row>
    <row r="56" ht="24.75" customHeight="1" spans="1:16" x14ac:dyDescent="0.25">
      <c r="A56" s="62"/>
      <c r="B56" s="24"/>
      <c r="C56" s="103"/>
      <c r="D56" s="64"/>
      <c r="E56" s="104"/>
      <c r="F56" s="105"/>
      <c r="G56" s="68"/>
      <c r="H56" s="67"/>
      <c r="I56" s="106"/>
      <c r="J56" s="70"/>
      <c r="K56" s="71"/>
      <c r="L56" s="72">
        <f>(E54-L54)*K56</f>
        <v>0</v>
      </c>
      <c r="M56" s="73"/>
      <c r="N56" s="107"/>
      <c r="P56" s="102"/>
    </row>
    <row r="57" spans="1:16" x14ac:dyDescent="0.25">
      <c r="A57" s="62"/>
      <c r="B57" s="24"/>
      <c r="C57" s="112"/>
      <c r="D57" s="113"/>
      <c r="E57" s="114" t="s">
        <v>35</v>
      </c>
      <c r="F57" s="115"/>
      <c r="G57" s="116"/>
      <c r="H57" s="117"/>
      <c r="I57" s="118"/>
      <c r="J57" s="119"/>
      <c r="K57" s="117"/>
      <c r="L57" s="120">
        <f>E54-L54*K57</f>
        <v>0</v>
      </c>
      <c r="M57" s="121"/>
      <c r="N57" s="62"/>
      <c r="P57" s="102"/>
    </row>
    <row r="58" ht="21" customHeight="1" spans="1:16" x14ac:dyDescent="0.25">
      <c r="A58" s="88" t="s">
        <v>46</v>
      </c>
      <c r="B58" s="89"/>
      <c r="C58" s="90"/>
      <c r="D58" s="91"/>
      <c r="E58" s="92">
        <f>IFERROR($L$11*$F58/I58,0)</f>
        <v>0</v>
      </c>
      <c r="F58" s="93"/>
      <c r="G58" s="94"/>
      <c r="H58" s="95"/>
      <c r="I58" s="96">
        <v>1</v>
      </c>
      <c r="J58" s="97" t="s">
        <v>32</v>
      </c>
      <c r="K58" s="98"/>
      <c r="L58" s="99">
        <f>E58*I58</f>
        <v>0</v>
      </c>
      <c r="M58" s="100">
        <f>IFERROR(L58/$E$66,0)</f>
        <v>0</v>
      </c>
      <c r="N58" s="101"/>
      <c r="P58" s="102"/>
    </row>
    <row r="59" ht="21" customHeight="1" spans="1:16" x14ac:dyDescent="0.25">
      <c r="A59" s="62"/>
      <c r="B59" s="24"/>
      <c r="C59" s="103"/>
      <c r="D59" s="64"/>
      <c r="E59" s="104"/>
      <c r="F59" s="105"/>
      <c r="G59" s="68"/>
      <c r="H59" s="67"/>
      <c r="I59" s="106"/>
      <c r="J59" s="70"/>
      <c r="K59" s="71"/>
      <c r="L59" s="72">
        <f>(E58-L58)*K59</f>
        <v>0</v>
      </c>
      <c r="M59" s="73"/>
      <c r="N59" s="107"/>
      <c r="P59" s="102"/>
    </row>
    <row r="60" ht="21" customHeight="1" spans="1:16" x14ac:dyDescent="0.25">
      <c r="A60" s="62"/>
      <c r="B60" s="24"/>
      <c r="C60" s="103"/>
      <c r="D60" s="64"/>
      <c r="E60" s="104"/>
      <c r="F60" s="105"/>
      <c r="G60" s="68"/>
      <c r="H60" s="67"/>
      <c r="I60" s="106"/>
      <c r="J60" s="70"/>
      <c r="K60" s="71"/>
      <c r="L60" s="72">
        <f>(E58-L58)*K60</f>
        <v>0</v>
      </c>
      <c r="M60" s="73"/>
      <c r="N60" s="107"/>
      <c r="P60" s="102"/>
    </row>
    <row r="61" spans="1:16" x14ac:dyDescent="0.25">
      <c r="A61" s="125"/>
      <c r="B61" s="24"/>
      <c r="C61" s="112"/>
      <c r="D61" s="113"/>
      <c r="E61" s="114" t="s">
        <v>35</v>
      </c>
      <c r="F61" s="115"/>
      <c r="G61" s="116"/>
      <c r="H61" s="117"/>
      <c r="I61" s="118"/>
      <c r="J61" s="119"/>
      <c r="K61" s="117"/>
      <c r="L61" s="120">
        <f>E58-L58*K61</f>
        <v>0</v>
      </c>
      <c r="M61" s="121"/>
      <c r="N61" s="62"/>
      <c r="P61" s="102"/>
    </row>
    <row r="62" ht="19.5" customHeight="1" spans="1:16" x14ac:dyDescent="0.25">
      <c r="A62" s="88" t="s">
        <v>47</v>
      </c>
      <c r="B62" s="89"/>
      <c r="C62" s="90"/>
      <c r="D62" s="91"/>
      <c r="E62" s="126">
        <f>IFERROR($L$11*$F62/I62,0)</f>
        <v>0</v>
      </c>
      <c r="F62" s="93"/>
      <c r="G62" s="94"/>
      <c r="H62" s="95"/>
      <c r="I62" s="96">
        <v>1</v>
      </c>
      <c r="J62" s="97" t="s">
        <v>32</v>
      </c>
      <c r="K62" s="98"/>
      <c r="L62" s="99">
        <f>E62*I62</f>
        <v>0</v>
      </c>
      <c r="M62" s="100">
        <f>IFERROR(L62/$E$66,0)</f>
        <v>0</v>
      </c>
      <c r="N62" s="101"/>
      <c r="P62" s="102"/>
    </row>
    <row r="63" spans="1:16" x14ac:dyDescent="0.25">
      <c r="A63" s="62"/>
      <c r="B63" s="24"/>
      <c r="C63" s="103"/>
      <c r="D63" s="64"/>
      <c r="E63" s="127"/>
      <c r="F63" s="105"/>
      <c r="G63" s="68"/>
      <c r="H63" s="67"/>
      <c r="I63" s="106"/>
      <c r="J63" s="70"/>
      <c r="K63" s="71"/>
      <c r="L63" s="72">
        <f>(E62-L62)*K63</f>
        <v>0</v>
      </c>
      <c r="M63" s="73"/>
      <c r="N63" s="107"/>
      <c r="P63" s="102"/>
    </row>
    <row r="64" spans="1:16" x14ac:dyDescent="0.25">
      <c r="A64" s="62"/>
      <c r="B64" s="24"/>
      <c r="C64" s="103"/>
      <c r="D64" s="64"/>
      <c r="E64" s="127"/>
      <c r="F64" s="105"/>
      <c r="G64" s="68"/>
      <c r="H64" s="67"/>
      <c r="I64" s="106"/>
      <c r="J64" s="70"/>
      <c r="K64" s="71"/>
      <c r="L64" s="72">
        <f>(E62-L62)*K64</f>
        <v>0</v>
      </c>
      <c r="M64" s="73"/>
      <c r="N64" s="107"/>
      <c r="P64" s="102"/>
    </row>
    <row r="65" spans="1:16" x14ac:dyDescent="0.25">
      <c r="A65" s="62"/>
      <c r="B65" s="24"/>
      <c r="C65" s="112"/>
      <c r="D65" s="113"/>
      <c r="E65" s="114" t="s">
        <v>35</v>
      </c>
      <c r="F65" s="115"/>
      <c r="G65" s="116"/>
      <c r="H65" s="117"/>
      <c r="I65" s="118"/>
      <c r="J65" s="119"/>
      <c r="K65" s="117"/>
      <c r="L65" s="120">
        <f>E62-L62*K65</f>
        <v>0</v>
      </c>
      <c r="M65" s="121"/>
      <c r="N65" s="62"/>
      <c r="P65" s="102"/>
    </row>
    <row r="66" ht="19.5" customHeight="1" spans="1:16" x14ac:dyDescent="0.25">
      <c r="A66" s="88" t="s">
        <v>48</v>
      </c>
      <c r="B66" s="89"/>
      <c r="C66" s="90"/>
      <c r="D66" s="91"/>
      <c r="E66" s="126">
        <f>IFERROR($L$11*$F66/I66,0)</f>
        <v>0</v>
      </c>
      <c r="F66" s="93"/>
      <c r="G66" s="94"/>
      <c r="H66" s="95"/>
      <c r="I66" s="96">
        <v>1</v>
      </c>
      <c r="J66" s="97" t="s">
        <v>32</v>
      </c>
      <c r="K66" s="98"/>
      <c r="L66" s="99">
        <f>E66*I66</f>
        <v>0</v>
      </c>
      <c r="M66" s="100">
        <f>IFERROR(L66/$E$66,0)</f>
        <v>0</v>
      </c>
      <c r="N66" s="101"/>
      <c r="O66" s="105"/>
      <c r="P66" s="105"/>
    </row>
    <row r="67" spans="1:16" x14ac:dyDescent="0.25">
      <c r="A67" s="62"/>
      <c r="B67" s="24"/>
      <c r="C67" s="103"/>
      <c r="D67" s="64"/>
      <c r="E67" s="127"/>
      <c r="F67" s="105"/>
      <c r="G67" s="68"/>
      <c r="H67" s="67"/>
      <c r="I67" s="106"/>
      <c r="J67" s="70"/>
      <c r="K67" s="71"/>
      <c r="L67" s="72">
        <f>(E66-L66)*K67</f>
        <v>0</v>
      </c>
      <c r="M67" s="73"/>
      <c r="N67" s="107"/>
      <c r="O67" s="105"/>
      <c r="P67" s="105"/>
    </row>
    <row r="68" spans="1:16" x14ac:dyDescent="0.25">
      <c r="A68" s="62"/>
      <c r="B68" s="24"/>
      <c r="C68" s="103"/>
      <c r="D68" s="64"/>
      <c r="E68" s="127"/>
      <c r="F68" s="105"/>
      <c r="G68" s="68"/>
      <c r="H68" s="67"/>
      <c r="I68" s="106"/>
      <c r="J68" s="70"/>
      <c r="K68" s="71"/>
      <c r="L68" s="72">
        <f>(E66-L66)*K68</f>
        <v>0</v>
      </c>
      <c r="M68" s="73"/>
      <c r="N68" s="107"/>
      <c r="O68" s="105"/>
      <c r="P68" s="105"/>
    </row>
    <row r="69" spans="1:14" x14ac:dyDescent="0.25">
      <c r="A69" s="62"/>
      <c r="B69" s="24"/>
      <c r="C69" s="112"/>
      <c r="D69" s="113"/>
      <c r="E69" s="114" t="s">
        <v>35</v>
      </c>
      <c r="F69" s="115"/>
      <c r="G69" s="116"/>
      <c r="H69" s="117"/>
      <c r="I69" s="118"/>
      <c r="J69" s="119"/>
      <c r="K69" s="117"/>
      <c r="L69" s="120">
        <f>E66-L66*K69</f>
        <v>0</v>
      </c>
      <c r="M69" s="121"/>
      <c r="N69" s="62"/>
    </row>
    <row r="70" ht="19.5" customHeight="1" spans="1:16" x14ac:dyDescent="0.25">
      <c r="A70" s="88" t="s">
        <v>49</v>
      </c>
      <c r="B70" s="89"/>
      <c r="C70" s="90"/>
      <c r="D70" s="91"/>
      <c r="E70" s="126">
        <f>IFERROR($L$11*$F70/I70,0)</f>
        <v>0</v>
      </c>
      <c r="F70" s="93"/>
      <c r="G70" s="94"/>
      <c r="H70" s="95"/>
      <c r="I70" s="96">
        <v>1</v>
      </c>
      <c r="J70" s="97" t="s">
        <v>32</v>
      </c>
      <c r="K70" s="98"/>
      <c r="L70" s="99">
        <f>E70*I70</f>
        <v>0</v>
      </c>
      <c r="M70" s="100">
        <f>IFERROR(L70/$E$66,0)</f>
        <v>0</v>
      </c>
      <c r="N70" s="101"/>
      <c r="O70" s="105"/>
      <c r="P70" s="105"/>
    </row>
    <row r="71" spans="1:16" x14ac:dyDescent="0.25">
      <c r="A71" s="62"/>
      <c r="B71" s="24"/>
      <c r="C71" s="103"/>
      <c r="D71" s="64"/>
      <c r="E71" s="127"/>
      <c r="F71" s="105"/>
      <c r="G71" s="68"/>
      <c r="H71" s="67"/>
      <c r="I71" s="106"/>
      <c r="J71" s="70"/>
      <c r="K71" s="71"/>
      <c r="L71" s="72">
        <f>(E70-L70)*K71</f>
        <v>0</v>
      </c>
      <c r="M71" s="73"/>
      <c r="N71" s="107"/>
      <c r="O71" s="105"/>
      <c r="P71" s="105"/>
    </row>
    <row r="72" spans="1:16" x14ac:dyDescent="0.25">
      <c r="A72" s="62"/>
      <c r="B72" s="24"/>
      <c r="C72" s="103"/>
      <c r="D72" s="64"/>
      <c r="E72" s="127"/>
      <c r="F72" s="105"/>
      <c r="G72" s="68"/>
      <c r="H72" s="67"/>
      <c r="I72" s="106"/>
      <c r="J72" s="70"/>
      <c r="K72" s="71"/>
      <c r="L72" s="72">
        <f>(E70-L70)*K72</f>
        <v>0</v>
      </c>
      <c r="M72" s="73"/>
      <c r="N72" s="107"/>
      <c r="O72" s="105"/>
      <c r="P72" s="105"/>
    </row>
    <row r="73" spans="1:14" x14ac:dyDescent="0.25">
      <c r="A73" s="62"/>
      <c r="B73" s="24"/>
      <c r="C73" s="112"/>
      <c r="D73" s="113"/>
      <c r="E73" s="114" t="s">
        <v>35</v>
      </c>
      <c r="F73" s="115"/>
      <c r="G73" s="116"/>
      <c r="H73" s="117"/>
      <c r="I73" s="118"/>
      <c r="J73" s="119"/>
      <c r="K73" s="117"/>
      <c r="L73" s="120">
        <f>E70-L70*K73</f>
        <v>0</v>
      </c>
      <c r="M73" s="121"/>
      <c r="N73" s="62"/>
    </row>
    <row r="74" ht="19.5" customHeight="1" spans="1:16" x14ac:dyDescent="0.25">
      <c r="A74" s="88" t="s">
        <v>50</v>
      </c>
      <c r="B74" s="89"/>
      <c r="C74" s="90"/>
      <c r="D74" s="91"/>
      <c r="E74" s="126">
        <f>IFERROR($L$11*$F74/I74,0)</f>
        <v>0</v>
      </c>
      <c r="F74" s="93"/>
      <c r="G74" s="94"/>
      <c r="H74" s="95"/>
      <c r="I74" s="96">
        <v>1</v>
      </c>
      <c r="J74" s="97" t="s">
        <v>32</v>
      </c>
      <c r="K74" s="98"/>
      <c r="L74" s="99">
        <f>E74*I74</f>
        <v>0</v>
      </c>
      <c r="M74" s="100">
        <f>IFERROR(L74/$E$66,0)</f>
        <v>0</v>
      </c>
      <c r="N74" s="101"/>
      <c r="O74" s="105"/>
      <c r="P74" s="105"/>
    </row>
    <row r="75" spans="1:16" x14ac:dyDescent="0.25">
      <c r="A75" s="62"/>
      <c r="B75" s="24"/>
      <c r="C75" s="103"/>
      <c r="D75" s="64"/>
      <c r="E75" s="127"/>
      <c r="F75" s="105"/>
      <c r="G75" s="68"/>
      <c r="H75" s="67"/>
      <c r="I75" s="106"/>
      <c r="J75" s="70"/>
      <c r="K75" s="71"/>
      <c r="L75" s="72">
        <f>(E74-L74)*K75</f>
        <v>0</v>
      </c>
      <c r="M75" s="73"/>
      <c r="N75" s="107"/>
      <c r="O75" s="105"/>
      <c r="P75" s="105"/>
    </row>
    <row r="76" spans="1:16" x14ac:dyDescent="0.25">
      <c r="A76" s="62"/>
      <c r="B76" s="24"/>
      <c r="C76" s="103"/>
      <c r="D76" s="64"/>
      <c r="E76" s="127"/>
      <c r="F76" s="105"/>
      <c r="G76" s="68"/>
      <c r="H76" s="67"/>
      <c r="I76" s="106"/>
      <c r="J76" s="70"/>
      <c r="K76" s="71"/>
      <c r="L76" s="72">
        <f>(E74-L74)*K76</f>
        <v>0</v>
      </c>
      <c r="M76" s="73"/>
      <c r="N76" s="107"/>
      <c r="O76" s="105"/>
      <c r="P76" s="105"/>
    </row>
    <row r="77" spans="1:14" x14ac:dyDescent="0.25">
      <c r="A77" s="62"/>
      <c r="B77" s="24"/>
      <c r="C77" s="112"/>
      <c r="D77" s="113"/>
      <c r="E77" s="114" t="s">
        <v>35</v>
      </c>
      <c r="F77" s="115"/>
      <c r="G77" s="116"/>
      <c r="H77" s="117"/>
      <c r="I77" s="118"/>
      <c r="J77" s="119"/>
      <c r="K77" s="117"/>
      <c r="L77" s="120">
        <f>E74-L74*K77</f>
        <v>0</v>
      </c>
      <c r="M77" s="121"/>
      <c r="N77" s="62"/>
    </row>
    <row r="78" ht="19.5" customHeight="1" spans="1:16" x14ac:dyDescent="0.25">
      <c r="A78" s="88" t="s">
        <v>51</v>
      </c>
      <c r="B78" s="89"/>
      <c r="C78" s="90"/>
      <c r="D78" s="91"/>
      <c r="E78" s="126">
        <f>IFERROR($L$11*$F78/I78,0)</f>
        <v>0</v>
      </c>
      <c r="F78" s="93"/>
      <c r="G78" s="94"/>
      <c r="H78" s="95"/>
      <c r="I78" s="96">
        <v>1</v>
      </c>
      <c r="J78" s="97" t="s">
        <v>32</v>
      </c>
      <c r="K78" s="98"/>
      <c r="L78" s="99">
        <f>E78*I78</f>
        <v>0</v>
      </c>
      <c r="M78" s="100">
        <f>IFERROR(L78/$E$66,0)</f>
        <v>0</v>
      </c>
      <c r="N78" s="101"/>
      <c r="O78" s="105"/>
      <c r="P78" s="105"/>
    </row>
    <row r="79" spans="1:16" x14ac:dyDescent="0.25">
      <c r="A79" s="62"/>
      <c r="B79" s="24"/>
      <c r="C79" s="103"/>
      <c r="D79" s="64"/>
      <c r="E79" s="127"/>
      <c r="F79" s="105"/>
      <c r="G79" s="68"/>
      <c r="H79" s="67"/>
      <c r="I79" s="106"/>
      <c r="J79" s="70"/>
      <c r="K79" s="71"/>
      <c r="L79" s="72">
        <f>(E78-L78)*K79</f>
        <v>0</v>
      </c>
      <c r="M79" s="73"/>
      <c r="N79" s="107"/>
      <c r="O79" s="105"/>
      <c r="P79" s="105"/>
    </row>
    <row r="80" spans="1:16" x14ac:dyDescent="0.25">
      <c r="A80" s="62"/>
      <c r="B80" s="24"/>
      <c r="C80" s="103"/>
      <c r="D80" s="64"/>
      <c r="E80" s="127"/>
      <c r="F80" s="105"/>
      <c r="G80" s="68"/>
      <c r="H80" s="67"/>
      <c r="I80" s="106"/>
      <c r="J80" s="70"/>
      <c r="K80" s="71"/>
      <c r="L80" s="72">
        <f>(E78-L78)*K80</f>
        <v>0</v>
      </c>
      <c r="M80" s="73"/>
      <c r="N80" s="107"/>
      <c r="O80" s="105"/>
      <c r="P80" s="105"/>
    </row>
    <row r="81" spans="1:14" x14ac:dyDescent="0.25">
      <c r="A81" s="62"/>
      <c r="B81" s="24"/>
      <c r="C81" s="112"/>
      <c r="D81" s="113"/>
      <c r="E81" s="114" t="s">
        <v>35</v>
      </c>
      <c r="F81" s="115"/>
      <c r="G81" s="116"/>
      <c r="H81" s="117"/>
      <c r="I81" s="118"/>
      <c r="J81" s="119"/>
      <c r="K81" s="117"/>
      <c r="L81" s="120">
        <f>E78-L78*K81</f>
        <v>0</v>
      </c>
      <c r="M81" s="121"/>
      <c r="N81" s="62"/>
    </row>
    <row r="82" ht="19.5" customHeight="1" spans="1:16" x14ac:dyDescent="0.25">
      <c r="A82" s="88" t="s">
        <v>52</v>
      </c>
      <c r="B82" s="89"/>
      <c r="C82" s="90"/>
      <c r="D82" s="91"/>
      <c r="E82" s="126">
        <f>IFERROR($L$11*$F82/I82,0)</f>
        <v>0</v>
      </c>
      <c r="F82" s="93"/>
      <c r="G82" s="94"/>
      <c r="H82" s="95"/>
      <c r="I82" s="96">
        <v>1</v>
      </c>
      <c r="J82" s="97" t="s">
        <v>32</v>
      </c>
      <c r="K82" s="98"/>
      <c r="L82" s="99">
        <f>E82*I82</f>
        <v>0</v>
      </c>
      <c r="M82" s="100">
        <f>IFERROR(L82/$E$66,0)</f>
        <v>0</v>
      </c>
      <c r="N82" s="101"/>
      <c r="O82" s="105"/>
      <c r="P82" s="105"/>
    </row>
    <row r="83" spans="1:16" x14ac:dyDescent="0.25">
      <c r="A83" s="62"/>
      <c r="B83" s="24"/>
      <c r="C83" s="103"/>
      <c r="D83" s="64"/>
      <c r="E83" s="127"/>
      <c r="F83" s="105"/>
      <c r="G83" s="68"/>
      <c r="H83" s="67"/>
      <c r="I83" s="106"/>
      <c r="J83" s="70"/>
      <c r="K83" s="71"/>
      <c r="L83" s="72">
        <f>(E82-L82)*K83</f>
        <v>0</v>
      </c>
      <c r="M83" s="73"/>
      <c r="N83" s="107"/>
      <c r="O83" s="105"/>
      <c r="P83" s="105"/>
    </row>
    <row r="84" spans="1:16" x14ac:dyDescent="0.25">
      <c r="A84" s="62"/>
      <c r="B84" s="24"/>
      <c r="C84" s="103"/>
      <c r="D84" s="64"/>
      <c r="E84" s="127"/>
      <c r="F84" s="105"/>
      <c r="G84" s="68"/>
      <c r="H84" s="67"/>
      <c r="I84" s="106"/>
      <c r="J84" s="70"/>
      <c r="K84" s="71"/>
      <c r="L84" s="72">
        <f>(E82-L82)*K84</f>
        <v>0</v>
      </c>
      <c r="M84" s="73"/>
      <c r="N84" s="107"/>
      <c r="O84" s="105"/>
      <c r="P84" s="105"/>
    </row>
    <row r="85" spans="1:14" x14ac:dyDescent="0.25">
      <c r="A85" s="62"/>
      <c r="B85" s="24"/>
      <c r="C85" s="112"/>
      <c r="D85" s="113"/>
      <c r="E85" s="114" t="s">
        <v>35</v>
      </c>
      <c r="F85" s="115"/>
      <c r="G85" s="116"/>
      <c r="H85" s="117"/>
      <c r="I85" s="118"/>
      <c r="J85" s="119"/>
      <c r="K85" s="117"/>
      <c r="L85" s="120">
        <f>E82-L82*K85</f>
        <v>0</v>
      </c>
      <c r="M85" s="121"/>
      <c r="N85" s="62"/>
    </row>
    <row r="86" ht="19.5" customHeight="1" spans="1:16" x14ac:dyDescent="0.25">
      <c r="A86" s="88" t="s">
        <v>53</v>
      </c>
      <c r="B86" s="89"/>
      <c r="C86" s="90"/>
      <c r="D86" s="91"/>
      <c r="E86" s="126">
        <f>IFERROR($L$11*$F86/I86,0)</f>
        <v>0</v>
      </c>
      <c r="F86" s="93"/>
      <c r="G86" s="94"/>
      <c r="H86" s="95"/>
      <c r="I86" s="96">
        <v>1</v>
      </c>
      <c r="J86" s="97" t="s">
        <v>32</v>
      </c>
      <c r="K86" s="98"/>
      <c r="L86" s="99">
        <f>E86*I86</f>
        <v>0</v>
      </c>
      <c r="M86" s="100">
        <f>IFERROR(L86/$E$66,0)</f>
        <v>0</v>
      </c>
      <c r="N86" s="101"/>
      <c r="O86" s="105"/>
      <c r="P86" s="105"/>
    </row>
    <row r="87" spans="1:16" x14ac:dyDescent="0.25">
      <c r="A87" s="62"/>
      <c r="B87" s="24"/>
      <c r="C87" s="103"/>
      <c r="D87" s="64"/>
      <c r="E87" s="127"/>
      <c r="F87" s="105"/>
      <c r="G87" s="68"/>
      <c r="H87" s="67"/>
      <c r="I87" s="106"/>
      <c r="J87" s="70"/>
      <c r="K87" s="71"/>
      <c r="L87" s="72">
        <f>(E86-L86)*K87</f>
        <v>0</v>
      </c>
      <c r="M87" s="73"/>
      <c r="N87" s="107"/>
      <c r="O87" s="105"/>
      <c r="P87" s="105"/>
    </row>
    <row r="88" spans="1:16" x14ac:dyDescent="0.25">
      <c r="A88" s="62"/>
      <c r="B88" s="24"/>
      <c r="C88" s="103"/>
      <c r="D88" s="64"/>
      <c r="E88" s="127"/>
      <c r="F88" s="105"/>
      <c r="G88" s="68"/>
      <c r="H88" s="67"/>
      <c r="I88" s="106"/>
      <c r="J88" s="70"/>
      <c r="K88" s="71"/>
      <c r="L88" s="72">
        <f>(E86-L86)*K88</f>
        <v>0</v>
      </c>
      <c r="M88" s="73"/>
      <c r="N88" s="107"/>
      <c r="O88" s="105"/>
      <c r="P88" s="105"/>
    </row>
    <row r="89" spans="1:14" x14ac:dyDescent="0.25">
      <c r="A89" s="62"/>
      <c r="B89" s="24"/>
      <c r="C89" s="112"/>
      <c r="D89" s="113"/>
      <c r="E89" s="114" t="s">
        <v>35</v>
      </c>
      <c r="F89" s="115"/>
      <c r="G89" s="116"/>
      <c r="H89" s="117"/>
      <c r="I89" s="118"/>
      <c r="J89" s="119"/>
      <c r="K89" s="117"/>
      <c r="L89" s="120">
        <f>E86-L86*K89</f>
        <v>0</v>
      </c>
      <c r="M89" s="121"/>
      <c r="N89" s="62"/>
    </row>
    <row r="90" ht="19.5" customHeight="1" spans="1:16" x14ac:dyDescent="0.25">
      <c r="A90" s="88" t="s">
        <v>54</v>
      </c>
      <c r="B90" s="89"/>
      <c r="C90" s="90"/>
      <c r="D90" s="91"/>
      <c r="E90" s="126">
        <f>IFERROR($L$11*$F90/I90,0)</f>
        <v>0</v>
      </c>
      <c r="F90" s="93"/>
      <c r="G90" s="94"/>
      <c r="H90" s="95"/>
      <c r="I90" s="96">
        <v>1</v>
      </c>
      <c r="J90" s="97" t="s">
        <v>32</v>
      </c>
      <c r="K90" s="98"/>
      <c r="L90" s="99">
        <f>E90*I90</f>
        <v>0</v>
      </c>
      <c r="M90" s="100">
        <f>IFERROR(L90/$E$66,0)</f>
        <v>0</v>
      </c>
      <c r="N90" s="101"/>
      <c r="O90" s="105"/>
      <c r="P90" s="105"/>
    </row>
    <row r="91" spans="1:16" x14ac:dyDescent="0.25">
      <c r="A91" s="62"/>
      <c r="B91" s="24"/>
      <c r="C91" s="103"/>
      <c r="D91" s="64"/>
      <c r="E91" s="127"/>
      <c r="F91" s="105"/>
      <c r="G91" s="68"/>
      <c r="H91" s="67"/>
      <c r="I91" s="106"/>
      <c r="J91" s="70"/>
      <c r="K91" s="71"/>
      <c r="L91" s="72">
        <f>(E90-L90)*K91</f>
        <v>0</v>
      </c>
      <c r="M91" s="73"/>
      <c r="N91" s="107"/>
      <c r="O91" s="105"/>
      <c r="P91" s="105"/>
    </row>
    <row r="92" spans="1:16" x14ac:dyDescent="0.25">
      <c r="A92" s="62"/>
      <c r="B92" s="24"/>
      <c r="C92" s="103"/>
      <c r="D92" s="64"/>
      <c r="E92" s="127"/>
      <c r="F92" s="105"/>
      <c r="G92" s="68"/>
      <c r="H92" s="67"/>
      <c r="I92" s="106"/>
      <c r="J92" s="70"/>
      <c r="K92" s="71"/>
      <c r="L92" s="72">
        <f>(E90-L90)*K92</f>
        <v>0</v>
      </c>
      <c r="M92" s="73"/>
      <c r="N92" s="107"/>
      <c r="O92" s="105"/>
      <c r="P92" s="105"/>
    </row>
    <row r="93" spans="1:14" x14ac:dyDescent="0.25">
      <c r="A93" s="62"/>
      <c r="B93" s="24"/>
      <c r="C93" s="112"/>
      <c r="D93" s="113"/>
      <c r="E93" s="114" t="s">
        <v>35</v>
      </c>
      <c r="F93" s="115"/>
      <c r="G93" s="116"/>
      <c r="H93" s="117"/>
      <c r="I93" s="118"/>
      <c r="J93" s="119"/>
      <c r="K93" s="117"/>
      <c r="L93" s="120">
        <f>E90-L90*K93</f>
        <v>0</v>
      </c>
      <c r="M93" s="121"/>
      <c r="N93" s="62"/>
    </row>
    <row r="94" ht="19.5" customHeight="1" spans="1:16" x14ac:dyDescent="0.25">
      <c r="A94" s="88" t="s">
        <v>55</v>
      </c>
      <c r="B94" s="89"/>
      <c r="C94" s="90"/>
      <c r="D94" s="91"/>
      <c r="E94" s="126">
        <f>IFERROR($L$11*$F94/I94,0)</f>
        <v>0</v>
      </c>
      <c r="F94" s="93"/>
      <c r="G94" s="94"/>
      <c r="H94" s="95"/>
      <c r="I94" s="96">
        <v>1</v>
      </c>
      <c r="J94" s="97" t="s">
        <v>32</v>
      </c>
      <c r="K94" s="98"/>
      <c r="L94" s="99">
        <f>E94*I94</f>
        <v>0</v>
      </c>
      <c r="M94" s="100">
        <f>IFERROR(L94/$E$66,0)</f>
        <v>0</v>
      </c>
      <c r="N94" s="101"/>
      <c r="O94" s="105"/>
      <c r="P94" s="105"/>
    </row>
    <row r="95" spans="1:16" x14ac:dyDescent="0.25">
      <c r="A95" s="62"/>
      <c r="B95" s="24"/>
      <c r="C95" s="103"/>
      <c r="D95" s="64"/>
      <c r="E95" s="127"/>
      <c r="F95" s="105"/>
      <c r="G95" s="68"/>
      <c r="H95" s="67"/>
      <c r="I95" s="106"/>
      <c r="J95" s="70"/>
      <c r="K95" s="71"/>
      <c r="L95" s="72">
        <f>(E94-L94)*K95</f>
        <v>0</v>
      </c>
      <c r="M95" s="73"/>
      <c r="N95" s="107"/>
      <c r="O95" s="105"/>
      <c r="P95" s="105"/>
    </row>
    <row r="96" spans="1:16" x14ac:dyDescent="0.25">
      <c r="A96" s="62"/>
      <c r="B96" s="24"/>
      <c r="C96" s="103"/>
      <c r="D96" s="64"/>
      <c r="E96" s="127"/>
      <c r="F96" s="105"/>
      <c r="G96" s="68"/>
      <c r="H96" s="67"/>
      <c r="I96" s="106"/>
      <c r="J96" s="70"/>
      <c r="K96" s="71"/>
      <c r="L96" s="72">
        <f>(E94-L94)*K96</f>
        <v>0</v>
      </c>
      <c r="M96" s="73"/>
      <c r="N96" s="107"/>
      <c r="O96" s="105"/>
      <c r="P96" s="105"/>
    </row>
    <row r="97" spans="1:14" x14ac:dyDescent="0.25">
      <c r="A97" s="62"/>
      <c r="B97" s="24"/>
      <c r="C97" s="112"/>
      <c r="D97" s="113"/>
      <c r="E97" s="114" t="s">
        <v>35</v>
      </c>
      <c r="F97" s="115"/>
      <c r="G97" s="116"/>
      <c r="H97" s="117"/>
      <c r="I97" s="118"/>
      <c r="J97" s="119"/>
      <c r="K97" s="117"/>
      <c r="L97" s="120">
        <f>E94-L94*K97</f>
        <v>0</v>
      </c>
      <c r="M97" s="121"/>
      <c r="N97" s="62"/>
    </row>
    <row r="98" ht="19.5" customHeight="1" spans="1:14" x14ac:dyDescent="0.25">
      <c r="A98" s="88" t="s">
        <v>56</v>
      </c>
      <c r="B98" s="89"/>
      <c r="C98" s="90"/>
      <c r="D98" s="91"/>
      <c r="E98" s="92">
        <f>IFERROR($L$11*$F98/I98,0)</f>
        <v>0</v>
      </c>
      <c r="F98" s="93"/>
      <c r="G98" s="94"/>
      <c r="H98" s="95"/>
      <c r="I98" s="96">
        <v>1</v>
      </c>
      <c r="J98" s="97" t="s">
        <v>32</v>
      </c>
      <c r="K98" s="98"/>
      <c r="L98" s="99">
        <f>E98*I98</f>
        <v>0</v>
      </c>
      <c r="M98" s="100">
        <f>IFERROR(L98/$E$66,0)</f>
        <v>0</v>
      </c>
      <c r="N98" s="88"/>
    </row>
    <row r="99" ht="19.5" customHeight="1" spans="1:14" x14ac:dyDescent="0.25">
      <c r="A99" s="62"/>
      <c r="B99" s="24"/>
      <c r="C99" s="103"/>
      <c r="D99" s="64"/>
      <c r="E99" s="104"/>
      <c r="F99" s="105"/>
      <c r="G99" s="68"/>
      <c r="H99" s="67"/>
      <c r="I99" s="106"/>
      <c r="J99" s="70"/>
      <c r="K99" s="71"/>
      <c r="L99" s="72">
        <f>(E98-L98)*K99</f>
        <v>0</v>
      </c>
      <c r="M99" s="73"/>
      <c r="N99" s="62"/>
    </row>
    <row r="100" ht="19.5" customHeight="1" spans="1:14" x14ac:dyDescent="0.25">
      <c r="A100" s="62"/>
      <c r="B100" s="24"/>
      <c r="C100" s="103"/>
      <c r="D100" s="64"/>
      <c r="E100" s="104"/>
      <c r="F100" s="105"/>
      <c r="G100" s="68"/>
      <c r="H100" s="67"/>
      <c r="I100" s="106"/>
      <c r="J100" s="70"/>
      <c r="K100" s="71"/>
      <c r="L100" s="72">
        <f>(E98-L98)*K100</f>
        <v>0</v>
      </c>
      <c r="M100" s="73"/>
      <c r="N100" s="62"/>
    </row>
    <row r="101" spans="1:14" x14ac:dyDescent="0.25">
      <c r="A101" s="125"/>
      <c r="B101" s="24"/>
      <c r="C101" s="112"/>
      <c r="D101" s="113"/>
      <c r="E101" s="114" t="s">
        <v>35</v>
      </c>
      <c r="F101" s="115"/>
      <c r="G101" s="116"/>
      <c r="H101" s="117"/>
      <c r="I101" s="118"/>
      <c r="J101" s="119"/>
      <c r="K101" s="117"/>
      <c r="L101" s="120">
        <f>E98-L98*K101</f>
        <v>0</v>
      </c>
      <c r="M101" s="121"/>
      <c r="N101" s="62"/>
    </row>
    <row r="102" ht="19.5" customHeight="1" spans="1:14" x14ac:dyDescent="0.25">
      <c r="A102" s="88" t="s">
        <v>57</v>
      </c>
      <c r="B102" s="89"/>
      <c r="C102" s="90"/>
      <c r="D102" s="91"/>
      <c r="E102" s="92">
        <f>IFERROR($L$11*$F102/I102,0)</f>
        <v>0</v>
      </c>
      <c r="F102" s="93"/>
      <c r="G102" s="94"/>
      <c r="H102" s="95"/>
      <c r="I102" s="96">
        <v>1</v>
      </c>
      <c r="J102" s="97" t="s">
        <v>32</v>
      </c>
      <c r="K102" s="98"/>
      <c r="L102" s="99">
        <f>E102*I102</f>
        <v>0</v>
      </c>
      <c r="M102" s="100">
        <f>IFERROR(L102/$E$66,0)</f>
        <v>0</v>
      </c>
      <c r="N102" s="88"/>
    </row>
    <row r="103" ht="19.5" customHeight="1" spans="1:14" x14ac:dyDescent="0.25">
      <c r="A103" s="62"/>
      <c r="B103" s="24"/>
      <c r="C103" s="103"/>
      <c r="D103" s="64"/>
      <c r="E103" s="104"/>
      <c r="F103" s="105"/>
      <c r="G103" s="68"/>
      <c r="H103" s="67"/>
      <c r="I103" s="106"/>
      <c r="J103" s="70"/>
      <c r="K103" s="71"/>
      <c r="L103" s="72">
        <f>(E102-L102)*K103</f>
        <v>0</v>
      </c>
      <c r="M103" s="73"/>
      <c r="N103" s="62"/>
    </row>
    <row r="104" ht="19.5" customHeight="1" spans="1:14" x14ac:dyDescent="0.25">
      <c r="A104" s="62"/>
      <c r="B104" s="24"/>
      <c r="C104" s="103"/>
      <c r="D104" s="64"/>
      <c r="E104" s="104"/>
      <c r="F104" s="105"/>
      <c r="G104" s="68"/>
      <c r="H104" s="67"/>
      <c r="I104" s="106"/>
      <c r="J104" s="70"/>
      <c r="K104" s="71"/>
      <c r="L104" s="72">
        <f>(E102-L102)*K104</f>
        <v>0</v>
      </c>
      <c r="M104" s="73"/>
      <c r="N104" s="62"/>
    </row>
    <row r="105" spans="1:14" x14ac:dyDescent="0.25">
      <c r="A105" s="125"/>
      <c r="B105" s="24"/>
      <c r="C105" s="112"/>
      <c r="D105" s="113"/>
      <c r="E105" s="114" t="s">
        <v>35</v>
      </c>
      <c r="F105" s="115"/>
      <c r="G105" s="116"/>
      <c r="H105" s="117"/>
      <c r="I105" s="118"/>
      <c r="J105" s="119"/>
      <c r="K105" s="117"/>
      <c r="L105" s="120">
        <f>E102-L102*K105</f>
        <v>0</v>
      </c>
      <c r="M105" s="121"/>
      <c r="N105" s="62"/>
    </row>
    <row r="106" ht="19.5" customHeight="1" spans="1:24" s="2" customFormat="1" x14ac:dyDescent="0.25">
      <c r="A106" s="88" t="s">
        <v>58</v>
      </c>
      <c r="B106" s="89"/>
      <c r="C106" s="90"/>
      <c r="D106" s="91"/>
      <c r="E106" s="92">
        <f>IFERROR($L$11*$F106/I106,0)</f>
        <v>0</v>
      </c>
      <c r="F106" s="93"/>
      <c r="G106" s="94"/>
      <c r="H106" s="95"/>
      <c r="I106" s="96">
        <v>1</v>
      </c>
      <c r="J106" s="97" t="s">
        <v>32</v>
      </c>
      <c r="K106" s="98"/>
      <c r="L106" s="99">
        <f>E106*I106</f>
        <v>0</v>
      </c>
      <c r="M106" s="100">
        <f>IFERROR(L106/$E$66,0)</f>
        <v>0</v>
      </c>
      <c r="N106" s="88"/>
      <c r="P106" s="1"/>
      <c r="Q106" s="1"/>
      <c r="R106" s="1"/>
      <c r="S106" s="1"/>
      <c r="T106" s="1"/>
      <c r="U106" s="1"/>
      <c r="V106" s="1"/>
      <c r="W106" s="1"/>
      <c r="X106" s="1"/>
    </row>
    <row r="107" ht="19.5" customHeight="1" spans="1:24" s="2" customFormat="1" x14ac:dyDescent="0.25">
      <c r="A107" s="62"/>
      <c r="B107" s="24"/>
      <c r="C107" s="103"/>
      <c r="D107" s="64"/>
      <c r="E107" s="104"/>
      <c r="F107" s="105"/>
      <c r="G107" s="68"/>
      <c r="H107" s="67"/>
      <c r="I107" s="106"/>
      <c r="J107" s="70"/>
      <c r="K107" s="71"/>
      <c r="L107" s="72">
        <f>(E106-L106)*K107</f>
        <v>0</v>
      </c>
      <c r="M107" s="73"/>
      <c r="N107" s="62"/>
      <c r="P107" s="1"/>
      <c r="Q107" s="1"/>
      <c r="R107" s="1"/>
      <c r="S107" s="1"/>
      <c r="T107" s="1"/>
      <c r="U107" s="1"/>
      <c r="V107" s="1"/>
      <c r="W107" s="1"/>
      <c r="X107" s="1"/>
    </row>
    <row r="108" ht="19.5" customHeight="1" spans="1:24" s="2" customFormat="1" x14ac:dyDescent="0.25">
      <c r="A108" s="62"/>
      <c r="B108" s="24"/>
      <c r="C108" s="103"/>
      <c r="D108" s="64"/>
      <c r="E108" s="104"/>
      <c r="F108" s="105"/>
      <c r="G108" s="68"/>
      <c r="H108" s="67"/>
      <c r="I108" s="106"/>
      <c r="J108" s="70"/>
      <c r="K108" s="71"/>
      <c r="L108" s="72">
        <f>(E106-L106)*K108</f>
        <v>0</v>
      </c>
      <c r="M108" s="73"/>
      <c r="N108" s="62"/>
      <c r="P108" s="1"/>
      <c r="Q108" s="1"/>
      <c r="R108" s="1"/>
      <c r="S108" s="1"/>
      <c r="T108" s="1"/>
      <c r="U108" s="1"/>
      <c r="V108" s="1"/>
      <c r="W108" s="1"/>
      <c r="X108" s="1"/>
    </row>
    <row r="109" spans="1:24" s="2" customFormat="1" x14ac:dyDescent="0.25">
      <c r="A109" s="125"/>
      <c r="B109" s="24"/>
      <c r="C109" s="112"/>
      <c r="D109" s="113"/>
      <c r="E109" s="114" t="s">
        <v>35</v>
      </c>
      <c r="F109" s="115"/>
      <c r="G109" s="116"/>
      <c r="H109" s="117"/>
      <c r="I109" s="118"/>
      <c r="J109" s="119"/>
      <c r="K109" s="117"/>
      <c r="L109" s="120">
        <f>E106-L106*K109</f>
        <v>0</v>
      </c>
      <c r="M109" s="121"/>
      <c r="N109" s="62"/>
      <c r="P109" s="1"/>
      <c r="Q109" s="1"/>
      <c r="R109" s="1"/>
      <c r="S109" s="1"/>
      <c r="T109" s="1"/>
      <c r="U109" s="1"/>
      <c r="V109" s="1"/>
      <c r="W109" s="1"/>
      <c r="X109" s="1"/>
    </row>
    <row r="110" ht="19.5" customHeight="1" spans="1:24" s="2" customFormat="1" x14ac:dyDescent="0.25">
      <c r="A110" s="88" t="s">
        <v>59</v>
      </c>
      <c r="B110" s="89"/>
      <c r="C110" s="90"/>
      <c r="D110" s="91"/>
      <c r="E110" s="92">
        <f>IFERROR($L$11*$F110/I110,0)</f>
        <v>0</v>
      </c>
      <c r="F110" s="93"/>
      <c r="G110" s="94"/>
      <c r="H110" s="95"/>
      <c r="I110" s="96">
        <v>1</v>
      </c>
      <c r="J110" s="97" t="s">
        <v>32</v>
      </c>
      <c r="K110" s="98"/>
      <c r="L110" s="99">
        <f>E110*I110</f>
        <v>0</v>
      </c>
      <c r="M110" s="100">
        <f>IFERROR(L110/$E$66,0)</f>
        <v>0</v>
      </c>
      <c r="N110" s="88"/>
      <c r="P110" s="1"/>
      <c r="Q110" s="1"/>
      <c r="R110" s="1"/>
      <c r="S110" s="1"/>
      <c r="T110" s="1"/>
      <c r="U110" s="1"/>
      <c r="V110" s="1"/>
      <c r="W110" s="1"/>
      <c r="X110" s="1"/>
    </row>
    <row r="111" ht="19.5" customHeight="1" spans="1:24" s="2" customFormat="1" x14ac:dyDescent="0.25">
      <c r="A111" s="62"/>
      <c r="B111" s="24"/>
      <c r="C111" s="103"/>
      <c r="D111" s="64"/>
      <c r="E111" s="104"/>
      <c r="F111" s="105"/>
      <c r="G111" s="68"/>
      <c r="H111" s="67"/>
      <c r="I111" s="106"/>
      <c r="J111" s="70"/>
      <c r="K111" s="71"/>
      <c r="L111" s="72">
        <f>(E110-L110)*K111</f>
        <v>0</v>
      </c>
      <c r="M111" s="73"/>
      <c r="N111" s="62"/>
      <c r="P111" s="1"/>
      <c r="Q111" s="1"/>
      <c r="R111" s="1"/>
      <c r="S111" s="1"/>
      <c r="T111" s="1"/>
      <c r="U111" s="1"/>
      <c r="V111" s="1"/>
      <c r="W111" s="1"/>
      <c r="X111" s="1"/>
    </row>
    <row r="112" ht="19.5" customHeight="1" spans="1:24" s="2" customFormat="1" x14ac:dyDescent="0.25">
      <c r="A112" s="62"/>
      <c r="B112" s="24"/>
      <c r="C112" s="103"/>
      <c r="D112" s="64"/>
      <c r="E112" s="104"/>
      <c r="F112" s="105"/>
      <c r="G112" s="68"/>
      <c r="H112" s="67"/>
      <c r="I112" s="106"/>
      <c r="J112" s="70"/>
      <c r="K112" s="71"/>
      <c r="L112" s="72">
        <f>(E110-L110)*K112</f>
        <v>0</v>
      </c>
      <c r="M112" s="73"/>
      <c r="N112" s="62"/>
      <c r="P112" s="1"/>
      <c r="Q112" s="1"/>
      <c r="R112" s="1"/>
      <c r="S112" s="1"/>
      <c r="T112" s="1"/>
      <c r="U112" s="1"/>
      <c r="V112" s="1"/>
      <c r="W112" s="1"/>
      <c r="X112" s="1"/>
    </row>
    <row r="113" spans="1:24" s="2" customFormat="1" x14ac:dyDescent="0.25">
      <c r="A113" s="125"/>
      <c r="B113" s="24"/>
      <c r="C113" s="112"/>
      <c r="D113" s="113"/>
      <c r="E113" s="114" t="s">
        <v>35</v>
      </c>
      <c r="F113" s="115"/>
      <c r="G113" s="116"/>
      <c r="H113" s="117"/>
      <c r="I113" s="118"/>
      <c r="J113" s="119"/>
      <c r="K113" s="117"/>
      <c r="L113" s="120">
        <f>E110-L110*K113</f>
        <v>0</v>
      </c>
      <c r="M113" s="121"/>
      <c r="N113" s="62"/>
      <c r="P113" s="1"/>
      <c r="Q113" s="1"/>
      <c r="R113" s="1"/>
      <c r="S113" s="1"/>
      <c r="T113" s="1"/>
      <c r="U113" s="1"/>
      <c r="V113" s="1"/>
      <c r="W113" s="1"/>
      <c r="X113" s="1"/>
    </row>
    <row r="114" ht="19.5" customHeight="1" spans="1:24" s="2" customFormat="1" x14ac:dyDescent="0.25">
      <c r="A114" s="88" t="s">
        <v>60</v>
      </c>
      <c r="B114" s="89"/>
      <c r="C114" s="90"/>
      <c r="D114" s="91"/>
      <c r="E114" s="92">
        <f>IFERROR($L$11*$F114/I114,0)</f>
        <v>0</v>
      </c>
      <c r="F114" s="93"/>
      <c r="G114" s="94"/>
      <c r="H114" s="95"/>
      <c r="I114" s="96">
        <v>1</v>
      </c>
      <c r="J114" s="97" t="s">
        <v>32</v>
      </c>
      <c r="K114" s="98"/>
      <c r="L114" s="99">
        <f>E114*I114</f>
        <v>0</v>
      </c>
      <c r="M114" s="100">
        <f>IFERROR(L114/$E$66,0)</f>
        <v>0</v>
      </c>
      <c r="N114" s="88"/>
      <c r="P114" s="1"/>
      <c r="Q114" s="1"/>
      <c r="R114" s="1"/>
      <c r="S114" s="1"/>
      <c r="T114" s="1"/>
      <c r="U114" s="1"/>
      <c r="V114" s="1"/>
      <c r="W114" s="1"/>
      <c r="X114" s="1"/>
    </row>
    <row r="115" ht="19.5" customHeight="1" spans="1:24" s="2" customFormat="1" x14ac:dyDescent="0.25">
      <c r="A115" s="62"/>
      <c r="B115" s="24"/>
      <c r="C115" s="103"/>
      <c r="D115" s="64"/>
      <c r="E115" s="104"/>
      <c r="F115" s="105"/>
      <c r="G115" s="68"/>
      <c r="H115" s="67"/>
      <c r="I115" s="106"/>
      <c r="J115" s="70"/>
      <c r="K115" s="71"/>
      <c r="L115" s="72">
        <f>(E114-L114)*K115</f>
        <v>0</v>
      </c>
      <c r="M115" s="73"/>
      <c r="N115" s="62"/>
      <c r="P115" s="1"/>
      <c r="Q115" s="1"/>
      <c r="R115" s="1"/>
      <c r="S115" s="1"/>
      <c r="T115" s="1"/>
      <c r="U115" s="1"/>
      <c r="V115" s="1"/>
      <c r="W115" s="1"/>
      <c r="X115" s="1"/>
    </row>
    <row r="116" ht="19.5" customHeight="1" spans="1:24" s="2" customFormat="1" x14ac:dyDescent="0.25">
      <c r="A116" s="62"/>
      <c r="B116" s="24"/>
      <c r="C116" s="103"/>
      <c r="D116" s="64"/>
      <c r="E116" s="104"/>
      <c r="F116" s="105"/>
      <c r="G116" s="68"/>
      <c r="H116" s="67"/>
      <c r="I116" s="106"/>
      <c r="J116" s="70"/>
      <c r="K116" s="71"/>
      <c r="L116" s="72">
        <f>(E114-L114)*K116</f>
        <v>0</v>
      </c>
      <c r="M116" s="73"/>
      <c r="N116" s="62"/>
      <c r="P116" s="1"/>
      <c r="Q116" s="1"/>
      <c r="R116" s="1"/>
      <c r="S116" s="1"/>
      <c r="T116" s="1"/>
      <c r="U116" s="1"/>
      <c r="V116" s="1"/>
      <c r="W116" s="1"/>
      <c r="X116" s="1"/>
    </row>
    <row r="117" spans="1:24" s="2" customFormat="1" x14ac:dyDescent="0.25">
      <c r="A117" s="125"/>
      <c r="B117" s="24"/>
      <c r="C117" s="112"/>
      <c r="D117" s="113"/>
      <c r="E117" s="114" t="s">
        <v>35</v>
      </c>
      <c r="F117" s="115"/>
      <c r="G117" s="116"/>
      <c r="H117" s="117"/>
      <c r="I117" s="118"/>
      <c r="J117" s="119"/>
      <c r="K117" s="117"/>
      <c r="L117" s="120">
        <f>E114-L114*K117</f>
        <v>0</v>
      </c>
      <c r="M117" s="121"/>
      <c r="N117" s="62"/>
      <c r="P117" s="1"/>
      <c r="Q117" s="1"/>
      <c r="R117" s="1"/>
      <c r="S117" s="1"/>
      <c r="T117" s="1"/>
      <c r="U117" s="1"/>
      <c r="V117" s="1"/>
      <c r="W117" s="1"/>
      <c r="X117" s="1"/>
    </row>
    <row r="118" ht="19.5" customHeight="1" spans="1:24" s="2" customFormat="1" x14ac:dyDescent="0.25">
      <c r="A118" s="88" t="s">
        <v>61</v>
      </c>
      <c r="B118" s="89"/>
      <c r="C118" s="90"/>
      <c r="D118" s="91"/>
      <c r="E118" s="92">
        <f>IFERROR($L$11*$F118/I118,0)</f>
        <v>0</v>
      </c>
      <c r="F118" s="93"/>
      <c r="G118" s="94"/>
      <c r="H118" s="95"/>
      <c r="I118" s="96">
        <v>1</v>
      </c>
      <c r="J118" s="97" t="s">
        <v>32</v>
      </c>
      <c r="K118" s="98"/>
      <c r="L118" s="99">
        <f>E118*I118</f>
        <v>0</v>
      </c>
      <c r="M118" s="100">
        <f>IFERROR(L118/$E$66,0)</f>
        <v>0</v>
      </c>
      <c r="N118" s="88"/>
      <c r="P118" s="1"/>
      <c r="Q118" s="1"/>
      <c r="R118" s="1"/>
      <c r="S118" s="1"/>
      <c r="T118" s="1"/>
      <c r="U118" s="1"/>
      <c r="V118" s="1"/>
      <c r="W118" s="1"/>
      <c r="X118" s="1"/>
    </row>
    <row r="119" ht="19.5" customHeight="1" spans="1:24" s="2" customFormat="1" x14ac:dyDescent="0.25">
      <c r="A119" s="62"/>
      <c r="B119" s="24"/>
      <c r="C119" s="103"/>
      <c r="D119" s="64"/>
      <c r="E119" s="104"/>
      <c r="F119" s="105"/>
      <c r="G119" s="68"/>
      <c r="H119" s="67"/>
      <c r="I119" s="106"/>
      <c r="J119" s="70"/>
      <c r="K119" s="71"/>
      <c r="L119" s="72">
        <f>(E118-L118)*K119</f>
        <v>0</v>
      </c>
      <c r="M119" s="73"/>
      <c r="N119" s="62"/>
      <c r="P119" s="1"/>
      <c r="Q119" s="1"/>
      <c r="R119" s="1"/>
      <c r="S119" s="1"/>
      <c r="T119" s="1"/>
      <c r="U119" s="1"/>
      <c r="V119" s="1"/>
      <c r="W119" s="1"/>
      <c r="X119" s="1"/>
    </row>
    <row r="120" ht="19.5" customHeight="1" spans="1:24" s="2" customFormat="1" x14ac:dyDescent="0.25">
      <c r="A120" s="62"/>
      <c r="B120" s="24"/>
      <c r="C120" s="103"/>
      <c r="D120" s="64"/>
      <c r="E120" s="104"/>
      <c r="F120" s="105"/>
      <c r="G120" s="68"/>
      <c r="H120" s="67"/>
      <c r="I120" s="106"/>
      <c r="J120" s="70"/>
      <c r="K120" s="71"/>
      <c r="L120" s="72">
        <f>(E118-L118)*K120</f>
        <v>0</v>
      </c>
      <c r="M120" s="73"/>
      <c r="N120" s="62"/>
      <c r="P120" s="1"/>
      <c r="Q120" s="1"/>
      <c r="R120" s="1"/>
      <c r="S120" s="1"/>
      <c r="T120" s="1"/>
      <c r="U120" s="1"/>
      <c r="V120" s="1"/>
      <c r="W120" s="1"/>
      <c r="X120" s="1"/>
    </row>
    <row r="121" spans="1:24" s="2" customFormat="1" x14ac:dyDescent="0.25">
      <c r="A121" s="125"/>
      <c r="B121" s="24"/>
      <c r="C121" s="112"/>
      <c r="D121" s="113"/>
      <c r="E121" s="114" t="s">
        <v>35</v>
      </c>
      <c r="F121" s="115"/>
      <c r="G121" s="116"/>
      <c r="H121" s="117"/>
      <c r="I121" s="118"/>
      <c r="J121" s="119"/>
      <c r="K121" s="117"/>
      <c r="L121" s="120">
        <f>E118-L118*K121</f>
        <v>0</v>
      </c>
      <c r="M121" s="121"/>
      <c r="N121" s="62"/>
      <c r="P121" s="1"/>
      <c r="Q121" s="1"/>
      <c r="R121" s="1"/>
      <c r="S121" s="1"/>
      <c r="T121" s="1"/>
      <c r="U121" s="1"/>
      <c r="V121" s="1"/>
      <c r="W121" s="1"/>
      <c r="X121" s="1"/>
    </row>
    <row r="122" ht="19.5" customHeight="1" spans="1:24" s="2" customFormat="1" x14ac:dyDescent="0.25">
      <c r="A122" s="88" t="s">
        <v>62</v>
      </c>
      <c r="B122" s="89"/>
      <c r="C122" s="90"/>
      <c r="D122" s="91"/>
      <c r="E122" s="92">
        <f>IFERROR($L$11*$F122/I122,0)</f>
        <v>0</v>
      </c>
      <c r="F122" s="93"/>
      <c r="G122" s="94"/>
      <c r="H122" s="95"/>
      <c r="I122" s="96">
        <v>1</v>
      </c>
      <c r="J122" s="97" t="s">
        <v>32</v>
      </c>
      <c r="K122" s="98"/>
      <c r="L122" s="99">
        <f>E122*I122</f>
        <v>0</v>
      </c>
      <c r="M122" s="100">
        <f>IFERROR(L122/$E$66,0)</f>
        <v>0</v>
      </c>
      <c r="N122" s="88"/>
      <c r="P122" s="1"/>
      <c r="Q122" s="1"/>
      <c r="R122" s="1"/>
      <c r="S122" s="1"/>
      <c r="T122" s="1"/>
      <c r="U122" s="1"/>
      <c r="V122" s="1"/>
      <c r="W122" s="1"/>
      <c r="X122" s="1"/>
    </row>
    <row r="123" ht="19.5" customHeight="1" spans="1:24" s="2" customFormat="1" x14ac:dyDescent="0.25">
      <c r="A123" s="62"/>
      <c r="B123" s="24"/>
      <c r="C123" s="103"/>
      <c r="D123" s="64"/>
      <c r="E123" s="104"/>
      <c r="F123" s="105"/>
      <c r="G123" s="68"/>
      <c r="H123" s="67"/>
      <c r="I123" s="106"/>
      <c r="J123" s="70"/>
      <c r="K123" s="71"/>
      <c r="L123" s="72">
        <f>(E122-L122)*K123</f>
        <v>0</v>
      </c>
      <c r="M123" s="73"/>
      <c r="N123" s="62"/>
      <c r="P123" s="1"/>
      <c r="Q123" s="1"/>
      <c r="R123" s="1"/>
      <c r="S123" s="1"/>
      <c r="T123" s="1"/>
      <c r="U123" s="1"/>
      <c r="V123" s="1"/>
      <c r="W123" s="1"/>
      <c r="X123" s="1"/>
    </row>
    <row r="124" ht="19.5" customHeight="1" spans="1:24" s="2" customFormat="1" x14ac:dyDescent="0.25">
      <c r="A124" s="62"/>
      <c r="B124" s="24"/>
      <c r="C124" s="103"/>
      <c r="D124" s="64"/>
      <c r="E124" s="104"/>
      <c r="F124" s="105"/>
      <c r="G124" s="68"/>
      <c r="H124" s="67"/>
      <c r="I124" s="106"/>
      <c r="J124" s="70"/>
      <c r="K124" s="71"/>
      <c r="L124" s="72">
        <f>(E122-L122)*K124</f>
        <v>0</v>
      </c>
      <c r="M124" s="73"/>
      <c r="N124" s="62"/>
      <c r="P124" s="1"/>
      <c r="Q124" s="1"/>
      <c r="R124" s="1"/>
      <c r="S124" s="1"/>
      <c r="T124" s="1"/>
      <c r="U124" s="1"/>
      <c r="V124" s="1"/>
      <c r="W124" s="1"/>
      <c r="X124" s="1"/>
    </row>
    <row r="125" spans="1:24" s="2" customFormat="1" x14ac:dyDescent="0.25">
      <c r="A125" s="125"/>
      <c r="B125" s="24"/>
      <c r="C125" s="112"/>
      <c r="D125" s="113"/>
      <c r="E125" s="114" t="s">
        <v>35</v>
      </c>
      <c r="F125" s="115"/>
      <c r="G125" s="116"/>
      <c r="H125" s="117"/>
      <c r="I125" s="118"/>
      <c r="J125" s="119"/>
      <c r="K125" s="117"/>
      <c r="L125" s="120">
        <f>E122-L122*K125</f>
        <v>0</v>
      </c>
      <c r="M125" s="121"/>
      <c r="N125" s="62"/>
      <c r="P125" s="1"/>
      <c r="Q125" s="1"/>
      <c r="R125" s="1"/>
      <c r="S125" s="1"/>
      <c r="T125" s="1"/>
      <c r="U125" s="1"/>
      <c r="V125" s="1"/>
      <c r="W125" s="1"/>
      <c r="X125" s="1"/>
    </row>
    <row r="126" ht="19.5" customHeight="1" spans="1:24" s="2" customFormat="1" x14ac:dyDescent="0.25">
      <c r="A126" s="88" t="s">
        <v>63</v>
      </c>
      <c r="B126" s="89"/>
      <c r="C126" s="90"/>
      <c r="D126" s="91"/>
      <c r="E126" s="92">
        <f>IFERROR($L$11*$F126/I126,0)</f>
        <v>0</v>
      </c>
      <c r="F126" s="93"/>
      <c r="G126" s="94"/>
      <c r="H126" s="95"/>
      <c r="I126" s="96">
        <v>1</v>
      </c>
      <c r="J126" s="97" t="s">
        <v>32</v>
      </c>
      <c r="K126" s="98"/>
      <c r="L126" s="99">
        <f>E126*I126</f>
        <v>0</v>
      </c>
      <c r="M126" s="100">
        <f>IFERROR(L126/$E$66,0)</f>
        <v>0</v>
      </c>
      <c r="N126" s="88"/>
      <c r="P126" s="1"/>
      <c r="Q126" s="1"/>
      <c r="R126" s="1"/>
      <c r="S126" s="1"/>
      <c r="T126" s="1"/>
      <c r="U126" s="1"/>
      <c r="V126" s="1"/>
      <c r="W126" s="1"/>
      <c r="X126" s="1"/>
    </row>
    <row r="127" ht="19.5" customHeight="1" spans="1:24" s="2" customFormat="1" x14ac:dyDescent="0.25">
      <c r="A127" s="62"/>
      <c r="B127" s="24"/>
      <c r="C127" s="103"/>
      <c r="D127" s="64"/>
      <c r="E127" s="104"/>
      <c r="F127" s="105"/>
      <c r="G127" s="68"/>
      <c r="H127" s="67"/>
      <c r="I127" s="106"/>
      <c r="J127" s="70"/>
      <c r="K127" s="71"/>
      <c r="L127" s="72">
        <f>(E126-L126)*K127</f>
        <v>0</v>
      </c>
      <c r="M127" s="73"/>
      <c r="N127" s="62"/>
      <c r="P127" s="1"/>
      <c r="Q127" s="1"/>
      <c r="R127" s="1"/>
      <c r="S127" s="1"/>
      <c r="T127" s="1"/>
      <c r="U127" s="1"/>
      <c r="V127" s="1"/>
      <c r="W127" s="1"/>
      <c r="X127" s="1"/>
    </row>
    <row r="128" ht="19.5" customHeight="1" spans="1:24" s="2" customFormat="1" x14ac:dyDescent="0.25">
      <c r="A128" s="62"/>
      <c r="B128" s="24"/>
      <c r="C128" s="103"/>
      <c r="D128" s="64"/>
      <c r="E128" s="104"/>
      <c r="F128" s="105"/>
      <c r="G128" s="68"/>
      <c r="H128" s="67"/>
      <c r="I128" s="106"/>
      <c r="J128" s="70"/>
      <c r="K128" s="71"/>
      <c r="L128" s="72">
        <f>(E126-L126)*K128</f>
        <v>0</v>
      </c>
      <c r="M128" s="73"/>
      <c r="N128" s="62"/>
      <c r="P128" s="1"/>
      <c r="Q128" s="1"/>
      <c r="R128" s="1"/>
      <c r="S128" s="1"/>
      <c r="T128" s="1"/>
      <c r="U128" s="1"/>
      <c r="V128" s="1"/>
      <c r="W128" s="1"/>
      <c r="X128" s="1"/>
    </row>
    <row r="129" spans="1:24" s="2" customFormat="1" x14ac:dyDescent="0.25">
      <c r="A129" s="125"/>
      <c r="B129" s="24"/>
      <c r="C129" s="112"/>
      <c r="D129" s="113"/>
      <c r="E129" s="114" t="s">
        <v>35</v>
      </c>
      <c r="F129" s="115"/>
      <c r="G129" s="116"/>
      <c r="H129" s="117"/>
      <c r="I129" s="118"/>
      <c r="J129" s="119"/>
      <c r="K129" s="117"/>
      <c r="L129" s="120">
        <f>E126-L126*K129</f>
        <v>0</v>
      </c>
      <c r="M129" s="121"/>
      <c r="N129" s="62"/>
      <c r="P129" s="1"/>
      <c r="Q129" s="1"/>
      <c r="R129" s="1"/>
      <c r="S129" s="1"/>
      <c r="T129" s="1"/>
      <c r="U129" s="1"/>
      <c r="V129" s="1"/>
      <c r="W129" s="1"/>
      <c r="X129" s="1"/>
    </row>
    <row r="130" ht="19.5" customHeight="1" spans="1:24" s="2" customFormat="1" x14ac:dyDescent="0.25">
      <c r="A130" s="88" t="s">
        <v>64</v>
      </c>
      <c r="B130" s="89"/>
      <c r="C130" s="90"/>
      <c r="D130" s="91"/>
      <c r="E130" s="92">
        <f>IFERROR($L$11*$F130/I130,0)</f>
        <v>0</v>
      </c>
      <c r="F130" s="93"/>
      <c r="G130" s="94"/>
      <c r="H130" s="95"/>
      <c r="I130" s="96">
        <v>1</v>
      </c>
      <c r="J130" s="97" t="s">
        <v>32</v>
      </c>
      <c r="K130" s="98"/>
      <c r="L130" s="99">
        <f>E130*I130</f>
        <v>0</v>
      </c>
      <c r="M130" s="100">
        <f>IFERROR(L130/$E$66,0)</f>
        <v>0</v>
      </c>
      <c r="N130" s="88"/>
      <c r="P130" s="1"/>
      <c r="Q130" s="1"/>
      <c r="R130" s="1"/>
      <c r="S130" s="1"/>
      <c r="T130" s="1"/>
      <c r="U130" s="1"/>
      <c r="V130" s="1"/>
      <c r="W130" s="1"/>
      <c r="X130" s="1"/>
    </row>
    <row r="131" ht="19.5" customHeight="1" spans="1:24" s="2" customFormat="1" x14ac:dyDescent="0.25">
      <c r="A131" s="62"/>
      <c r="B131" s="24"/>
      <c r="C131" s="103"/>
      <c r="D131" s="64"/>
      <c r="E131" s="104"/>
      <c r="F131" s="105"/>
      <c r="G131" s="68"/>
      <c r="H131" s="67"/>
      <c r="I131" s="106"/>
      <c r="J131" s="70"/>
      <c r="K131" s="71"/>
      <c r="L131" s="72">
        <f>(E130-L130)*K131</f>
        <v>0</v>
      </c>
      <c r="M131" s="73"/>
      <c r="N131" s="62"/>
      <c r="P131" s="1"/>
      <c r="Q131" s="1"/>
      <c r="R131" s="1"/>
      <c r="S131" s="1"/>
      <c r="T131" s="1"/>
      <c r="U131" s="1"/>
      <c r="V131" s="1"/>
      <c r="W131" s="1"/>
      <c r="X131" s="1"/>
    </row>
    <row r="132" ht="19.5" customHeight="1" spans="1:24" s="2" customFormat="1" x14ac:dyDescent="0.25">
      <c r="A132" s="62"/>
      <c r="B132" s="24"/>
      <c r="C132" s="103"/>
      <c r="D132" s="64"/>
      <c r="E132" s="104"/>
      <c r="F132" s="105"/>
      <c r="G132" s="68"/>
      <c r="H132" s="67"/>
      <c r="I132" s="106"/>
      <c r="J132" s="70"/>
      <c r="K132" s="71"/>
      <c r="L132" s="72">
        <f>(E130-L130)*K132</f>
        <v>0</v>
      </c>
      <c r="M132" s="73"/>
      <c r="N132" s="62"/>
      <c r="P132" s="1"/>
      <c r="Q132" s="1"/>
      <c r="R132" s="1"/>
      <c r="S132" s="1"/>
      <c r="T132" s="1"/>
      <c r="U132" s="1"/>
      <c r="V132" s="1"/>
      <c r="W132" s="1"/>
      <c r="X132" s="1"/>
    </row>
    <row r="133" spans="1:24" s="2" customFormat="1" x14ac:dyDescent="0.25">
      <c r="A133" s="125"/>
      <c r="B133" s="24"/>
      <c r="C133" s="112"/>
      <c r="D133" s="113"/>
      <c r="E133" s="114" t="s">
        <v>35</v>
      </c>
      <c r="F133" s="115"/>
      <c r="G133" s="116"/>
      <c r="H133" s="117"/>
      <c r="I133" s="118"/>
      <c r="J133" s="119"/>
      <c r="K133" s="117"/>
      <c r="L133" s="120">
        <f>E130-L130*K133</f>
        <v>0</v>
      </c>
      <c r="M133" s="121"/>
      <c r="N133" s="62"/>
      <c r="P133" s="1"/>
      <c r="Q133" s="1"/>
      <c r="R133" s="1"/>
      <c r="S133" s="1"/>
      <c r="T133" s="1"/>
      <c r="U133" s="1"/>
      <c r="V133" s="1"/>
      <c r="W133" s="1"/>
      <c r="X133" s="1"/>
    </row>
    <row r="134" ht="19.5" customHeight="1" spans="1:24" s="2" customFormat="1" x14ac:dyDescent="0.25">
      <c r="A134" s="88" t="s">
        <v>65</v>
      </c>
      <c r="B134" s="89"/>
      <c r="C134" s="90"/>
      <c r="D134" s="91"/>
      <c r="E134" s="92">
        <f>IFERROR($L$11*$F134/I134,0)</f>
        <v>0</v>
      </c>
      <c r="F134" s="93"/>
      <c r="G134" s="94"/>
      <c r="H134" s="95"/>
      <c r="I134" s="96">
        <v>1</v>
      </c>
      <c r="J134" s="97" t="s">
        <v>32</v>
      </c>
      <c r="K134" s="98"/>
      <c r="L134" s="99">
        <f>E134*I134</f>
        <v>0</v>
      </c>
      <c r="M134" s="100">
        <f>IFERROR(L134/$E$66,0)</f>
        <v>0</v>
      </c>
      <c r="N134" s="88"/>
      <c r="P134" s="1"/>
      <c r="Q134" s="1"/>
      <c r="R134" s="1"/>
      <c r="S134" s="1"/>
      <c r="T134" s="1"/>
      <c r="U134" s="1"/>
      <c r="V134" s="1"/>
      <c r="W134" s="1"/>
      <c r="X134" s="1"/>
    </row>
    <row r="135" ht="19.5" customHeight="1" spans="1:24" s="2" customFormat="1" x14ac:dyDescent="0.25">
      <c r="A135" s="62"/>
      <c r="B135" s="24"/>
      <c r="C135" s="103"/>
      <c r="D135" s="64"/>
      <c r="E135" s="104"/>
      <c r="F135" s="105"/>
      <c r="G135" s="68"/>
      <c r="H135" s="67"/>
      <c r="I135" s="106"/>
      <c r="J135" s="70"/>
      <c r="K135" s="71"/>
      <c r="L135" s="72">
        <f>(E134-L134)*K135</f>
        <v>0</v>
      </c>
      <c r="M135" s="73"/>
      <c r="N135" s="62"/>
      <c r="P135" s="1"/>
      <c r="Q135" s="1"/>
      <c r="R135" s="1"/>
      <c r="S135" s="1"/>
      <c r="T135" s="1"/>
      <c r="U135" s="1"/>
      <c r="V135" s="1"/>
      <c r="W135" s="1"/>
      <c r="X135" s="1"/>
    </row>
    <row r="136" ht="19.5" customHeight="1" spans="1:24" s="2" customFormat="1" x14ac:dyDescent="0.25">
      <c r="A136" s="62"/>
      <c r="B136" s="24"/>
      <c r="C136" s="103"/>
      <c r="D136" s="64"/>
      <c r="E136" s="104"/>
      <c r="F136" s="105"/>
      <c r="G136" s="68"/>
      <c r="H136" s="67"/>
      <c r="I136" s="106"/>
      <c r="J136" s="70"/>
      <c r="K136" s="71"/>
      <c r="L136" s="72">
        <f>(E134-L134)*K136</f>
        <v>0</v>
      </c>
      <c r="M136" s="73"/>
      <c r="N136" s="62"/>
      <c r="P136" s="1"/>
      <c r="Q136" s="1"/>
      <c r="R136" s="1"/>
      <c r="S136" s="1"/>
      <c r="T136" s="1"/>
      <c r="U136" s="1"/>
      <c r="V136" s="1"/>
      <c r="W136" s="1"/>
      <c r="X136" s="1"/>
    </row>
    <row r="137" spans="1:24" s="2" customFormat="1" x14ac:dyDescent="0.25">
      <c r="A137" s="125"/>
      <c r="B137" s="24"/>
      <c r="C137" s="112"/>
      <c r="D137" s="113"/>
      <c r="E137" s="114" t="s">
        <v>35</v>
      </c>
      <c r="F137" s="115"/>
      <c r="G137" s="116"/>
      <c r="H137" s="117"/>
      <c r="I137" s="118"/>
      <c r="J137" s="119"/>
      <c r="K137" s="117"/>
      <c r="L137" s="120">
        <f>E134-L134*K137</f>
        <v>0</v>
      </c>
      <c r="M137" s="121"/>
      <c r="N137" s="62"/>
      <c r="P137" s="1"/>
      <c r="Q137" s="1"/>
      <c r="R137" s="1"/>
      <c r="S137" s="1"/>
      <c r="T137" s="1"/>
      <c r="U137" s="1"/>
      <c r="V137" s="1"/>
      <c r="W137" s="1"/>
      <c r="X137" s="1"/>
    </row>
    <row r="138" ht="19.5" customHeight="1" spans="1:14" x14ac:dyDescent="0.25">
      <c r="A138" s="88" t="s">
        <v>66</v>
      </c>
      <c r="B138" s="89"/>
      <c r="C138" s="128"/>
      <c r="D138" s="128"/>
      <c r="E138" s="129">
        <f>$L$11*$F138</f>
        <v>0</v>
      </c>
      <c r="F138" s="93"/>
      <c r="G138" s="130"/>
      <c r="H138" s="131"/>
      <c r="I138" s="132"/>
      <c r="J138" s="133"/>
      <c r="K138" s="133"/>
      <c r="L138" s="133"/>
      <c r="M138" s="100">
        <f>IFERROR(L138/$E$66,0)</f>
        <v>0</v>
      </c>
      <c r="N138" s="134"/>
    </row>
    <row r="139" spans="1:14" x14ac:dyDescent="0.25">
      <c r="A139" s="62"/>
      <c r="B139" s="24"/>
      <c r="C139" s="112"/>
      <c r="D139" s="112"/>
      <c r="E139" s="114" t="s">
        <v>35</v>
      </c>
      <c r="F139" s="135"/>
      <c r="G139" s="136"/>
      <c r="H139" s="137"/>
      <c r="I139" s="119"/>
      <c r="J139" s="117"/>
      <c r="K139" s="117"/>
      <c r="L139" s="117"/>
      <c r="M139" s="121"/>
      <c r="N139" s="62"/>
    </row>
    <row r="140" ht="19.5" customHeight="1" spans="1:24" x14ac:dyDescent="0.25">
      <c r="A140" s="88" t="s">
        <v>67</v>
      </c>
      <c r="B140" s="89"/>
      <c r="C140" s="138"/>
      <c r="D140" s="91"/>
      <c r="E140" s="139">
        <f>$L$11*$F140</f>
        <v>0</v>
      </c>
      <c r="F140" s="93"/>
      <c r="G140" s="95"/>
      <c r="H140" s="140"/>
      <c r="I140" s="141">
        <f>IFERROR(E140/$E$221*1000000,0)</f>
        <v>0</v>
      </c>
      <c r="J140" s="133" t="s">
        <v>68</v>
      </c>
      <c r="K140" s="133"/>
      <c r="L140" s="133"/>
      <c r="M140" s="100">
        <f>IFERROR(E140/$E$66,0)</f>
        <v>0</v>
      </c>
      <c r="N140" s="101"/>
      <c r="X140" s="105"/>
    </row>
    <row r="141" spans="1:14" x14ac:dyDescent="0.25">
      <c r="A141" s="125"/>
      <c r="B141" s="24"/>
      <c r="C141" s="142"/>
      <c r="D141" s="113"/>
      <c r="E141" s="114" t="s">
        <v>35</v>
      </c>
      <c r="F141" s="143"/>
      <c r="G141" s="117"/>
      <c r="H141" s="116"/>
      <c r="I141" s="119"/>
      <c r="J141" s="117"/>
      <c r="K141" s="117"/>
      <c r="L141" s="117"/>
      <c r="M141" s="121"/>
      <c r="N141" s="62"/>
    </row>
    <row r="142" ht="19.5" customHeight="1" spans="1:14" x14ac:dyDescent="0.25">
      <c r="A142" s="88" t="s">
        <v>69</v>
      </c>
      <c r="B142" s="89"/>
      <c r="C142" s="128"/>
      <c r="D142" s="144"/>
      <c r="E142" s="139">
        <f>$L$11*$F142</f>
        <v>0</v>
      </c>
      <c r="F142" s="93"/>
      <c r="G142" s="130"/>
      <c r="H142" s="131"/>
      <c r="I142" s="141">
        <f>IFERROR(E142/$E$221*1000000,0)</f>
        <v>0</v>
      </c>
      <c r="J142" s="133" t="s">
        <v>68</v>
      </c>
      <c r="K142" s="133"/>
      <c r="L142" s="133"/>
      <c r="M142" s="100">
        <f>IFERROR(E142/$E$66,0)</f>
        <v>0</v>
      </c>
      <c r="N142" s="88"/>
    </row>
    <row r="143" spans="1:14" x14ac:dyDescent="0.25">
      <c r="A143" s="62"/>
      <c r="B143" s="24"/>
      <c r="C143" s="112"/>
      <c r="D143" s="113"/>
      <c r="E143" s="114" t="s">
        <v>35</v>
      </c>
      <c r="F143" s="143"/>
      <c r="G143" s="136"/>
      <c r="H143" s="74"/>
      <c r="I143" s="145"/>
      <c r="J143" s="146"/>
      <c r="K143" s="146"/>
      <c r="L143" s="147"/>
      <c r="M143" s="121"/>
      <c r="N143" s="62"/>
    </row>
    <row r="144" ht="19.5" customHeight="1" spans="1:14" x14ac:dyDescent="0.25">
      <c r="A144" s="88" t="s">
        <v>70</v>
      </c>
      <c r="B144" s="89"/>
      <c r="C144" s="128"/>
      <c r="D144" s="144"/>
      <c r="E144" s="139">
        <f>$L$11*$F144</f>
        <v>0</v>
      </c>
      <c r="F144" s="93"/>
      <c r="G144" s="130"/>
      <c r="H144" s="131"/>
      <c r="I144" s="141">
        <f>IFERROR(E144/$E$221*1000000,0)</f>
        <v>0</v>
      </c>
      <c r="J144" s="133" t="s">
        <v>68</v>
      </c>
      <c r="K144" s="133"/>
      <c r="L144" s="133"/>
      <c r="M144" s="100">
        <f>IFERROR(E144/$E$66,0)</f>
        <v>0</v>
      </c>
      <c r="N144" s="88"/>
    </row>
    <row r="145" spans="1:14" x14ac:dyDescent="0.25">
      <c r="A145" s="62"/>
      <c r="B145" s="24"/>
      <c r="C145" s="112"/>
      <c r="D145" s="113"/>
      <c r="E145" s="114" t="s">
        <v>35</v>
      </c>
      <c r="F145" s="143"/>
      <c r="G145" s="136"/>
      <c r="H145" s="74"/>
      <c r="I145" s="145"/>
      <c r="J145" s="146"/>
      <c r="K145" s="146"/>
      <c r="L145" s="147"/>
      <c r="M145" s="121"/>
      <c r="N145" s="62"/>
    </row>
    <row r="146" ht="19.5" customHeight="1" spans="1:14" x14ac:dyDescent="0.25">
      <c r="A146" s="88" t="s">
        <v>71</v>
      </c>
      <c r="B146" s="89"/>
      <c r="C146" s="128"/>
      <c r="D146" s="144"/>
      <c r="E146" s="139">
        <f>$L$11*$F146</f>
        <v>0</v>
      </c>
      <c r="F146" s="93"/>
      <c r="G146" s="130"/>
      <c r="H146" s="131"/>
      <c r="I146" s="141">
        <f>IFERROR(E146/$E$221*1000000,0)</f>
        <v>0</v>
      </c>
      <c r="J146" s="133" t="s">
        <v>68</v>
      </c>
      <c r="K146" s="133"/>
      <c r="L146" s="133"/>
      <c r="M146" s="100">
        <f>IFERROR(E146/$E$66,0)</f>
        <v>0</v>
      </c>
      <c r="N146" s="88"/>
    </row>
    <row r="147" spans="1:14" x14ac:dyDescent="0.25">
      <c r="A147" s="62"/>
      <c r="B147" s="24"/>
      <c r="C147" s="112"/>
      <c r="D147" s="113"/>
      <c r="E147" s="114" t="s">
        <v>35</v>
      </c>
      <c r="F147" s="143"/>
      <c r="G147" s="136"/>
      <c r="H147" s="74"/>
      <c r="I147" s="145"/>
      <c r="J147" s="146"/>
      <c r="K147" s="146"/>
      <c r="L147" s="147"/>
      <c r="M147" s="121"/>
      <c r="N147" s="62"/>
    </row>
    <row r="148" ht="19.5" customHeight="1" spans="1:14" x14ac:dyDescent="0.25">
      <c r="A148" s="88" t="s">
        <v>72</v>
      </c>
      <c r="B148" s="89"/>
      <c r="C148" s="128"/>
      <c r="D148" s="144"/>
      <c r="E148" s="139">
        <f>$L$11*$F148</f>
        <v>0</v>
      </c>
      <c r="F148" s="93"/>
      <c r="G148" s="130"/>
      <c r="H148" s="131"/>
      <c r="I148" s="141">
        <f>IFERROR(E148/$E$221*1000000,0)</f>
        <v>0</v>
      </c>
      <c r="J148" s="133" t="s">
        <v>68</v>
      </c>
      <c r="K148" s="133"/>
      <c r="L148" s="133"/>
      <c r="M148" s="100">
        <f>IFERROR(E148/$E$66,0)</f>
        <v>0</v>
      </c>
      <c r="N148" s="88"/>
    </row>
    <row r="149" spans="1:14" x14ac:dyDescent="0.25">
      <c r="A149" s="62"/>
      <c r="B149" s="24"/>
      <c r="C149" s="112"/>
      <c r="D149" s="113"/>
      <c r="E149" s="114" t="s">
        <v>35</v>
      </c>
      <c r="F149" s="143"/>
      <c r="G149" s="136"/>
      <c r="H149" s="74"/>
      <c r="I149" s="145"/>
      <c r="J149" s="146"/>
      <c r="K149" s="146"/>
      <c r="L149" s="147"/>
      <c r="M149" s="121"/>
      <c r="N149" s="62"/>
    </row>
    <row r="150" ht="19.5" customHeight="1" spans="1:14" x14ac:dyDescent="0.25">
      <c r="A150" s="88" t="s">
        <v>73</v>
      </c>
      <c r="B150" s="89"/>
      <c r="C150" s="128"/>
      <c r="D150" s="144"/>
      <c r="E150" s="139">
        <f>$L$11*$F150</f>
        <v>0</v>
      </c>
      <c r="F150" s="93"/>
      <c r="G150" s="130"/>
      <c r="H150" s="131"/>
      <c r="I150" s="141">
        <f>IFERROR(E150/$E$221*1000000,0)</f>
        <v>0</v>
      </c>
      <c r="J150" s="133" t="s">
        <v>68</v>
      </c>
      <c r="K150" s="133"/>
      <c r="L150" s="133"/>
      <c r="M150" s="100">
        <f>IFERROR(E150/$E$66,0)</f>
        <v>0</v>
      </c>
      <c r="N150" s="88"/>
    </row>
    <row r="151" spans="1:14" x14ac:dyDescent="0.25">
      <c r="A151" s="62"/>
      <c r="B151" s="24"/>
      <c r="C151" s="112"/>
      <c r="D151" s="113"/>
      <c r="E151" s="114" t="s">
        <v>35</v>
      </c>
      <c r="F151" s="143"/>
      <c r="G151" s="136"/>
      <c r="H151" s="74"/>
      <c r="I151" s="145"/>
      <c r="J151" s="146"/>
      <c r="K151" s="146"/>
      <c r="L151" s="147"/>
      <c r="M151" s="121"/>
      <c r="N151" s="62"/>
    </row>
    <row r="152" ht="19.5" customHeight="1" spans="1:14" x14ac:dyDescent="0.25">
      <c r="A152" s="88" t="s">
        <v>74</v>
      </c>
      <c r="B152" s="89"/>
      <c r="C152" s="128"/>
      <c r="D152" s="144"/>
      <c r="E152" s="139">
        <f>$L$11*$F152</f>
        <v>0</v>
      </c>
      <c r="F152" s="93"/>
      <c r="G152" s="130"/>
      <c r="H152" s="131"/>
      <c r="I152" s="141">
        <f>IFERROR(E152/$E$221*1000000,0)</f>
        <v>0</v>
      </c>
      <c r="J152" s="133" t="s">
        <v>68</v>
      </c>
      <c r="K152" s="133"/>
      <c r="L152" s="133"/>
      <c r="M152" s="100">
        <f>IFERROR(E152/$E$66,0)</f>
        <v>0</v>
      </c>
      <c r="N152" s="88"/>
    </row>
    <row r="153" spans="1:14" x14ac:dyDescent="0.25">
      <c r="A153" s="62"/>
      <c r="B153" s="24"/>
      <c r="C153" s="112"/>
      <c r="D153" s="113"/>
      <c r="E153" s="114" t="s">
        <v>35</v>
      </c>
      <c r="F153" s="143"/>
      <c r="G153" s="136"/>
      <c r="H153" s="74"/>
      <c r="I153" s="145"/>
      <c r="J153" s="146"/>
      <c r="K153" s="146"/>
      <c r="L153" s="147"/>
      <c r="M153" s="121"/>
      <c r="N153" s="62"/>
    </row>
    <row r="154" ht="19.5" customHeight="1" spans="1:24" s="2" customFormat="1" x14ac:dyDescent="0.25">
      <c r="A154" s="88" t="s">
        <v>75</v>
      </c>
      <c r="B154" s="89"/>
      <c r="C154" s="128"/>
      <c r="D154" s="144"/>
      <c r="E154" s="139">
        <f>$L$11*$F154</f>
        <v>0</v>
      </c>
      <c r="F154" s="93"/>
      <c r="G154" s="130"/>
      <c r="H154" s="131"/>
      <c r="I154" s="141">
        <f>IFERROR(E154/$E$221*1000000,0)</f>
        <v>0</v>
      </c>
      <c r="J154" s="133" t="s">
        <v>68</v>
      </c>
      <c r="K154" s="133"/>
      <c r="L154" s="133"/>
      <c r="M154" s="100">
        <f>IFERROR(E154/$E$66,0)</f>
        <v>0</v>
      </c>
      <c r="N154" s="88"/>
      <c r="P154" s="1"/>
      <c r="Q154" s="1"/>
      <c r="R154" s="1"/>
      <c r="S154" s="1"/>
      <c r="T154" s="1"/>
      <c r="U154" s="1"/>
      <c r="V154" s="1"/>
      <c r="W154" s="1"/>
      <c r="X154" s="1"/>
    </row>
    <row r="155" spans="1:24" s="2" customFormat="1" x14ac:dyDescent="0.25">
      <c r="A155" s="62"/>
      <c r="B155" s="24"/>
      <c r="C155" s="112"/>
      <c r="D155" s="113"/>
      <c r="E155" s="114" t="s">
        <v>35</v>
      </c>
      <c r="F155" s="143"/>
      <c r="G155" s="136"/>
      <c r="H155" s="74"/>
      <c r="I155" s="145"/>
      <c r="J155" s="146"/>
      <c r="K155" s="146"/>
      <c r="L155" s="147"/>
      <c r="M155" s="121"/>
      <c r="N155" s="62"/>
      <c r="P155" s="1"/>
      <c r="Q155" s="1"/>
      <c r="R155" s="1"/>
      <c r="S155" s="1"/>
      <c r="T155" s="1"/>
      <c r="U155" s="1"/>
      <c r="V155" s="1"/>
      <c r="W155" s="1"/>
      <c r="X155" s="1"/>
    </row>
    <row r="156" ht="19.5" customHeight="1" spans="1:24" s="2" customFormat="1" x14ac:dyDescent="0.25">
      <c r="A156" s="88" t="s">
        <v>76</v>
      </c>
      <c r="B156" s="89"/>
      <c r="C156" s="128"/>
      <c r="D156" s="144"/>
      <c r="E156" s="139">
        <f>$L$11*$F156</f>
        <v>0</v>
      </c>
      <c r="F156" s="93"/>
      <c r="G156" s="130"/>
      <c r="H156" s="131"/>
      <c r="I156" s="141">
        <f>IFERROR(E156/$E$221*1000000,0)</f>
        <v>0</v>
      </c>
      <c r="J156" s="133" t="s">
        <v>68</v>
      </c>
      <c r="K156" s="133"/>
      <c r="L156" s="133"/>
      <c r="M156" s="100">
        <f>IFERROR(E156/$E$66,0)</f>
        <v>0</v>
      </c>
      <c r="N156" s="88"/>
      <c r="P156" s="1"/>
      <c r="Q156" s="1"/>
      <c r="R156" s="1"/>
      <c r="S156" s="1"/>
      <c r="T156" s="1"/>
      <c r="U156" s="1"/>
      <c r="V156" s="1"/>
      <c r="W156" s="1"/>
      <c r="X156" s="1"/>
    </row>
    <row r="157" spans="1:24" s="2" customFormat="1" x14ac:dyDescent="0.25">
      <c r="A157" s="62"/>
      <c r="B157" s="24"/>
      <c r="C157" s="112"/>
      <c r="D157" s="113"/>
      <c r="E157" s="114" t="s">
        <v>35</v>
      </c>
      <c r="F157" s="143"/>
      <c r="G157" s="136"/>
      <c r="H157" s="74"/>
      <c r="I157" s="145"/>
      <c r="J157" s="146"/>
      <c r="K157" s="146"/>
      <c r="L157" s="147"/>
      <c r="M157" s="121"/>
      <c r="N157" s="62"/>
      <c r="P157" s="1"/>
      <c r="Q157" s="1"/>
      <c r="R157" s="1"/>
      <c r="S157" s="1"/>
      <c r="T157" s="1"/>
      <c r="U157" s="1"/>
      <c r="V157" s="1"/>
      <c r="W157" s="1"/>
      <c r="X157" s="1"/>
    </row>
    <row r="158" ht="19.5" customHeight="1" spans="1:24" s="2" customFormat="1" x14ac:dyDescent="0.25">
      <c r="A158" s="88" t="s">
        <v>77</v>
      </c>
      <c r="B158" s="89"/>
      <c r="C158" s="128"/>
      <c r="D158" s="144"/>
      <c r="E158" s="139">
        <f>$L$11*$F158</f>
        <v>0</v>
      </c>
      <c r="F158" s="93"/>
      <c r="G158" s="130"/>
      <c r="H158" s="131"/>
      <c r="I158" s="141">
        <f>IFERROR(E158/$E$221*1000000,0)</f>
        <v>0</v>
      </c>
      <c r="J158" s="133" t="s">
        <v>68</v>
      </c>
      <c r="K158" s="133"/>
      <c r="L158" s="133"/>
      <c r="M158" s="100">
        <f>IFERROR(E158/$E$66,0)</f>
        <v>0</v>
      </c>
      <c r="N158" s="88"/>
      <c r="P158" s="1"/>
      <c r="Q158" s="1"/>
      <c r="R158" s="1"/>
      <c r="S158" s="1"/>
      <c r="T158" s="1"/>
      <c r="U158" s="1"/>
      <c r="V158" s="1"/>
      <c r="W158" s="1"/>
      <c r="X158" s="1"/>
    </row>
    <row r="159" spans="1:24" s="2" customFormat="1" x14ac:dyDescent="0.25">
      <c r="A159" s="62"/>
      <c r="B159" s="24"/>
      <c r="C159" s="112"/>
      <c r="D159" s="113"/>
      <c r="E159" s="114" t="s">
        <v>35</v>
      </c>
      <c r="F159" s="143"/>
      <c r="G159" s="136"/>
      <c r="H159" s="74"/>
      <c r="I159" s="145" t="s">
        <v>78</v>
      </c>
      <c r="J159" s="146"/>
      <c r="K159" s="146"/>
      <c r="L159" s="147">
        <f>IFERROR((E140+E142+E144+E146+E148+E150+E152+E154+E156+E158)/$E$221*1000000,0)</f>
        <v>0</v>
      </c>
      <c r="M159" s="121"/>
      <c r="N159" s="62"/>
      <c r="P159" s="1"/>
      <c r="Q159" s="1"/>
      <c r="R159" s="1"/>
      <c r="S159" s="1"/>
      <c r="T159" s="1"/>
      <c r="U159" s="1"/>
      <c r="V159" s="1"/>
      <c r="W159" s="1"/>
      <c r="X159" s="1"/>
    </row>
    <row r="160" ht="19.5" customHeight="1" spans="1:16" x14ac:dyDescent="0.25">
      <c r="A160" s="88" t="s">
        <v>79</v>
      </c>
      <c r="B160" s="148"/>
      <c r="C160" s="90"/>
      <c r="D160" s="91"/>
      <c r="E160" s="92">
        <f>IFERROR($L$11*$F160/I160,0)</f>
        <v>0</v>
      </c>
      <c r="F160" s="93"/>
      <c r="G160" s="94"/>
      <c r="H160" s="95"/>
      <c r="I160" s="96">
        <v>1</v>
      </c>
      <c r="J160" s="97" t="s">
        <v>32</v>
      </c>
      <c r="K160" s="98"/>
      <c r="L160" s="99">
        <f>E160*I160</f>
        <v>0</v>
      </c>
      <c r="M160" s="100">
        <f>IFERROR(E160/$E$66,0)</f>
        <v>0</v>
      </c>
      <c r="N160" s="101"/>
      <c r="P160" s="102"/>
    </row>
    <row r="161" spans="1:16" x14ac:dyDescent="0.25">
      <c r="A161" s="62"/>
      <c r="B161" s="149"/>
      <c r="C161" s="103"/>
      <c r="D161" s="64"/>
      <c r="E161" s="104"/>
      <c r="F161" s="105"/>
      <c r="G161" s="68"/>
      <c r="H161" s="67"/>
      <c r="I161" s="106"/>
      <c r="J161" s="70"/>
      <c r="K161" s="71"/>
      <c r="L161" s="72">
        <f>(E160-L160)*J161</f>
        <v>0</v>
      </c>
      <c r="M161" s="73"/>
      <c r="N161" s="107"/>
      <c r="P161" s="102"/>
    </row>
    <row r="162" spans="1:16" x14ac:dyDescent="0.25">
      <c r="A162" s="62"/>
      <c r="B162" s="149"/>
      <c r="C162" s="103"/>
      <c r="D162" s="64"/>
      <c r="E162" s="104"/>
      <c r="F162" s="105"/>
      <c r="G162" s="68"/>
      <c r="H162" s="67"/>
      <c r="I162" s="106"/>
      <c r="J162" s="70"/>
      <c r="K162" s="71"/>
      <c r="L162" s="72">
        <f>(E160-L160)*J162</f>
        <v>0</v>
      </c>
      <c r="M162" s="73"/>
      <c r="N162" s="107"/>
      <c r="P162" s="102"/>
    </row>
    <row r="163" ht="19.5" customHeight="1" spans="1:16" x14ac:dyDescent="0.25">
      <c r="A163" s="125"/>
      <c r="B163" s="149"/>
      <c r="C163" s="112"/>
      <c r="D163" s="113"/>
      <c r="E163" s="114" t="s">
        <v>35</v>
      </c>
      <c r="F163" s="115"/>
      <c r="G163" s="116"/>
      <c r="H163" s="117"/>
      <c r="I163" s="118"/>
      <c r="J163" s="119"/>
      <c r="K163" s="117"/>
      <c r="L163" s="120">
        <f>E160-L160*J163</f>
        <v>0</v>
      </c>
      <c r="M163" s="121"/>
      <c r="N163" s="62"/>
      <c r="P163" s="102"/>
    </row>
    <row r="164" ht="24.75" customHeight="1" spans="1:16" x14ac:dyDescent="0.25">
      <c r="A164" s="88" t="s">
        <v>80</v>
      </c>
      <c r="B164" s="89"/>
      <c r="C164" s="90"/>
      <c r="D164" s="91"/>
      <c r="E164" s="92">
        <f>IFERROR($L$11*$F164/I164,0)</f>
        <v>0</v>
      </c>
      <c r="F164" s="93"/>
      <c r="G164" s="94"/>
      <c r="H164" s="95"/>
      <c r="I164" s="96">
        <v>1</v>
      </c>
      <c r="J164" s="97" t="s">
        <v>32</v>
      </c>
      <c r="K164" s="98"/>
      <c r="L164" s="99">
        <f>E164*I164</f>
        <v>0</v>
      </c>
      <c r="M164" s="100">
        <f>IFERROR(E164/$E$66,0)</f>
        <v>0</v>
      </c>
      <c r="N164" s="101"/>
      <c r="P164" s="102"/>
    </row>
    <row r="165" ht="24.75" customHeight="1" spans="1:16" x14ac:dyDescent="0.25">
      <c r="A165" s="62"/>
      <c r="B165" s="24"/>
      <c r="C165" s="103"/>
      <c r="D165" s="64"/>
      <c r="E165" s="104"/>
      <c r="F165" s="105"/>
      <c r="G165" s="68"/>
      <c r="H165" s="67"/>
      <c r="I165" s="106"/>
      <c r="J165" s="70"/>
      <c r="K165" s="71"/>
      <c r="L165" s="72">
        <f>(E164-L164)*J165</f>
        <v>0</v>
      </c>
      <c r="M165" s="73"/>
      <c r="N165" s="107"/>
      <c r="P165" s="102"/>
    </row>
    <row r="166" ht="24.75" customHeight="1" spans="1:16" x14ac:dyDescent="0.25">
      <c r="A166" s="62"/>
      <c r="B166" s="24"/>
      <c r="C166" s="103"/>
      <c r="D166" s="64"/>
      <c r="E166" s="104"/>
      <c r="F166" s="105"/>
      <c r="G166" s="68"/>
      <c r="H166" s="67"/>
      <c r="I166" s="106"/>
      <c r="J166" s="70"/>
      <c r="K166" s="71"/>
      <c r="L166" s="72">
        <f>(E164-L164)*J166</f>
        <v>0</v>
      </c>
      <c r="M166" s="73"/>
      <c r="N166" s="107"/>
      <c r="P166" s="102"/>
    </row>
    <row r="167" spans="1:16" x14ac:dyDescent="0.25">
      <c r="A167" s="62"/>
      <c r="B167" s="24"/>
      <c r="C167" s="112"/>
      <c r="D167" s="113"/>
      <c r="E167" s="114" t="s">
        <v>35</v>
      </c>
      <c r="F167" s="115"/>
      <c r="G167" s="116"/>
      <c r="H167" s="117"/>
      <c r="I167" s="118"/>
      <c r="J167" s="119"/>
      <c r="K167" s="117"/>
      <c r="L167" s="120">
        <f>E164-L164*J167</f>
        <v>0</v>
      </c>
      <c r="M167" s="121"/>
      <c r="N167" s="62"/>
      <c r="P167" s="102"/>
    </row>
    <row r="168" ht="24.75" customHeight="1" spans="1:16" x14ac:dyDescent="0.25">
      <c r="A168" s="88" t="s">
        <v>81</v>
      </c>
      <c r="B168" s="89"/>
      <c r="C168" s="90"/>
      <c r="D168" s="91"/>
      <c r="E168" s="92">
        <f>IFERROR($L$11*$F168/I168,0)</f>
        <v>0</v>
      </c>
      <c r="F168" s="93"/>
      <c r="G168" s="94"/>
      <c r="H168" s="95"/>
      <c r="I168" s="96">
        <v>1</v>
      </c>
      <c r="J168" s="97" t="s">
        <v>32</v>
      </c>
      <c r="K168" s="98"/>
      <c r="L168" s="99">
        <f>E168*I168</f>
        <v>0</v>
      </c>
      <c r="M168" s="100">
        <f>IFERROR(E168/$E$66,0)</f>
        <v>0</v>
      </c>
      <c r="N168" s="101"/>
      <c r="P168" s="102"/>
    </row>
    <row r="169" ht="24.75" customHeight="1" spans="1:16" x14ac:dyDescent="0.25">
      <c r="A169" s="62"/>
      <c r="B169" s="24"/>
      <c r="C169" s="103"/>
      <c r="D169" s="64"/>
      <c r="E169" s="104"/>
      <c r="F169" s="105"/>
      <c r="G169" s="68"/>
      <c r="H169" s="67"/>
      <c r="I169" s="106"/>
      <c r="J169" s="70"/>
      <c r="K169" s="71"/>
      <c r="L169" s="72">
        <f>(E168-L168)*J169</f>
        <v>0</v>
      </c>
      <c r="M169" s="73"/>
      <c r="N169" s="107"/>
      <c r="P169" s="102"/>
    </row>
    <row r="170" ht="24.75" customHeight="1" spans="1:16" x14ac:dyDescent="0.25">
      <c r="A170" s="62"/>
      <c r="B170" s="24"/>
      <c r="C170" s="103"/>
      <c r="D170" s="64"/>
      <c r="E170" s="104"/>
      <c r="F170" s="105"/>
      <c r="G170" s="68"/>
      <c r="H170" s="67"/>
      <c r="I170" s="106"/>
      <c r="J170" s="70"/>
      <c r="K170" s="71"/>
      <c r="L170" s="72">
        <f>(E168-L168)*J170</f>
        <v>0</v>
      </c>
      <c r="M170" s="73"/>
      <c r="N170" s="107"/>
      <c r="P170" s="102"/>
    </row>
    <row r="171" spans="1:16" x14ac:dyDescent="0.25">
      <c r="A171" s="62"/>
      <c r="B171" s="24"/>
      <c r="C171" s="112"/>
      <c r="D171" s="113"/>
      <c r="E171" s="114" t="s">
        <v>35</v>
      </c>
      <c r="F171" s="115"/>
      <c r="G171" s="116"/>
      <c r="H171" s="117"/>
      <c r="I171" s="118"/>
      <c r="J171" s="119"/>
      <c r="K171" s="117"/>
      <c r="L171" s="120">
        <f>E168-L168*J171</f>
        <v>0</v>
      </c>
      <c r="M171" s="121"/>
      <c r="N171" s="62"/>
      <c r="P171" s="102"/>
    </row>
    <row r="172" ht="24.75" customHeight="1" spans="1:16" x14ac:dyDescent="0.25">
      <c r="A172" s="88" t="s">
        <v>82</v>
      </c>
      <c r="B172" s="89"/>
      <c r="C172" s="90"/>
      <c r="D172" s="91"/>
      <c r="E172" s="92">
        <f>IFERROR($L$11*$F172/I172,0)</f>
        <v>0</v>
      </c>
      <c r="F172" s="93"/>
      <c r="G172" s="94"/>
      <c r="H172" s="95"/>
      <c r="I172" s="96">
        <v>1</v>
      </c>
      <c r="J172" s="97" t="s">
        <v>32</v>
      </c>
      <c r="K172" s="98"/>
      <c r="L172" s="99">
        <f>E172*I172</f>
        <v>0</v>
      </c>
      <c r="M172" s="100">
        <f>IFERROR(E172/$E$66,0)</f>
        <v>0</v>
      </c>
      <c r="N172" s="101"/>
      <c r="P172" s="102"/>
    </row>
    <row r="173" ht="24.75" customHeight="1" spans="1:16" x14ac:dyDescent="0.25">
      <c r="A173" s="62"/>
      <c r="B173" s="24"/>
      <c r="C173" s="103"/>
      <c r="D173" s="64"/>
      <c r="E173" s="104"/>
      <c r="F173" s="105"/>
      <c r="G173" s="68"/>
      <c r="H173" s="67"/>
      <c r="I173" s="106"/>
      <c r="J173" s="70"/>
      <c r="K173" s="71"/>
      <c r="L173" s="72">
        <f>(E172-L172)*J173</f>
        <v>0</v>
      </c>
      <c r="M173" s="73"/>
      <c r="N173" s="107"/>
      <c r="P173" s="102"/>
    </row>
    <row r="174" ht="24.75" customHeight="1" spans="1:16" x14ac:dyDescent="0.25">
      <c r="A174" s="62"/>
      <c r="B174" s="24"/>
      <c r="C174" s="103"/>
      <c r="D174" s="64"/>
      <c r="E174" s="104"/>
      <c r="F174" s="105"/>
      <c r="G174" s="68"/>
      <c r="H174" s="67"/>
      <c r="I174" s="106"/>
      <c r="J174" s="70"/>
      <c r="K174" s="71"/>
      <c r="L174" s="72">
        <f>(E172-L172)*J174</f>
        <v>0</v>
      </c>
      <c r="M174" s="73"/>
      <c r="N174" s="107"/>
      <c r="P174" s="102"/>
    </row>
    <row r="175" spans="1:16" x14ac:dyDescent="0.25">
      <c r="A175" s="62"/>
      <c r="B175" s="24"/>
      <c r="C175" s="112"/>
      <c r="D175" s="113"/>
      <c r="E175" s="114" t="s">
        <v>35</v>
      </c>
      <c r="F175" s="115"/>
      <c r="G175" s="116"/>
      <c r="H175" s="117"/>
      <c r="I175" s="118"/>
      <c r="J175" s="119"/>
      <c r="K175" s="117"/>
      <c r="L175" s="120">
        <f>E172-L172*J175</f>
        <v>0</v>
      </c>
      <c r="M175" s="121"/>
      <c r="N175" s="62"/>
      <c r="P175" s="102"/>
    </row>
    <row r="176" ht="24.75" customHeight="1" spans="1:16" x14ac:dyDescent="0.25">
      <c r="A176" s="88" t="s">
        <v>83</v>
      </c>
      <c r="B176" s="89"/>
      <c r="C176" s="90"/>
      <c r="D176" s="91"/>
      <c r="E176" s="92">
        <f>IFERROR($L$11*$F176/I176,0)</f>
        <v>0</v>
      </c>
      <c r="F176" s="93"/>
      <c r="G176" s="94"/>
      <c r="H176" s="95"/>
      <c r="I176" s="96">
        <v>1</v>
      </c>
      <c r="J176" s="97" t="s">
        <v>32</v>
      </c>
      <c r="K176" s="98"/>
      <c r="L176" s="99">
        <f>E176*I176</f>
        <v>0</v>
      </c>
      <c r="M176" s="100">
        <f>IFERROR(E176/$E$66,0)</f>
        <v>0</v>
      </c>
      <c r="N176" s="101"/>
      <c r="P176" s="102"/>
    </row>
    <row r="177" ht="24.75" customHeight="1" spans="1:16" x14ac:dyDescent="0.25">
      <c r="A177" s="62"/>
      <c r="B177" s="24"/>
      <c r="C177" s="103"/>
      <c r="D177" s="64"/>
      <c r="E177" s="104"/>
      <c r="F177" s="105"/>
      <c r="G177" s="68"/>
      <c r="H177" s="67"/>
      <c r="I177" s="106"/>
      <c r="J177" s="70"/>
      <c r="K177" s="71"/>
      <c r="L177" s="72">
        <f>(E176-L176)*J177</f>
        <v>0</v>
      </c>
      <c r="M177" s="73"/>
      <c r="N177" s="107"/>
      <c r="P177" s="102"/>
    </row>
    <row r="178" ht="24.75" customHeight="1" spans="1:16" x14ac:dyDescent="0.25">
      <c r="A178" s="62"/>
      <c r="B178" s="24"/>
      <c r="C178" s="103"/>
      <c r="D178" s="64"/>
      <c r="E178" s="104"/>
      <c r="F178" s="105"/>
      <c r="G178" s="68"/>
      <c r="H178" s="67"/>
      <c r="I178" s="106"/>
      <c r="J178" s="70"/>
      <c r="K178" s="71"/>
      <c r="L178" s="72">
        <f>(E176-L176)*J178</f>
        <v>0</v>
      </c>
      <c r="M178" s="73"/>
      <c r="N178" s="107"/>
      <c r="P178" s="102"/>
    </row>
    <row r="179" spans="1:16" x14ac:dyDescent="0.25">
      <c r="A179" s="62"/>
      <c r="B179" s="24"/>
      <c r="C179" s="112"/>
      <c r="D179" s="113"/>
      <c r="E179" s="114" t="s">
        <v>35</v>
      </c>
      <c r="F179" s="115"/>
      <c r="G179" s="116"/>
      <c r="H179" s="117"/>
      <c r="I179" s="118"/>
      <c r="J179" s="119"/>
      <c r="K179" s="117"/>
      <c r="L179" s="120">
        <f>E176-L176*J179</f>
        <v>0</v>
      </c>
      <c r="M179" s="121"/>
      <c r="N179" s="62"/>
      <c r="P179" s="102"/>
    </row>
    <row r="180" ht="24.75" customHeight="1" spans="1:16" x14ac:dyDescent="0.25">
      <c r="A180" s="88" t="s">
        <v>84</v>
      </c>
      <c r="B180" s="89"/>
      <c r="C180" s="90"/>
      <c r="D180" s="91"/>
      <c r="E180" s="92">
        <f>IFERROR($L$11*$F180/I180,0)</f>
        <v>0</v>
      </c>
      <c r="F180" s="93"/>
      <c r="G180" s="94"/>
      <c r="H180" s="95"/>
      <c r="I180" s="96">
        <v>1</v>
      </c>
      <c r="J180" s="97" t="s">
        <v>32</v>
      </c>
      <c r="K180" s="98"/>
      <c r="L180" s="99">
        <f>E180*I180</f>
        <v>0</v>
      </c>
      <c r="M180" s="100">
        <f>IFERROR(E180/$E$66,0)</f>
        <v>0</v>
      </c>
      <c r="N180" s="101"/>
      <c r="P180" s="102"/>
    </row>
    <row r="181" ht="24.75" customHeight="1" spans="1:16" x14ac:dyDescent="0.25">
      <c r="A181" s="62"/>
      <c r="B181" s="24"/>
      <c r="C181" s="103"/>
      <c r="D181" s="64"/>
      <c r="E181" s="104"/>
      <c r="F181" s="105"/>
      <c r="G181" s="68"/>
      <c r="H181" s="67"/>
      <c r="I181" s="106"/>
      <c r="J181" s="70"/>
      <c r="K181" s="71"/>
      <c r="L181" s="72">
        <f>(E180-L180)*J181</f>
        <v>0</v>
      </c>
      <c r="M181" s="73"/>
      <c r="N181" s="107"/>
      <c r="P181" s="102"/>
    </row>
    <row r="182" ht="24.75" customHeight="1" spans="1:16" x14ac:dyDescent="0.25">
      <c r="A182" s="62"/>
      <c r="B182" s="24"/>
      <c r="C182" s="103"/>
      <c r="D182" s="64"/>
      <c r="E182" s="104"/>
      <c r="F182" s="105"/>
      <c r="G182" s="68"/>
      <c r="H182" s="67"/>
      <c r="I182" s="106"/>
      <c r="J182" s="70"/>
      <c r="K182" s="71"/>
      <c r="L182" s="72">
        <f>(E180-L180)*J182</f>
        <v>0</v>
      </c>
      <c r="M182" s="73"/>
      <c r="N182" s="107"/>
      <c r="P182" s="102"/>
    </row>
    <row r="183" spans="1:16" x14ac:dyDescent="0.25">
      <c r="A183" s="62"/>
      <c r="B183" s="24"/>
      <c r="C183" s="112"/>
      <c r="D183" s="113"/>
      <c r="E183" s="114" t="s">
        <v>35</v>
      </c>
      <c r="F183" s="115"/>
      <c r="G183" s="116"/>
      <c r="H183" s="117"/>
      <c r="I183" s="118"/>
      <c r="J183" s="119"/>
      <c r="K183" s="117"/>
      <c r="L183" s="120">
        <f>E180-L180*J183</f>
        <v>0</v>
      </c>
      <c r="M183" s="121"/>
      <c r="N183" s="62"/>
      <c r="P183" s="102"/>
    </row>
    <row r="184" ht="24.75" customHeight="1" spans="1:16" x14ac:dyDescent="0.25">
      <c r="A184" s="88" t="s">
        <v>85</v>
      </c>
      <c r="B184" s="89"/>
      <c r="C184" s="90"/>
      <c r="D184" s="122"/>
      <c r="E184" s="92">
        <f>IFERROR($L$11*$F184/I184,0)</f>
        <v>0</v>
      </c>
      <c r="F184" s="93"/>
      <c r="G184" s="94"/>
      <c r="H184" s="95"/>
      <c r="I184" s="96">
        <v>1</v>
      </c>
      <c r="J184" s="97" t="s">
        <v>32</v>
      </c>
      <c r="K184" s="98"/>
      <c r="L184" s="99">
        <f>E184*I184</f>
        <v>0</v>
      </c>
      <c r="M184" s="100">
        <f>IFERROR(E184/$E$66,0)</f>
        <v>0</v>
      </c>
      <c r="N184" s="101"/>
      <c r="P184" s="102"/>
    </row>
    <row r="185" ht="24.75" customHeight="1" spans="1:16" x14ac:dyDescent="0.25">
      <c r="A185" s="62"/>
      <c r="B185" s="24"/>
      <c r="C185" s="103"/>
      <c r="D185" s="123"/>
      <c r="E185" s="104"/>
      <c r="F185" s="105"/>
      <c r="G185" s="68"/>
      <c r="H185" s="67"/>
      <c r="I185" s="106"/>
      <c r="J185" s="70"/>
      <c r="K185" s="71"/>
      <c r="L185" s="72">
        <f>(E184-L184)*J185</f>
        <v>0</v>
      </c>
      <c r="M185" s="73"/>
      <c r="N185" s="107"/>
      <c r="P185" s="102"/>
    </row>
    <row r="186" ht="24.75" customHeight="1" spans="1:16" x14ac:dyDescent="0.25">
      <c r="A186" s="62"/>
      <c r="B186" s="24"/>
      <c r="C186" s="103"/>
      <c r="D186" s="123"/>
      <c r="E186" s="104"/>
      <c r="F186" s="105"/>
      <c r="G186" s="68"/>
      <c r="H186" s="67"/>
      <c r="I186" s="106"/>
      <c r="J186" s="70"/>
      <c r="K186" s="71"/>
      <c r="L186" s="72">
        <f>(E184-L184)*J186</f>
        <v>0</v>
      </c>
      <c r="M186" s="73"/>
      <c r="N186" s="107"/>
      <c r="P186" s="102"/>
    </row>
    <row r="187" spans="1:16" x14ac:dyDescent="0.25">
      <c r="A187" s="62"/>
      <c r="B187" s="24"/>
      <c r="C187" s="112"/>
      <c r="D187" s="64"/>
      <c r="E187" s="124" t="s">
        <v>35</v>
      </c>
      <c r="F187" s="115"/>
      <c r="G187" s="116"/>
      <c r="H187" s="117"/>
      <c r="I187" s="118"/>
      <c r="J187" s="119"/>
      <c r="K187" s="117"/>
      <c r="L187" s="120">
        <f>E184-L184*J187</f>
        <v>0</v>
      </c>
      <c r="M187" s="121"/>
      <c r="N187" s="62"/>
      <c r="P187" s="102"/>
    </row>
    <row r="188" ht="24.75" customHeight="1" spans="1:16" x14ac:dyDescent="0.25">
      <c r="A188" s="88" t="s">
        <v>86</v>
      </c>
      <c r="B188" s="89"/>
      <c r="C188" s="90"/>
      <c r="D188" s="91"/>
      <c r="E188" s="92">
        <f>IFERROR($L$11*$F188/I188,0)</f>
        <v>0</v>
      </c>
      <c r="F188" s="93"/>
      <c r="G188" s="94"/>
      <c r="H188" s="95"/>
      <c r="I188" s="96">
        <v>1</v>
      </c>
      <c r="J188" s="97" t="s">
        <v>32</v>
      </c>
      <c r="K188" s="98"/>
      <c r="L188" s="99">
        <f>E188*I188</f>
        <v>0</v>
      </c>
      <c r="M188" s="100">
        <f>IFERROR(E188/$E$66,0)</f>
        <v>0</v>
      </c>
      <c r="N188" s="101"/>
      <c r="P188" s="102"/>
    </row>
    <row r="189" ht="24.75" customHeight="1" spans="1:16" x14ac:dyDescent="0.25">
      <c r="A189" s="62"/>
      <c r="B189" s="24"/>
      <c r="C189" s="103"/>
      <c r="D189" s="64"/>
      <c r="E189" s="104"/>
      <c r="F189" s="105"/>
      <c r="G189" s="68"/>
      <c r="H189" s="67"/>
      <c r="I189" s="106"/>
      <c r="J189" s="70"/>
      <c r="K189" s="71"/>
      <c r="L189" s="72">
        <f>(E188-L188)*J189</f>
        <v>0</v>
      </c>
      <c r="M189" s="73"/>
      <c r="N189" s="107"/>
      <c r="P189" s="102"/>
    </row>
    <row r="190" ht="24.75" customHeight="1" spans="1:16" x14ac:dyDescent="0.25">
      <c r="A190" s="62"/>
      <c r="B190" s="24"/>
      <c r="C190" s="103"/>
      <c r="D190" s="64"/>
      <c r="E190" s="104"/>
      <c r="F190" s="105"/>
      <c r="G190" s="68"/>
      <c r="H190" s="67"/>
      <c r="I190" s="106"/>
      <c r="J190" s="70"/>
      <c r="K190" s="71"/>
      <c r="L190" s="72">
        <f>(E188-L188)*J190</f>
        <v>0</v>
      </c>
      <c r="M190" s="73"/>
      <c r="N190" s="107"/>
      <c r="P190" s="102"/>
    </row>
    <row r="191" spans="1:16" x14ac:dyDescent="0.25">
      <c r="A191" s="62"/>
      <c r="B191" s="24"/>
      <c r="C191" s="112"/>
      <c r="D191" s="113"/>
      <c r="E191" s="114" t="s">
        <v>35</v>
      </c>
      <c r="F191" s="115"/>
      <c r="G191" s="116"/>
      <c r="H191" s="117"/>
      <c r="I191" s="118"/>
      <c r="J191" s="119"/>
      <c r="K191" s="117"/>
      <c r="L191" s="120">
        <f>E188-L188*J191</f>
        <v>0</v>
      </c>
      <c r="M191" s="121"/>
      <c r="N191" s="62"/>
      <c r="P191" s="102"/>
    </row>
    <row r="192" ht="24.75" customHeight="1" spans="1:16" x14ac:dyDescent="0.25">
      <c r="A192" s="88" t="s">
        <v>87</v>
      </c>
      <c r="B192" s="89"/>
      <c r="C192" s="90"/>
      <c r="D192" s="91"/>
      <c r="E192" s="92">
        <f>IFERROR($L$11*$F192/I192,0)</f>
        <v>0</v>
      </c>
      <c r="F192" s="93"/>
      <c r="G192" s="94"/>
      <c r="H192" s="95"/>
      <c r="I192" s="96">
        <v>1</v>
      </c>
      <c r="J192" s="97" t="s">
        <v>32</v>
      </c>
      <c r="K192" s="98"/>
      <c r="L192" s="99">
        <f>E192*I192</f>
        <v>0</v>
      </c>
      <c r="M192" s="100">
        <f>IFERROR(E192/$E$66,0)</f>
        <v>0</v>
      </c>
      <c r="N192" s="101"/>
      <c r="P192" s="102"/>
    </row>
    <row r="193" ht="24.75" customHeight="1" spans="1:16" x14ac:dyDescent="0.25">
      <c r="A193" s="62"/>
      <c r="B193" s="24"/>
      <c r="C193" s="103"/>
      <c r="D193" s="64"/>
      <c r="E193" s="104"/>
      <c r="F193" s="105"/>
      <c r="G193" s="68"/>
      <c r="H193" s="67"/>
      <c r="I193" s="106"/>
      <c r="J193" s="70"/>
      <c r="K193" s="71"/>
      <c r="L193" s="72">
        <f>(E192-L192)*J193</f>
        <v>0</v>
      </c>
      <c r="M193" s="73"/>
      <c r="N193" s="107"/>
      <c r="P193" s="102"/>
    </row>
    <row r="194" ht="24.75" customHeight="1" spans="1:16" x14ac:dyDescent="0.25">
      <c r="A194" s="62"/>
      <c r="B194" s="24"/>
      <c r="C194" s="103"/>
      <c r="D194" s="64"/>
      <c r="E194" s="104"/>
      <c r="F194" s="105"/>
      <c r="G194" s="68"/>
      <c r="H194" s="67"/>
      <c r="I194" s="106"/>
      <c r="J194" s="70"/>
      <c r="K194" s="71"/>
      <c r="L194" s="72">
        <f>(E192-L192)*J194</f>
        <v>0</v>
      </c>
      <c r="M194" s="73"/>
      <c r="N194" s="107"/>
      <c r="P194" s="102"/>
    </row>
    <row r="195" spans="1:16" x14ac:dyDescent="0.25">
      <c r="A195" s="62"/>
      <c r="B195" s="24"/>
      <c r="C195" s="112"/>
      <c r="D195" s="113"/>
      <c r="E195" s="114" t="s">
        <v>35</v>
      </c>
      <c r="F195" s="115"/>
      <c r="G195" s="116"/>
      <c r="H195" s="117"/>
      <c r="I195" s="118"/>
      <c r="J195" s="119"/>
      <c r="K195" s="117"/>
      <c r="L195" s="120">
        <f>E192-L192*J195</f>
        <v>0</v>
      </c>
      <c r="M195" s="121"/>
      <c r="N195" s="62"/>
      <c r="P195" s="102"/>
    </row>
    <row r="196" ht="24.75" customHeight="1" spans="1:16" x14ac:dyDescent="0.25">
      <c r="A196" s="88" t="s">
        <v>88</v>
      </c>
      <c r="B196" s="89"/>
      <c r="C196" s="90"/>
      <c r="D196" s="91"/>
      <c r="E196" s="92">
        <f>IFERROR($L$11*$F196/I196,0)</f>
        <v>0</v>
      </c>
      <c r="F196" s="93"/>
      <c r="G196" s="94"/>
      <c r="H196" s="95"/>
      <c r="I196" s="96">
        <v>1</v>
      </c>
      <c r="J196" s="97" t="s">
        <v>32</v>
      </c>
      <c r="K196" s="98"/>
      <c r="L196" s="99">
        <f>E196*I196</f>
        <v>0</v>
      </c>
      <c r="M196" s="100">
        <f>IFERROR(E196/$E$66,0)</f>
        <v>0</v>
      </c>
      <c r="N196" s="101"/>
      <c r="P196" s="102"/>
    </row>
    <row r="197" ht="24.75" customHeight="1" spans="1:16" x14ac:dyDescent="0.25">
      <c r="A197" s="62"/>
      <c r="B197" s="24"/>
      <c r="C197" s="103"/>
      <c r="D197" s="64"/>
      <c r="E197" s="104"/>
      <c r="F197" s="105"/>
      <c r="G197" s="68"/>
      <c r="H197" s="67"/>
      <c r="I197" s="106"/>
      <c r="J197" s="70"/>
      <c r="K197" s="71"/>
      <c r="L197" s="72">
        <f>(E196-L196)*J197</f>
        <v>0</v>
      </c>
      <c r="M197" s="73"/>
      <c r="N197" s="107"/>
      <c r="P197" s="102"/>
    </row>
    <row r="198" ht="24.75" customHeight="1" spans="1:16" x14ac:dyDescent="0.25">
      <c r="A198" s="62"/>
      <c r="B198" s="24"/>
      <c r="C198" s="103"/>
      <c r="D198" s="64"/>
      <c r="E198" s="104"/>
      <c r="F198" s="105"/>
      <c r="G198" s="68"/>
      <c r="H198" s="67"/>
      <c r="I198" s="106"/>
      <c r="J198" s="70"/>
      <c r="K198" s="71"/>
      <c r="L198" s="72">
        <f>(E196-L196)*J198</f>
        <v>0</v>
      </c>
      <c r="M198" s="73"/>
      <c r="N198" s="107"/>
      <c r="P198" s="102"/>
    </row>
    <row r="199" spans="1:16" x14ac:dyDescent="0.25">
      <c r="A199" s="62"/>
      <c r="B199" s="24"/>
      <c r="C199" s="112"/>
      <c r="D199" s="113"/>
      <c r="E199" s="114" t="s">
        <v>35</v>
      </c>
      <c r="F199" s="115"/>
      <c r="G199" s="116"/>
      <c r="H199" s="117"/>
      <c r="I199" s="118"/>
      <c r="J199" s="119"/>
      <c r="K199" s="117"/>
      <c r="L199" s="120">
        <f>E196-L196*J199</f>
        <v>0</v>
      </c>
      <c r="M199" s="121"/>
      <c r="N199" s="62"/>
      <c r="P199" s="102"/>
    </row>
    <row r="200" ht="19.5" customHeight="1" spans="1:24" s="2" customFormat="1" x14ac:dyDescent="0.25">
      <c r="A200" s="88" t="s">
        <v>89</v>
      </c>
      <c r="B200" s="89"/>
      <c r="C200" s="138"/>
      <c r="D200" s="91"/>
      <c r="E200" s="139">
        <f>$L$200*I200-(SUMIF($J$14:$J$199,D200,$L$14:$L$199))</f>
        <v>0</v>
      </c>
      <c r="F200" s="150">
        <f>IFERROR(E200/$L$11,0)</f>
        <v>0</v>
      </c>
      <c r="G200" s="95"/>
      <c r="H200" s="151"/>
      <c r="I200" s="152"/>
      <c r="J200" s="153" t="s">
        <v>90</v>
      </c>
      <c r="K200" s="154"/>
      <c r="L200" s="155">
        <f>(SUMIF($J$14:$J$199,"固形分",$L$14:$L$199)*L201)</f>
        <v>0</v>
      </c>
      <c r="M200" s="100">
        <f>IFERROR($L$200/$E$221*I200,0)</f>
        <v>0</v>
      </c>
      <c r="N200" s="88"/>
      <c r="P200" s="1"/>
      <c r="Q200" s="1"/>
      <c r="R200" s="1"/>
      <c r="S200" s="1"/>
      <c r="T200" s="1"/>
      <c r="U200" s="1"/>
      <c r="V200" s="1"/>
      <c r="W200" s="1"/>
      <c r="X200" s="1"/>
    </row>
    <row r="201" ht="19.5" customHeight="1" spans="1:24" s="2" customFormat="1" x14ac:dyDescent="0.25">
      <c r="A201" s="125"/>
      <c r="B201" s="24"/>
      <c r="C201" s="142"/>
      <c r="D201" s="113"/>
      <c r="E201" s="114" t="s">
        <v>35</v>
      </c>
      <c r="F201" s="143"/>
      <c r="G201" s="117"/>
      <c r="H201" s="121"/>
      <c r="I201" s="156">
        <f>L200/L14</f>
        <v>0</v>
      </c>
      <c r="J201" s="157" t="s">
        <v>91</v>
      </c>
      <c r="K201" s="158"/>
      <c r="L201" s="159"/>
      <c r="M201" s="160" t="s">
        <v>92</v>
      </c>
      <c r="N201" s="87"/>
      <c r="P201" s="1"/>
      <c r="Q201" s="1"/>
      <c r="R201" s="1"/>
      <c r="S201" s="1"/>
      <c r="T201" s="1"/>
      <c r="U201" s="1"/>
      <c r="V201" s="1"/>
      <c r="W201" s="1"/>
      <c r="X201" s="1"/>
    </row>
    <row r="202" spans="1:24" s="2" customFormat="1" x14ac:dyDescent="0.25">
      <c r="A202" s="125"/>
      <c r="B202" s="24"/>
      <c r="C202" s="142"/>
      <c r="D202" s="113"/>
      <c r="E202" s="114"/>
      <c r="F202" s="143"/>
      <c r="G202" s="117"/>
      <c r="H202" s="121"/>
      <c r="I202" s="161" t="str">
        <f>LEFT(D6,3)</f>
        <v>000</v>
      </c>
      <c r="J202" s="67" t="s">
        <v>93</v>
      </c>
      <c r="K202" s="67"/>
      <c r="L202" s="162">
        <f>157*EXP(-0.00259*I202)</f>
        <v>157</v>
      </c>
      <c r="M202" s="163" t="s">
        <v>94</v>
      </c>
      <c r="N202" s="62"/>
      <c r="P202" s="1"/>
      <c r="Q202" s="1"/>
      <c r="R202" s="1"/>
      <c r="S202" s="1"/>
      <c r="T202" s="1"/>
      <c r="U202" s="1"/>
      <c r="V202" s="1"/>
      <c r="W202" s="1"/>
      <c r="X202" s="1"/>
    </row>
    <row r="203" ht="19.5" customHeight="1" spans="1:24" s="2" customFormat="1" x14ac:dyDescent="0.25">
      <c r="A203" s="88" t="s">
        <v>95</v>
      </c>
      <c r="B203" s="164"/>
      <c r="C203" s="138"/>
      <c r="D203" s="91"/>
      <c r="E203" s="139">
        <f>$L$200*I203-(SUMIF($J$14:$J$199,D203,$L$14:$L$199))</f>
        <v>0</v>
      </c>
      <c r="F203" s="150">
        <f>IFERROR(E203/$L$11,0)</f>
        <v>0</v>
      </c>
      <c r="G203" s="165"/>
      <c r="H203" s="140"/>
      <c r="I203" s="152"/>
      <c r="J203" s="133"/>
      <c r="K203" s="133"/>
      <c r="L203" s="133"/>
      <c r="M203" s="100">
        <f>IFERROR($L$200/$E$221*I203,0)</f>
        <v>0</v>
      </c>
      <c r="N203" s="88"/>
      <c r="P203" s="1"/>
      <c r="Q203" s="1"/>
      <c r="R203" s="1"/>
      <c r="S203" s="1"/>
      <c r="T203" s="1"/>
      <c r="U203" s="1"/>
      <c r="V203" s="1"/>
      <c r="W203" s="1"/>
      <c r="X203" s="1"/>
    </row>
    <row r="204" spans="1:24" s="2" customFormat="1" x14ac:dyDescent="0.25">
      <c r="A204" s="125"/>
      <c r="B204" s="24"/>
      <c r="C204" s="142"/>
      <c r="D204" s="113"/>
      <c r="E204" s="166" t="s">
        <v>35</v>
      </c>
      <c r="F204" s="135"/>
      <c r="G204" s="116"/>
      <c r="H204" s="119"/>
      <c r="I204" s="119"/>
      <c r="J204" s="117"/>
      <c r="K204" s="117"/>
      <c r="L204" s="117"/>
      <c r="M204" s="121"/>
      <c r="N204" s="62"/>
      <c r="P204" s="1"/>
      <c r="Q204" s="1"/>
      <c r="R204" s="1"/>
      <c r="S204" s="1"/>
      <c r="T204" s="1"/>
      <c r="U204" s="1"/>
      <c r="V204" s="1"/>
      <c r="W204" s="1"/>
      <c r="X204" s="1"/>
    </row>
    <row r="205" ht="19.5" customHeight="1" spans="1:24" s="2" customFormat="1" x14ac:dyDescent="0.25">
      <c r="A205" s="88" t="s">
        <v>96</v>
      </c>
      <c r="B205" s="148"/>
      <c r="C205" s="138"/>
      <c r="D205" s="91"/>
      <c r="E205" s="139">
        <f>$L$200*I205-(SUMIF($J$14:$J$199,D205,$L$14:$L$199))</f>
        <v>0</v>
      </c>
      <c r="F205" s="150">
        <f>IFERROR(E205/$L$11,0)</f>
        <v>0</v>
      </c>
      <c r="G205" s="165"/>
      <c r="H205" s="140"/>
      <c r="I205" s="152"/>
      <c r="J205" s="133"/>
      <c r="K205" s="133"/>
      <c r="L205" s="133"/>
      <c r="M205" s="100">
        <f>IFERROR($L$200/$E$221*I205,0)</f>
        <v>0</v>
      </c>
      <c r="N205" s="88"/>
      <c r="P205" s="1"/>
      <c r="Q205" s="1"/>
      <c r="R205" s="1"/>
      <c r="S205" s="1"/>
      <c r="T205" s="1"/>
      <c r="U205" s="1"/>
      <c r="V205" s="1"/>
      <c r="W205" s="1"/>
      <c r="X205" s="1"/>
    </row>
    <row r="206" spans="1:24" s="2" customFormat="1" x14ac:dyDescent="0.25">
      <c r="A206" s="125"/>
      <c r="B206" s="149"/>
      <c r="C206" s="142"/>
      <c r="D206" s="113"/>
      <c r="E206" s="166" t="s">
        <v>35</v>
      </c>
      <c r="F206" s="135"/>
      <c r="G206" s="116"/>
      <c r="H206" s="119"/>
      <c r="I206" s="119"/>
      <c r="J206" s="117"/>
      <c r="K206" s="117"/>
      <c r="L206" s="117"/>
      <c r="M206" s="121"/>
      <c r="N206" s="62"/>
      <c r="P206" s="1"/>
      <c r="Q206" s="1"/>
      <c r="R206" s="1"/>
      <c r="S206" s="1"/>
      <c r="T206" s="1"/>
      <c r="U206" s="1"/>
      <c r="V206" s="1"/>
      <c r="W206" s="1"/>
      <c r="X206" s="1"/>
    </row>
    <row r="207" ht="19.5" customHeight="1" spans="1:24" s="2" customFormat="1" x14ac:dyDescent="0.25">
      <c r="A207" s="88" t="s">
        <v>97</v>
      </c>
      <c r="B207" s="148"/>
      <c r="C207" s="138"/>
      <c r="D207" s="91"/>
      <c r="E207" s="139">
        <f>$L$200*I207-(SUMIF($J$14:$J$199,D207,$L$14:$L$199))</f>
        <v>0</v>
      </c>
      <c r="F207" s="150">
        <f>IFERROR(E207/$L$11,0)</f>
        <v>0</v>
      </c>
      <c r="G207" s="165"/>
      <c r="H207" s="140"/>
      <c r="I207" s="152"/>
      <c r="J207" s="133"/>
      <c r="K207" s="133"/>
      <c r="L207" s="133"/>
      <c r="M207" s="100">
        <f>IFERROR($L$200/$E$221*I207,0)</f>
        <v>0</v>
      </c>
      <c r="N207" s="88"/>
      <c r="P207" s="1"/>
      <c r="Q207" s="1"/>
      <c r="R207" s="1"/>
      <c r="S207" s="1"/>
      <c r="T207" s="1"/>
      <c r="U207" s="1"/>
      <c r="V207" s="1"/>
      <c r="W207" s="1"/>
      <c r="X207" s="1"/>
    </row>
    <row r="208" spans="1:24" s="2" customFormat="1" x14ac:dyDescent="0.25">
      <c r="A208" s="125"/>
      <c r="B208" s="149"/>
      <c r="C208" s="142"/>
      <c r="D208" s="113"/>
      <c r="E208" s="166" t="s">
        <v>35</v>
      </c>
      <c r="F208" s="135"/>
      <c r="G208" s="116"/>
      <c r="H208" s="119"/>
      <c r="I208" s="119"/>
      <c r="J208" s="117"/>
      <c r="K208" s="117"/>
      <c r="L208" s="117"/>
      <c r="M208" s="121"/>
      <c r="N208" s="62"/>
      <c r="P208" s="1"/>
      <c r="Q208" s="1"/>
      <c r="R208" s="1"/>
      <c r="S208" s="1"/>
      <c r="T208" s="1"/>
      <c r="U208" s="1"/>
      <c r="V208" s="1"/>
      <c r="W208" s="1"/>
      <c r="X208" s="1"/>
    </row>
    <row r="209" ht="19.5" customHeight="1" spans="1:14" x14ac:dyDescent="0.25">
      <c r="A209" s="88" t="s">
        <v>98</v>
      </c>
      <c r="B209" s="148"/>
      <c r="C209" s="138"/>
      <c r="D209" s="91"/>
      <c r="E209" s="139">
        <f>$L$200*I209-(SUMIF($J$14:$J$199,D209,$L$14:$L$199))</f>
        <v>0</v>
      </c>
      <c r="F209" s="150">
        <f>IFERROR(E209/$L$11,0)</f>
        <v>0</v>
      </c>
      <c r="G209" s="165"/>
      <c r="H209" s="140"/>
      <c r="I209" s="152"/>
      <c r="J209" s="133"/>
      <c r="K209" s="133"/>
      <c r="L209" s="133"/>
      <c r="M209" s="100">
        <f>IFERROR($L$200/$E$221*I209,0)</f>
        <v>0</v>
      </c>
      <c r="N209" s="88"/>
    </row>
    <row r="210" spans="1:14" x14ac:dyDescent="0.25">
      <c r="A210" s="125"/>
      <c r="B210" s="149"/>
      <c r="C210" s="142"/>
      <c r="D210" s="113"/>
      <c r="E210" s="166" t="s">
        <v>35</v>
      </c>
      <c r="F210" s="135"/>
      <c r="G210" s="116"/>
      <c r="H210" s="119"/>
      <c r="I210" s="119"/>
      <c r="J210" s="117"/>
      <c r="K210" s="117"/>
      <c r="L210" s="117"/>
      <c r="M210" s="121"/>
      <c r="N210" s="62"/>
    </row>
    <row r="211" ht="19.5" customHeight="1" spans="1:14" x14ac:dyDescent="0.25">
      <c r="A211" s="88" t="s">
        <v>99</v>
      </c>
      <c r="B211" s="148"/>
      <c r="C211" s="138"/>
      <c r="D211" s="91"/>
      <c r="E211" s="139">
        <f>$L$200*I211-(SUMIF($J$14:$J$199,D211,$L$14:$L$199))</f>
        <v>0</v>
      </c>
      <c r="F211" s="150">
        <f>IFERROR(E211/$L$11,0)</f>
        <v>0</v>
      </c>
      <c r="G211" s="165"/>
      <c r="H211" s="140"/>
      <c r="I211" s="152"/>
      <c r="J211" s="133"/>
      <c r="K211" s="133"/>
      <c r="L211" s="133"/>
      <c r="M211" s="100">
        <f>IFERROR($L$200/$E$221*I211,0)</f>
        <v>0</v>
      </c>
      <c r="N211" s="88"/>
    </row>
    <row r="212" spans="1:14" x14ac:dyDescent="0.25">
      <c r="A212" s="125"/>
      <c r="B212" s="149"/>
      <c r="C212" s="142"/>
      <c r="D212" s="113"/>
      <c r="E212" s="166" t="s">
        <v>35</v>
      </c>
      <c r="F212" s="135"/>
      <c r="G212" s="116"/>
      <c r="H212" s="119"/>
      <c r="I212" s="119"/>
      <c r="J212" s="117"/>
      <c r="K212" s="117"/>
      <c r="L212" s="117"/>
      <c r="M212" s="121"/>
      <c r="N212" s="62"/>
    </row>
    <row r="213" ht="19.5" customHeight="1" spans="1:14" x14ac:dyDescent="0.25">
      <c r="A213" s="88" t="s">
        <v>100</v>
      </c>
      <c r="B213" s="148"/>
      <c r="C213" s="138"/>
      <c r="D213" s="91"/>
      <c r="E213" s="139">
        <f>$L$200*I213-(SUMIF($J$14:$J$199,D213,$L$14:$L$199))</f>
        <v>0</v>
      </c>
      <c r="F213" s="150">
        <f>IFERROR(E213/$L$11,0)</f>
        <v>0</v>
      </c>
      <c r="G213" s="165"/>
      <c r="H213" s="140"/>
      <c r="I213" s="152"/>
      <c r="J213" s="133"/>
      <c r="K213" s="133"/>
      <c r="L213" s="133"/>
      <c r="M213" s="100">
        <f>IFERROR($L$200/$E$221*I213,0)</f>
        <v>0</v>
      </c>
      <c r="N213" s="88"/>
    </row>
    <row r="214" spans="1:14" x14ac:dyDescent="0.25">
      <c r="A214" s="125"/>
      <c r="B214" s="149"/>
      <c r="C214" s="142"/>
      <c r="D214" s="113"/>
      <c r="E214" s="166" t="s">
        <v>35</v>
      </c>
      <c r="F214" s="135"/>
      <c r="G214" s="116"/>
      <c r="H214" s="119"/>
      <c r="I214" s="119"/>
      <c r="J214" s="117"/>
      <c r="K214" s="117"/>
      <c r="L214" s="117"/>
      <c r="M214" s="121"/>
      <c r="N214" s="62"/>
    </row>
    <row r="215" ht="19.5" customHeight="1" spans="1:14" x14ac:dyDescent="0.25">
      <c r="A215" s="88" t="s">
        <v>101</v>
      </c>
      <c r="B215" s="148"/>
      <c r="C215" s="138"/>
      <c r="D215" s="91"/>
      <c r="E215" s="139">
        <f>$L$200*I215-(SUMIF($J$14:$J$199,D215,$L$14:$L$199))</f>
        <v>0</v>
      </c>
      <c r="F215" s="150">
        <f>IFERROR(E215/$L$11,0)</f>
        <v>0</v>
      </c>
      <c r="G215" s="165"/>
      <c r="H215" s="140"/>
      <c r="I215" s="152"/>
      <c r="J215" s="133"/>
      <c r="K215" s="133"/>
      <c r="L215" s="133"/>
      <c r="M215" s="100">
        <f>IFERROR($L$200/$E$221*I215,0)</f>
        <v>0</v>
      </c>
      <c r="N215" s="88"/>
    </row>
    <row r="216" spans="1:14" x14ac:dyDescent="0.25">
      <c r="A216" s="125"/>
      <c r="B216" s="149"/>
      <c r="C216" s="142"/>
      <c r="D216" s="113"/>
      <c r="E216" s="166" t="s">
        <v>35</v>
      </c>
      <c r="F216" s="135"/>
      <c r="G216" s="116"/>
      <c r="H216" s="119"/>
      <c r="I216" s="119"/>
      <c r="J216" s="117"/>
      <c r="K216" s="117"/>
      <c r="L216" s="117"/>
      <c r="M216" s="121"/>
      <c r="N216" s="62"/>
    </row>
    <row r="217" ht="19.5" customHeight="1" spans="1:14" x14ac:dyDescent="0.25">
      <c r="A217" s="88" t="s">
        <v>102</v>
      </c>
      <c r="B217" s="148"/>
      <c r="C217" s="138"/>
      <c r="D217" s="91"/>
      <c r="E217" s="139">
        <f>$L$200*I217-(SUMIF($J$14:$J$199,D217,$L$14:$L$199))</f>
        <v>0</v>
      </c>
      <c r="F217" s="150">
        <f>IFERROR(E217/$L$11,0)</f>
        <v>0</v>
      </c>
      <c r="G217" s="95"/>
      <c r="H217" s="140"/>
      <c r="I217" s="152"/>
      <c r="J217" s="133"/>
      <c r="K217" s="133"/>
      <c r="L217" s="133"/>
      <c r="M217" s="100">
        <f>IFERROR($L$200/$E$221*I217,0)</f>
        <v>0</v>
      </c>
      <c r="N217" s="88"/>
    </row>
    <row r="218" spans="1:14" x14ac:dyDescent="0.25">
      <c r="A218" s="125"/>
      <c r="B218" s="149"/>
      <c r="C218" s="142"/>
      <c r="D218" s="113"/>
      <c r="E218" s="166" t="s">
        <v>35</v>
      </c>
      <c r="F218" s="135"/>
      <c r="G218" s="117"/>
      <c r="H218" s="119"/>
      <c r="I218" s="119"/>
      <c r="J218" s="117"/>
      <c r="K218" s="117"/>
      <c r="L218" s="117"/>
      <c r="M218" s="121"/>
      <c r="N218" s="62"/>
    </row>
    <row r="219" ht="19.5" customHeight="1" spans="1:14" x14ac:dyDescent="0.25">
      <c r="A219" s="88" t="s">
        <v>103</v>
      </c>
      <c r="B219" s="148"/>
      <c r="C219" s="138"/>
      <c r="D219" s="91"/>
      <c r="E219" s="139">
        <f>$L$200*I219-(SUMIF($J$14:$J$199,D219,$L$14:$L$199))</f>
        <v>0</v>
      </c>
      <c r="F219" s="150">
        <f>IFERROR(E219/$L$11,0)</f>
        <v>0</v>
      </c>
      <c r="G219" s="95"/>
      <c r="H219" s="140"/>
      <c r="I219" s="152"/>
      <c r="J219" s="133"/>
      <c r="K219" s="133"/>
      <c r="L219" s="133"/>
      <c r="M219" s="100">
        <f>IFERROR($L$200/$E$221*I219,0)</f>
        <v>0</v>
      </c>
      <c r="N219" s="88"/>
    </row>
    <row r="220" ht="19.5" customHeight="1" spans="1:14" x14ac:dyDescent="0.25">
      <c r="A220" s="167"/>
      <c r="B220" s="168"/>
      <c r="C220" s="169"/>
      <c r="D220" s="170"/>
      <c r="E220" s="171" t="s">
        <v>35</v>
      </c>
      <c r="F220" s="172"/>
      <c r="G220" s="173"/>
      <c r="H220" s="174"/>
      <c r="I220" s="174"/>
      <c r="J220" s="173"/>
      <c r="K220" s="173"/>
      <c r="L220" s="173"/>
      <c r="M220" s="175"/>
      <c r="N220" s="176"/>
    </row>
    <row r="221" ht="42" customHeight="1" spans="1:14" x14ac:dyDescent="0.25">
      <c r="A221" s="177" t="s">
        <v>104</v>
      </c>
      <c r="B221" s="178"/>
      <c r="C221" s="179"/>
      <c r="D221" s="180"/>
      <c r="E221" s="181">
        <f>SUM(E14,E18,E22,E26,E30,E34,E38,E42,E46,E50,E54,E58,E62,E66,E70,E74,E78,E82,E86,E90,E94,E98,E102,E106,E110,E114,E118,E122,E126,E130,E134,E138,E140,E142,E144,E146,E148,E150,E152,E154,E156,E158,E200,E203,E205,E207,E209,E211,E213,E215,E217,E219,E160,E164,E168,E172,E176,E180,E184,E188,E192,E196)</f>
        <v>70</v>
      </c>
      <c r="F221" s="182"/>
      <c r="G221" s="183" t="s">
        <v>105</v>
      </c>
      <c r="H221" s="184"/>
      <c r="I221" s="185"/>
      <c r="J221" s="185"/>
      <c r="K221" s="185"/>
      <c r="L221" s="185"/>
      <c r="M221" s="186">
        <f>SUM(M14:M204)</f>
        <v>1</v>
      </c>
      <c r="N221" s="177"/>
    </row>
    <row r="222" ht="20.1" customHeight="1" spans="1:13" x14ac:dyDescent="0.25">
      <c r="A222" s="16" t="s">
        <v>106</v>
      </c>
      <c r="D222" s="7"/>
      <c r="E222" s="187"/>
      <c r="G222" s="149"/>
      <c r="H222" s="188"/>
      <c r="M222" s="24"/>
    </row>
    <row r="223" ht="20.1" customHeight="1" spans="1:14" x14ac:dyDescent="0.25">
      <c r="A223" s="13"/>
      <c r="B223" s="13"/>
      <c r="C223" s="13"/>
      <c r="D223" s="24" t="s">
        <v>107</v>
      </c>
      <c r="E223" s="189"/>
      <c r="F223" s="13" t="s">
        <v>108</v>
      </c>
      <c r="G223" s="149"/>
      <c r="H223" s="188"/>
      <c r="I223" s="102" t="s">
        <v>109</v>
      </c>
      <c r="M223" s="190" t="s">
        <v>110</v>
      </c>
      <c r="N223" s="191"/>
    </row>
    <row r="224" ht="20.1" customHeight="1" spans="1:14" x14ac:dyDescent="0.25">
      <c r="A224" s="13"/>
      <c r="B224" s="13"/>
      <c r="C224" s="13"/>
      <c r="D224" s="24" t="s">
        <v>111</v>
      </c>
      <c r="E224" s="192"/>
      <c r="F224" s="13" t="s">
        <v>108</v>
      </c>
      <c r="G224" s="193"/>
      <c r="H224" s="194"/>
      <c r="I224" s="1" t="s">
        <v>112</v>
      </c>
      <c r="M224" s="190" t="s">
        <v>113</v>
      </c>
      <c r="N224" s="7" t="s">
        <v>114</v>
      </c>
    </row>
    <row r="225" ht="20.1" customHeight="1" spans="1:14" x14ac:dyDescent="0.25">
      <c r="A225" s="13"/>
      <c r="B225" s="13"/>
      <c r="C225" s="13"/>
      <c r="D225" s="24" t="s">
        <v>115</v>
      </c>
      <c r="E225" s="192">
        <f>E224-E223</f>
        <v>0</v>
      </c>
      <c r="F225" s="13" t="s">
        <v>108</v>
      </c>
      <c r="G225" s="24"/>
      <c r="H225" s="24"/>
      <c r="I225" s="1"/>
      <c r="M225" s="190" t="s">
        <v>116</v>
      </c>
      <c r="N225" s="7" t="str">
        <f>"SEVR-XX"&amp;RIGHT(C7,3)</f>
        <v>SEVR-XX</v>
      </c>
    </row>
    <row r="226" ht="20.1" customHeight="1" spans="1:13" x14ac:dyDescent="0.25">
      <c r="A226" s="13"/>
      <c r="B226" s="13"/>
      <c r="C226" s="13"/>
      <c r="D226" s="24"/>
      <c r="E226" s="13"/>
      <c r="F226" s="13"/>
      <c r="G226" s="24"/>
      <c r="H226" s="24"/>
      <c r="I226" s="1"/>
      <c r="M226" s="190"/>
    </row>
    <row r="227" ht="20.1" customHeight="1" spans="1:16" x14ac:dyDescent="0.25">
      <c r="A227" s="13"/>
      <c r="F227" s="13"/>
      <c r="J227" s="195"/>
      <c r="K227" s="195"/>
      <c r="L227" s="195"/>
      <c r="M227" s="195"/>
      <c r="P227" s="1"/>
    </row>
    <row r="228" ht="20.1" customHeight="1" spans="1:16" s="1" customFormat="1" x14ac:dyDescent="0.25">
      <c r="A228" s="13" t="s">
        <v>117</v>
      </c>
      <c r="B228" s="196"/>
      <c r="C228" s="196"/>
      <c r="D228" s="196"/>
      <c r="E228" s="1"/>
      <c r="J228" s="195"/>
      <c r="K228" s="195"/>
      <c r="L228" s="195"/>
      <c r="M228" s="195"/>
      <c r="O228" s="2"/>
      <c r="P228" s="1"/>
    </row>
    <row r="229" ht="20.1" customHeight="1" spans="1:13" x14ac:dyDescent="0.25">
      <c r="A229" s="197" t="s">
        <v>118</v>
      </c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</row>
    <row r="231" spans="4:14" x14ac:dyDescent="0.25">
      <c r="D231" s="13"/>
      <c r="N231" s="1">
        <f>FIND("m",N224)</f>
        <v>3</v>
      </c>
    </row>
    <row r="232" spans="4:14" x14ac:dyDescent="0.25">
      <c r="D232" s="13"/>
      <c r="N232" s="17" t="str">
        <f>LEFT(N224,N231-1)</f>
        <v>50</v>
      </c>
    </row>
    <row r="233" spans="4:14" x14ac:dyDescent="0.25">
      <c r="D233" s="13"/>
      <c r="I233" s="198"/>
      <c r="N233" s="1">
        <f>N232+20</f>
        <v>70</v>
      </c>
    </row>
    <row r="234" spans="12:14" x14ac:dyDescent="0.25">
      <c r="L234" s="199"/>
      <c r="N234" s="200">
        <f>(N233/((F14+F18+F22+F26+F30+F34+F38+F42+F46+F50+F54+F58+F62+F66+F70+F74+F78+F82+F86+F90+F94))/(L201+1))</f>
        <v>0.875</v>
      </c>
    </row>
  </sheetData>
  <mergeCells count="62">
    <mergeCell ref="C5:D5"/>
    <mergeCell ref="C7:D7"/>
    <mergeCell ref="C8:D8"/>
    <mergeCell ref="G8:H8"/>
    <mergeCell ref="G9:H9"/>
    <mergeCell ref="C12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134:C137"/>
    <mergeCell ref="C140:C141"/>
    <mergeCell ref="C160:C163"/>
    <mergeCell ref="C164:C167"/>
    <mergeCell ref="C168:C171"/>
    <mergeCell ref="C172:C175"/>
    <mergeCell ref="C176:C179"/>
    <mergeCell ref="C180:C183"/>
    <mergeCell ref="C184:C187"/>
    <mergeCell ref="C188:C191"/>
    <mergeCell ref="C192:C195"/>
    <mergeCell ref="C196:C199"/>
    <mergeCell ref="C200:C201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G221:H221"/>
    <mergeCell ref="G222:H224"/>
    <mergeCell ref="B228:D228"/>
    <mergeCell ref="A229:M229"/>
  </mergeCells>
  <pageMargins left="0" right="0" top="0.15748031496062992" bottom="0.15748031496062992" header="0.15748031496062992" footer="0.15748031496062992"/>
  <pageSetup paperSize="9" orientation="landscape" horizontalDpi="4294967295" verticalDpi="300" scale="13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(出力フォーマット)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KUSAMA</dc:creator>
  <dc:title/>
  <dc:subject/>
  <dc:description/>
  <cp:keywords/>
  <cp:category/>
  <cp:lastModifiedBy>Unknown</cp:lastModifiedBy>
  <cp:contentStatus/>
  <dcterms:created xsi:type="dcterms:W3CDTF">2025-02-03T02:07:13Z</dcterms:created>
  <dcterms:modified xsi:type="dcterms:W3CDTF">2025-02-07T08:14:11Z</dcterms:modified>
</cp:coreProperties>
</file>