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dian Test\"/>
    </mc:Choice>
  </mc:AlternateContent>
  <xr:revisionPtr revIDLastSave="0" documentId="8_{DBDA55F1-3504-4C41-8690-B73C02666278}" xr6:coauthVersionLast="46" xr6:coauthVersionMax="46" xr10:uidLastSave="{00000000-0000-0000-0000-000000000000}"/>
  <bookViews>
    <workbookView xWindow="-120" yWindow="-120" windowWidth="29040" windowHeight="15840" xr2:uid="{2E2D29B1-3847-4D5B-A500-522AB53AF043}"/>
  </bookViews>
  <sheets>
    <sheet name="Example of Calc In Exce" sheetId="2" r:id="rId1"/>
    <sheet name="sql bancs calc" sheetId="11" state="hidden" r:id="rId2"/>
    <sheet name="Sheet6" sheetId="14" state="hidden" r:id="rId3"/>
    <sheet name="Sheet4" sheetId="12" state="hidden" r:id="rId4"/>
    <sheet name="tanl_bands give" sheetId="13" state="hidden" r:id="rId5"/>
    <sheet name="Steo 2- Tableau Calc Gen." sheetId="8" r:id="rId6"/>
    <sheet name="Step 2 - SQL generator" sheetId="5" r:id="rId7"/>
  </sheets>
  <definedNames>
    <definedName name="_xlnm._FilterDatabase" localSheetId="0" hidden="1">'Example of Calc In Exce'!$A$3:$AO$3</definedName>
    <definedName name="_xlnm._FilterDatabase" localSheetId="3" hidden="1">Sheet4!$B$2:$B$29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" i="2" l="1"/>
  <c r="AD4" i="2"/>
  <c r="AD5" i="2"/>
  <c r="AD6" i="2"/>
  <c r="T32" i="13"/>
  <c r="L6" i="13"/>
  <c r="T6" i="13" s="1"/>
  <c r="L7" i="13"/>
  <c r="T7" i="13" s="1"/>
  <c r="L8" i="13"/>
  <c r="T8" i="13" s="1"/>
  <c r="L9" i="13"/>
  <c r="T9" i="13" s="1"/>
  <c r="L10" i="13"/>
  <c r="T10" i="13" s="1"/>
  <c r="L11" i="13"/>
  <c r="T11" i="13" s="1"/>
  <c r="L12" i="13"/>
  <c r="T12" i="13" s="1"/>
  <c r="L13" i="13"/>
  <c r="T13" i="13" s="1"/>
  <c r="L14" i="13"/>
  <c r="T14" i="13" s="1"/>
  <c r="L15" i="13"/>
  <c r="T15" i="13" s="1"/>
  <c r="L16" i="13"/>
  <c r="T16" i="13" s="1"/>
  <c r="L17" i="13"/>
  <c r="T17" i="13" s="1"/>
  <c r="L18" i="13"/>
  <c r="T18" i="13" s="1"/>
  <c r="L19" i="13"/>
  <c r="T19" i="13" s="1"/>
  <c r="L20" i="13"/>
  <c r="T20" i="13" s="1"/>
  <c r="L21" i="13"/>
  <c r="T21" i="13" s="1"/>
  <c r="L22" i="13"/>
  <c r="T22" i="13" s="1"/>
  <c r="L23" i="13"/>
  <c r="T23" i="13" s="1"/>
  <c r="L24" i="13"/>
  <c r="T24" i="13" s="1"/>
  <c r="L25" i="13"/>
  <c r="T25" i="13" s="1"/>
  <c r="L26" i="13"/>
  <c r="T26" i="13" s="1"/>
  <c r="L27" i="13"/>
  <c r="T27" i="13" s="1"/>
  <c r="L28" i="13"/>
  <c r="T28" i="13" s="1"/>
  <c r="L29" i="13"/>
  <c r="T29" i="13" s="1"/>
  <c r="L30" i="13"/>
  <c r="T30" i="13" s="1"/>
  <c r="L31" i="13"/>
  <c r="T31" i="13" s="1"/>
  <c r="L5" i="13"/>
  <c r="T5" i="13" s="1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5" i="13"/>
  <c r="U6" i="13"/>
  <c r="AD7" i="2" l="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4" i="11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5" i="13"/>
  <c r="Q5" i="13"/>
  <c r="Q6" i="13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" i="11"/>
  <c r="A32" i="13"/>
  <c r="J31" i="13"/>
  <c r="H31" i="13"/>
  <c r="J30" i="13"/>
  <c r="H30" i="13"/>
  <c r="J29" i="13"/>
  <c r="H29" i="13"/>
  <c r="J28" i="13"/>
  <c r="W28" i="13" s="1"/>
  <c r="H28" i="13"/>
  <c r="J27" i="13"/>
  <c r="H27" i="13"/>
  <c r="W26" i="13"/>
  <c r="J26" i="13"/>
  <c r="H26" i="13"/>
  <c r="J25" i="13"/>
  <c r="H25" i="13"/>
  <c r="J24" i="13"/>
  <c r="H24" i="13"/>
  <c r="Y25" i="13" s="1"/>
  <c r="J23" i="13"/>
  <c r="H23" i="13"/>
  <c r="Y24" i="13" s="1"/>
  <c r="J22" i="13"/>
  <c r="H22" i="13"/>
  <c r="J21" i="13"/>
  <c r="H21" i="13"/>
  <c r="J20" i="13"/>
  <c r="W20" i="13" s="1"/>
  <c r="H20" i="13"/>
  <c r="J19" i="13"/>
  <c r="W19" i="13" s="1"/>
  <c r="H19" i="13"/>
  <c r="J18" i="13"/>
  <c r="H18" i="13"/>
  <c r="Y19" i="13" s="1"/>
  <c r="J17" i="13"/>
  <c r="H17" i="13"/>
  <c r="J16" i="13"/>
  <c r="H16" i="13"/>
  <c r="Y17" i="13" s="1"/>
  <c r="J15" i="13"/>
  <c r="H15" i="13"/>
  <c r="J14" i="13"/>
  <c r="H14" i="13"/>
  <c r="J13" i="13"/>
  <c r="H13" i="13"/>
  <c r="J12" i="13"/>
  <c r="H12" i="13"/>
  <c r="Y13" i="13" s="1"/>
  <c r="J11" i="13"/>
  <c r="H11" i="13"/>
  <c r="J10" i="13"/>
  <c r="H10" i="13"/>
  <c r="Y11" i="13" s="1"/>
  <c r="J9" i="13"/>
  <c r="H9" i="13"/>
  <c r="J8" i="13"/>
  <c r="H8" i="13"/>
  <c r="J7" i="13"/>
  <c r="H7" i="13"/>
  <c r="J6" i="13"/>
  <c r="H6" i="13"/>
  <c r="Y7" i="13" s="1"/>
  <c r="J5" i="13"/>
  <c r="H5" i="13"/>
  <c r="Y32" i="8"/>
  <c r="T32" i="8"/>
  <c r="R32" i="8"/>
  <c r="P32" i="8"/>
  <c r="N32" i="8"/>
  <c r="J32" i="8"/>
  <c r="H32" i="8"/>
  <c r="W32" i="8" s="1"/>
  <c r="R31" i="8"/>
  <c r="P31" i="8"/>
  <c r="N31" i="8"/>
  <c r="J31" i="8"/>
  <c r="H31" i="8"/>
  <c r="W31" i="8" s="1"/>
  <c r="R30" i="8"/>
  <c r="P30" i="8"/>
  <c r="N30" i="8"/>
  <c r="J30" i="8"/>
  <c r="H30" i="8"/>
  <c r="Y31" i="8" s="1"/>
  <c r="R29" i="8"/>
  <c r="P29" i="8"/>
  <c r="N29" i="8"/>
  <c r="J29" i="8"/>
  <c r="H29" i="8"/>
  <c r="Y30" i="8" s="1"/>
  <c r="R28" i="8"/>
  <c r="P28" i="8"/>
  <c r="N28" i="8"/>
  <c r="J28" i="8"/>
  <c r="H28" i="8"/>
  <c r="Y29" i="8" s="1"/>
  <c r="R27" i="8"/>
  <c r="P27" i="8"/>
  <c r="N27" i="8"/>
  <c r="J27" i="8"/>
  <c r="H27" i="8"/>
  <c r="Y28" i="8" s="1"/>
  <c r="R26" i="8"/>
  <c r="P26" i="8"/>
  <c r="N26" i="8"/>
  <c r="J26" i="8"/>
  <c r="H26" i="8"/>
  <c r="Y27" i="8" s="1"/>
  <c r="R25" i="8"/>
  <c r="P25" i="8"/>
  <c r="N25" i="8"/>
  <c r="J25" i="8"/>
  <c r="H25" i="8"/>
  <c r="Y26" i="8" s="1"/>
  <c r="R24" i="8"/>
  <c r="P24" i="8"/>
  <c r="N24" i="8"/>
  <c r="J24" i="8"/>
  <c r="H24" i="8"/>
  <c r="Y25" i="8" s="1"/>
  <c r="R23" i="8"/>
  <c r="P23" i="8"/>
  <c r="N23" i="8"/>
  <c r="J23" i="8"/>
  <c r="H23" i="8"/>
  <c r="Y24" i="8" s="1"/>
  <c r="R22" i="8"/>
  <c r="P22" i="8"/>
  <c r="N22" i="8"/>
  <c r="J22" i="8"/>
  <c r="H22" i="8"/>
  <c r="Y23" i="8" s="1"/>
  <c r="R21" i="8"/>
  <c r="P21" i="8"/>
  <c r="N21" i="8"/>
  <c r="J21" i="8"/>
  <c r="H21" i="8"/>
  <c r="Y22" i="8" s="1"/>
  <c r="R20" i="8"/>
  <c r="P20" i="8"/>
  <c r="N20" i="8"/>
  <c r="J20" i="8"/>
  <c r="H20" i="8"/>
  <c r="Y21" i="8" s="1"/>
  <c r="R19" i="8"/>
  <c r="P19" i="8"/>
  <c r="N19" i="8"/>
  <c r="J19" i="8"/>
  <c r="H19" i="8"/>
  <c r="Y20" i="8" s="1"/>
  <c r="R18" i="8"/>
  <c r="P18" i="8"/>
  <c r="N18" i="8"/>
  <c r="J18" i="8"/>
  <c r="H18" i="8"/>
  <c r="Y19" i="8" s="1"/>
  <c r="R17" i="8"/>
  <c r="P17" i="8"/>
  <c r="N17" i="8"/>
  <c r="J17" i="8"/>
  <c r="H17" i="8"/>
  <c r="Y18" i="8" s="1"/>
  <c r="R16" i="8"/>
  <c r="P16" i="8"/>
  <c r="N16" i="8"/>
  <c r="J16" i="8"/>
  <c r="H16" i="8"/>
  <c r="Y17" i="8" s="1"/>
  <c r="Y15" i="8"/>
  <c r="W15" i="8"/>
  <c r="T15" i="8"/>
  <c r="R15" i="8"/>
  <c r="P15" i="8"/>
  <c r="N15" i="8"/>
  <c r="J15" i="8"/>
  <c r="H15" i="8"/>
  <c r="Y16" i="8" s="1"/>
  <c r="Y14" i="8"/>
  <c r="W14" i="8"/>
  <c r="T14" i="8"/>
  <c r="R14" i="8"/>
  <c r="P14" i="8"/>
  <c r="N14" i="8"/>
  <c r="J14" i="8"/>
  <c r="H14" i="8"/>
  <c r="Y13" i="8"/>
  <c r="W13" i="8"/>
  <c r="T13" i="8"/>
  <c r="R13" i="8"/>
  <c r="P13" i="8"/>
  <c r="N13" i="8"/>
  <c r="J13" i="8"/>
  <c r="H13" i="8"/>
  <c r="Y12" i="8"/>
  <c r="W12" i="8"/>
  <c r="T12" i="8"/>
  <c r="R12" i="8"/>
  <c r="P12" i="8"/>
  <c r="N12" i="8"/>
  <c r="J12" i="8"/>
  <c r="H12" i="8"/>
  <c r="Y11" i="8"/>
  <c r="W11" i="8"/>
  <c r="T11" i="8"/>
  <c r="R11" i="8"/>
  <c r="P11" i="8"/>
  <c r="N11" i="8"/>
  <c r="J11" i="8"/>
  <c r="H11" i="8"/>
  <c r="Y10" i="8"/>
  <c r="W10" i="8"/>
  <c r="T10" i="8"/>
  <c r="R10" i="8"/>
  <c r="P10" i="8"/>
  <c r="N10" i="8"/>
  <c r="J10" i="8"/>
  <c r="H10" i="8"/>
  <c r="Y9" i="8"/>
  <c r="W9" i="8"/>
  <c r="T9" i="8"/>
  <c r="R9" i="8"/>
  <c r="P9" i="8"/>
  <c r="N9" i="8"/>
  <c r="J9" i="8"/>
  <c r="H9" i="8"/>
  <c r="Y8" i="8"/>
  <c r="W8" i="8"/>
  <c r="T8" i="8"/>
  <c r="R8" i="8"/>
  <c r="P8" i="8"/>
  <c r="N8" i="8"/>
  <c r="J8" i="8"/>
  <c r="H8" i="8"/>
  <c r="Y7" i="8"/>
  <c r="W7" i="8"/>
  <c r="T7" i="8"/>
  <c r="R7" i="8"/>
  <c r="P7" i="8"/>
  <c r="N7" i="8"/>
  <c r="J7" i="8"/>
  <c r="H7" i="8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4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A3" i="11"/>
  <c r="C3" i="11"/>
  <c r="Y31" i="13" l="1"/>
  <c r="Y28" i="13"/>
  <c r="Y14" i="13"/>
  <c r="W31" i="13"/>
  <c r="Y32" i="13"/>
  <c r="D32" i="13" s="1"/>
  <c r="Y23" i="13"/>
  <c r="Y27" i="13"/>
  <c r="Y30" i="13"/>
  <c r="Y8" i="13"/>
  <c r="Y12" i="13"/>
  <c r="Y16" i="13"/>
  <c r="Y20" i="13"/>
  <c r="W18" i="13"/>
  <c r="W10" i="13"/>
  <c r="W12" i="13"/>
  <c r="Y22" i="13"/>
  <c r="W27" i="13"/>
  <c r="Y29" i="13"/>
  <c r="Y6" i="13"/>
  <c r="W11" i="13"/>
  <c r="Y15" i="13"/>
  <c r="Y21" i="13"/>
  <c r="Y10" i="13"/>
  <c r="W13" i="13"/>
  <c r="W21" i="13"/>
  <c r="W29" i="13"/>
  <c r="W5" i="13"/>
  <c r="D5" i="13" s="1"/>
  <c r="W6" i="13"/>
  <c r="W14" i="13"/>
  <c r="W22" i="13"/>
  <c r="W30" i="13"/>
  <c r="Y9" i="13"/>
  <c r="Y18" i="13"/>
  <c r="W7" i="13"/>
  <c r="W15" i="13"/>
  <c r="W23" i="13"/>
  <c r="W8" i="13"/>
  <c r="W16" i="13"/>
  <c r="W24" i="13"/>
  <c r="Y26" i="13"/>
  <c r="W9" i="13"/>
  <c r="W17" i="13"/>
  <c r="W25" i="13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A4" i="11"/>
  <c r="D8" i="13" l="1"/>
  <c r="D11" i="13"/>
  <c r="D14" i="13" s="1"/>
  <c r="D17" i="13" s="1"/>
  <c r="D20" i="13" s="1"/>
  <c r="D23" i="13" s="1"/>
  <c r="D26" i="13" s="1"/>
  <c r="D29" i="13" s="1"/>
  <c r="D10" i="13"/>
  <c r="D13" i="13" s="1"/>
  <c r="D16" i="13" s="1"/>
  <c r="D19" i="13" s="1"/>
  <c r="D22" i="13" s="1"/>
  <c r="D25" i="13" s="1"/>
  <c r="D28" i="13" s="1"/>
  <c r="D31" i="13" s="1"/>
  <c r="D7" i="13"/>
  <c r="D6" i="13"/>
  <c r="D9" i="13" s="1"/>
  <c r="D12" i="13" s="1"/>
  <c r="D15" i="13" s="1"/>
  <c r="D18" i="13" s="1"/>
  <c r="D21" i="13" s="1"/>
  <c r="D24" i="13" s="1"/>
  <c r="D27" i="13" s="1"/>
  <c r="D30" i="13" s="1"/>
  <c r="A5" i="11"/>
  <c r="A6" i="11" l="1"/>
  <c r="B6" i="2"/>
  <c r="I6" i="2"/>
  <c r="U6" i="2"/>
  <c r="AF6" i="2" s="1"/>
  <c r="V6" i="2"/>
  <c r="AG6" i="2" s="1"/>
  <c r="W6" i="2"/>
  <c r="AH6" i="2" s="1"/>
  <c r="X6" i="2"/>
  <c r="Y6" i="2"/>
  <c r="AJ6" i="2" s="1"/>
  <c r="Z6" i="2"/>
  <c r="AK6" i="2" s="1"/>
  <c r="AA6" i="2"/>
  <c r="AB6" i="2"/>
  <c r="AC6" i="2"/>
  <c r="AI6" i="2" l="1"/>
  <c r="C6" i="2" s="1" a="1"/>
  <c r="C6" i="2" s="1"/>
  <c r="A7" i="11"/>
  <c r="AO6" i="2"/>
  <c r="AN6" i="2"/>
  <c r="AM6" i="2"/>
  <c r="AL6" i="2"/>
  <c r="A32" i="8"/>
  <c r="R6" i="8"/>
  <c r="P6" i="8"/>
  <c r="N6" i="8"/>
  <c r="R5" i="8"/>
  <c r="P5" i="8"/>
  <c r="N5" i="8"/>
  <c r="H3" i="5"/>
  <c r="C40" i="5"/>
  <c r="C41" i="5"/>
  <c r="C42" i="5"/>
  <c r="C43" i="5"/>
  <c r="C31" i="5"/>
  <c r="C32" i="5"/>
  <c r="C33" i="5"/>
  <c r="C34" i="5"/>
  <c r="C35" i="5"/>
  <c r="C36" i="5"/>
  <c r="C37" i="5"/>
  <c r="C38" i="5"/>
  <c r="C39" i="5"/>
  <c r="C24" i="5"/>
  <c r="C25" i="5"/>
  <c r="C26" i="5"/>
  <c r="C27" i="5"/>
  <c r="C28" i="5"/>
  <c r="C29" i="5"/>
  <c r="C30" i="5"/>
  <c r="C20" i="5"/>
  <c r="C21" i="5"/>
  <c r="C22" i="5"/>
  <c r="C23" i="5"/>
  <c r="E4" i="5"/>
  <c r="C3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4" i="5"/>
  <c r="F6" i="2" l="1" a="1"/>
  <c r="F6" i="2" s="1"/>
  <c r="D6" i="2"/>
  <c r="E6" i="2" a="1"/>
  <c r="E6" i="2" s="1"/>
  <c r="A8" i="11"/>
  <c r="A3" i="5"/>
  <c r="E5" i="5"/>
  <c r="J6" i="8"/>
  <c r="J5" i="8"/>
  <c r="H4" i="5"/>
  <c r="A4" i="5" s="1"/>
  <c r="H5" i="5"/>
  <c r="E6" i="5"/>
  <c r="K7" i="2"/>
  <c r="L7" i="2"/>
  <c r="M7" i="2"/>
  <c r="N7" i="2"/>
  <c r="O7" i="2"/>
  <c r="P7" i="2"/>
  <c r="Q7" i="2"/>
  <c r="R7" i="2"/>
  <c r="S7" i="2"/>
  <c r="J7" i="2"/>
  <c r="U5" i="2"/>
  <c r="V5" i="2"/>
  <c r="W5" i="2"/>
  <c r="X5" i="2"/>
  <c r="Y5" i="2"/>
  <c r="Z5" i="2"/>
  <c r="AA5" i="2"/>
  <c r="AB5" i="2"/>
  <c r="AC5" i="2"/>
  <c r="V4" i="2"/>
  <c r="W4" i="2"/>
  <c r="X4" i="2"/>
  <c r="Y4" i="2"/>
  <c r="Z4" i="2"/>
  <c r="AA4" i="2"/>
  <c r="AB4" i="2"/>
  <c r="AC4" i="2"/>
  <c r="AC7" i="2" s="1"/>
  <c r="U4" i="2"/>
  <c r="B5" i="2"/>
  <c r="I5" i="2"/>
  <c r="B4" i="2"/>
  <c r="I4" i="2"/>
  <c r="AG5" i="2" l="1"/>
  <c r="AO5" i="2"/>
  <c r="AL5" i="2"/>
  <c r="AA7" i="2"/>
  <c r="AM5" i="2"/>
  <c r="B7" i="2"/>
  <c r="U7" i="2"/>
  <c r="A9" i="11"/>
  <c r="AJ5" i="2"/>
  <c r="AK4" i="2"/>
  <c r="AI5" i="2"/>
  <c r="AH5" i="2"/>
  <c r="AK5" i="2"/>
  <c r="Y7" i="2"/>
  <c r="AO4" i="2"/>
  <c r="AB7" i="2"/>
  <c r="AN5" i="2"/>
  <c r="AF5" i="2"/>
  <c r="H6" i="5"/>
  <c r="A6" i="5" s="1"/>
  <c r="A5" i="5"/>
  <c r="E7" i="5"/>
  <c r="AN4" i="2"/>
  <c r="Z7" i="2"/>
  <c r="X7" i="2"/>
  <c r="W7" i="2"/>
  <c r="V7" i="2"/>
  <c r="I7" i="2"/>
  <c r="AO7" i="2" s="1"/>
  <c r="AJ7" i="2" l="1"/>
  <c r="AL7" i="2"/>
  <c r="AK7" i="2"/>
  <c r="AG7" i="2"/>
  <c r="AI7" i="2"/>
  <c r="AH7" i="2"/>
  <c r="AM7" i="2"/>
  <c r="AF7" i="2"/>
  <c r="AN7" i="2"/>
  <c r="A10" i="11"/>
  <c r="C5" i="2" a="1"/>
  <c r="C5" i="2" s="1"/>
  <c r="C4" i="2" a="1"/>
  <c r="C4" i="2" s="1"/>
  <c r="H7" i="5"/>
  <c r="A7" i="5" s="1"/>
  <c r="D32" i="8"/>
  <c r="E8" i="5"/>
  <c r="C7" i="2" l="1" a="1"/>
  <c r="C7" i="2" s="1"/>
  <c r="D7" i="2" s="1"/>
  <c r="C8" i="2"/>
  <c r="A11" i="11"/>
  <c r="E4" i="2" a="1"/>
  <c r="E4" i="2" s="1"/>
  <c r="D4" i="2"/>
  <c r="F4" i="2" a="1"/>
  <c r="F4" i="2" s="1"/>
  <c r="E5" i="2" a="1"/>
  <c r="E5" i="2" s="1"/>
  <c r="D5" i="2"/>
  <c r="F5" i="2" a="1"/>
  <c r="F5" i="2" s="1"/>
  <c r="H8" i="5"/>
  <c r="A8" i="5" s="1"/>
  <c r="E9" i="5"/>
  <c r="G5" i="2" l="1"/>
  <c r="G4" i="2"/>
  <c r="A12" i="11"/>
  <c r="H9" i="5"/>
  <c r="A9" i="5" s="1"/>
  <c r="F7" i="2" a="1"/>
  <c r="F7" i="2" s="1"/>
  <c r="E7" i="2" a="1"/>
  <c r="E7" i="2" s="1"/>
  <c r="E10" i="5"/>
  <c r="G7" i="2" l="1"/>
  <c r="G8" i="2"/>
  <c r="A13" i="11"/>
  <c r="H10" i="5"/>
  <c r="A10" i="5" s="1"/>
  <c r="E11" i="5"/>
  <c r="A14" i="11" l="1"/>
  <c r="H11" i="5"/>
  <c r="A11" i="5" s="1"/>
  <c r="E12" i="5"/>
  <c r="A15" i="11" l="1"/>
  <c r="H12" i="5"/>
  <c r="A12" i="5" s="1"/>
  <c r="E13" i="5"/>
  <c r="A16" i="11" l="1"/>
  <c r="H13" i="5"/>
  <c r="A13" i="5" s="1"/>
  <c r="E14" i="5"/>
  <c r="A17" i="11" l="1"/>
  <c r="H14" i="5"/>
  <c r="A14" i="5" s="1"/>
  <c r="E15" i="5"/>
  <c r="A18" i="11" l="1"/>
  <c r="H15" i="5"/>
  <c r="A15" i="5" s="1"/>
  <c r="E16" i="5"/>
  <c r="A19" i="11" l="1"/>
  <c r="E17" i="5"/>
  <c r="H17" i="5"/>
  <c r="H16" i="5"/>
  <c r="A16" i="5" s="1"/>
  <c r="E18" i="5"/>
  <c r="A20" i="11" l="1"/>
  <c r="H18" i="5"/>
  <c r="A18" i="5" s="1"/>
  <c r="A17" i="5"/>
  <c r="E19" i="5"/>
  <c r="A21" i="11" l="1"/>
  <c r="H19" i="5"/>
  <c r="A19" i="5" s="1"/>
  <c r="E20" i="5"/>
  <c r="A22" i="11" l="1"/>
  <c r="H20" i="5"/>
  <c r="A20" i="5" s="1"/>
  <c r="E21" i="5"/>
  <c r="A23" i="11" l="1"/>
  <c r="H21" i="5"/>
  <c r="A21" i="5" s="1"/>
  <c r="E22" i="5"/>
  <c r="A24" i="11" l="1"/>
  <c r="H22" i="5"/>
  <c r="A22" i="5" s="1"/>
  <c r="E23" i="5"/>
  <c r="A25" i="11" l="1"/>
  <c r="H23" i="5"/>
  <c r="A23" i="5" s="1"/>
  <c r="E24" i="5"/>
  <c r="A26" i="11" l="1"/>
  <c r="H24" i="5"/>
  <c r="A24" i="5" s="1"/>
  <c r="E25" i="5"/>
  <c r="A27" i="11" l="1"/>
  <c r="H25" i="5"/>
  <c r="A25" i="5" s="1"/>
  <c r="E26" i="5"/>
  <c r="A28" i="11" l="1"/>
  <c r="H26" i="5"/>
  <c r="A26" i="5" s="1"/>
  <c r="E27" i="5"/>
  <c r="A29" i="11" l="1"/>
  <c r="H27" i="5"/>
  <c r="A27" i="5" s="1"/>
  <c r="E28" i="5"/>
  <c r="A30" i="11" l="1"/>
  <c r="H28" i="5"/>
  <c r="A28" i="5" s="1"/>
  <c r="E29" i="5"/>
  <c r="H29" i="5" l="1"/>
  <c r="A29" i="5" s="1"/>
  <c r="E30" i="5"/>
  <c r="H30" i="5" l="1"/>
  <c r="A30" i="5" s="1"/>
  <c r="E31" i="5"/>
  <c r="H31" i="5" l="1"/>
  <c r="A31" i="5" s="1"/>
  <c r="E32" i="5"/>
  <c r="H32" i="5"/>
  <c r="A32" i="5" l="1"/>
  <c r="E33" i="5"/>
  <c r="H33" i="5" s="1"/>
  <c r="A33" i="5" l="1"/>
  <c r="E34" i="5"/>
  <c r="H34" i="5" l="1"/>
  <c r="A34" i="5" s="1"/>
  <c r="E35" i="5"/>
  <c r="H35" i="5"/>
  <c r="A35" i="5" l="1"/>
  <c r="E36" i="5"/>
  <c r="H36" i="5" s="1"/>
  <c r="A36" i="5" l="1"/>
  <c r="E37" i="5"/>
  <c r="H37" i="5" l="1"/>
  <c r="A37" i="5" s="1"/>
  <c r="E38" i="5"/>
  <c r="H38" i="5"/>
  <c r="A38" i="5" l="1"/>
  <c r="E39" i="5"/>
  <c r="H39" i="5"/>
  <c r="A39" i="5" l="1"/>
  <c r="E40" i="5"/>
  <c r="H40" i="5" l="1"/>
  <c r="A40" i="5" s="1"/>
  <c r="E41" i="5"/>
  <c r="H41" i="5" l="1"/>
  <c r="A41" i="5" s="1"/>
  <c r="E42" i="5"/>
  <c r="H42" i="5" l="1"/>
  <c r="A42" i="5" s="1"/>
  <c r="E43" i="5"/>
  <c r="H43" i="5" l="1"/>
  <c r="A43" i="5" s="1"/>
  <c r="H5" i="8" l="1"/>
  <c r="T6" i="8" s="1"/>
  <c r="Y6" i="8"/>
  <c r="H6" i="8"/>
  <c r="D20" i="8"/>
  <c r="D31" i="8" l="1"/>
  <c r="D21" i="8"/>
  <c r="D15" i="8"/>
  <c r="D19" i="8"/>
  <c r="D14" i="8"/>
  <c r="D18" i="8"/>
  <c r="D13" i="8"/>
  <c r="W5" i="8"/>
  <c r="D5" i="8" s="1"/>
  <c r="D12" i="8"/>
  <c r="D17" i="8"/>
  <c r="D24" i="8"/>
  <c r="D30" i="8"/>
  <c r="W6" i="8"/>
  <c r="D6" i="8" s="1"/>
  <c r="D7" i="8"/>
  <c r="D16" i="8"/>
  <c r="D9" i="8"/>
  <c r="D28" i="8"/>
  <c r="D27" i="8"/>
  <c r="D29" i="8"/>
  <c r="D11" i="8"/>
  <c r="D25" i="8"/>
  <c r="D22" i="8"/>
  <c r="D10" i="8" l="1"/>
  <c r="D26" i="8"/>
  <c r="D8" i="8"/>
  <c r="D2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<sst xmlns="http://schemas.openxmlformats.org/spreadsheetml/2006/main" count="1321" uniqueCount="255">
  <si>
    <t>Cracow</t>
  </si>
  <si>
    <t>Warsaw</t>
  </si>
  <si>
    <t>Przemysl</t>
  </si>
  <si>
    <t>Salary 1-2</t>
  </si>
  <si>
    <t>Number of People</t>
  </si>
  <si>
    <t>Average Salary</t>
  </si>
  <si>
    <t>Frequncy Table</t>
  </si>
  <si>
    <t>Salary 2-3</t>
  </si>
  <si>
    <t>Salary 3-4</t>
  </si>
  <si>
    <t>Salary 4-5</t>
  </si>
  <si>
    <t>Salary 5-6</t>
  </si>
  <si>
    <t>Salary 6-7</t>
  </si>
  <si>
    <t>Salary 7-8</t>
  </si>
  <si>
    <t>Salary 8-9</t>
  </si>
  <si>
    <t>Salary 9-10</t>
  </si>
  <si>
    <t>Salary 10-11</t>
  </si>
  <si>
    <t>Running Total</t>
  </si>
  <si>
    <t>Running Total %</t>
  </si>
  <si>
    <t>Total:</t>
  </si>
  <si>
    <t>Percentile</t>
  </si>
  <si>
    <t>Percentile Position Start Window</t>
  </si>
  <si>
    <t>Percentile Position End Window</t>
  </si>
  <si>
    <t>Measure</t>
  </si>
  <si>
    <t>CUBE_FILTERED</t>
  </si>
  <si>
    <t>Bin size</t>
  </si>
  <si>
    <t>"&lt;=</t>
  </si>
  <si>
    <t xml:space="preserve"> THEN </t>
  </si>
  <si>
    <t xml:space="preserve"> THEN 1 ELSE 0 END)</t>
  </si>
  <si>
    <t>SUM (CASE WHEN "</t>
  </si>
  <si>
    <t>COUNT("</t>
  </si>
  <si>
    <t>")</t>
  </si>
  <si>
    <t>ACTUALWEIGHT_FILTERED</t>
  </si>
  <si>
    <t>Format</t>
  </si>
  <si>
    <t>#,##0.00</t>
  </si>
  <si>
    <t>pcf</t>
  </si>
  <si>
    <t>Nice Name</t>
  </si>
  <si>
    <t xml:space="preserve"> AS " </t>
  </si>
  <si>
    <t xml:space="preserve">Weight </t>
  </si>
  <si>
    <t xml:space="preserve">Cube </t>
  </si>
  <si>
    <t xml:space="preserve">Pcf </t>
  </si>
  <si>
    <t>###0</t>
  </si>
  <si>
    <t>###0.0</t>
  </si>
  <si>
    <t>ZONE</t>
  </si>
  <si>
    <t xml:space="preserve">Zone </t>
  </si>
  <si>
    <t xml:space="preserve">ELSE </t>
  </si>
  <si>
    <t>IF</t>
  </si>
  <si>
    <t>Bucketsize filed</t>
  </si>
  <si>
    <t>Percetile field</t>
  </si>
  <si>
    <t>[Percentile]</t>
  </si>
  <si>
    <t>SUM([</t>
  </si>
  <si>
    <t>])/SUM([</t>
  </si>
  <si>
    <t>])&gt;=</t>
  </si>
  <si>
    <t>+(</t>
  </si>
  <si>
    <t>-</t>
  </si>
  <si>
    <t>)/(</t>
  </si>
  <si>
    <t xml:space="preserve">IF  </t>
  </si>
  <si>
    <t xml:space="preserve">ELSEIF </t>
  </si>
  <si>
    <t>*(</t>
  </si>
  <si>
    <t>))</t>
  </si>
  <si>
    <t>)) END</t>
  </si>
  <si>
    <t>0.5 dla mediany</t>
  </si>
  <si>
    <t>)</t>
  </si>
  <si>
    <t xml:space="preserve"> AS </t>
  </si>
  <si>
    <t>COUNT(</t>
  </si>
  <si>
    <t>KPI</t>
  </si>
  <si>
    <t>KPI_VALUE</t>
  </si>
  <si>
    <t>P99</t>
  </si>
  <si>
    <t>P98</t>
  </si>
  <si>
    <t>P97</t>
  </si>
  <si>
    <t>P96</t>
  </si>
  <si>
    <t>P95</t>
  </si>
  <si>
    <t>P90</t>
  </si>
  <si>
    <t>P85</t>
  </si>
  <si>
    <t>P80</t>
  </si>
  <si>
    <t>P75</t>
  </si>
  <si>
    <t>P70</t>
  </si>
  <si>
    <t>P65</t>
  </si>
  <si>
    <t>P60</t>
  </si>
  <si>
    <t>P55</t>
  </si>
  <si>
    <t>P50</t>
  </si>
  <si>
    <t>P45</t>
  </si>
  <si>
    <t>P40</t>
  </si>
  <si>
    <t>P35</t>
  </si>
  <si>
    <t>P30</t>
  </si>
  <si>
    <t>P25</t>
  </si>
  <si>
    <t>P20</t>
  </si>
  <si>
    <t>P15</t>
  </si>
  <si>
    <t>P10</t>
  </si>
  <si>
    <t>P5</t>
  </si>
  <si>
    <t>P4</t>
  </si>
  <si>
    <t>P3</t>
  </si>
  <si>
    <t>P2</t>
  </si>
  <si>
    <t>P1</t>
  </si>
  <si>
    <t>ALL_P99</t>
  </si>
  <si>
    <t>ALL_P98</t>
  </si>
  <si>
    <t>ALL_P97</t>
  </si>
  <si>
    <t>ALL_P96</t>
  </si>
  <si>
    <t>ALL_P95</t>
  </si>
  <si>
    <t>ALL_P90</t>
  </si>
  <si>
    <t>ALL_P85</t>
  </si>
  <si>
    <t>ALL_P80</t>
  </si>
  <si>
    <t>ALL_P75</t>
  </si>
  <si>
    <t>ALL_P70</t>
  </si>
  <si>
    <t>ALL_P65</t>
  </si>
  <si>
    <t>ALL_P60</t>
  </si>
  <si>
    <t>ALL_P55</t>
  </si>
  <si>
    <t>ALL_P50</t>
  </si>
  <si>
    <t>ALL_P45</t>
  </si>
  <si>
    <t>ALL_P40</t>
  </si>
  <si>
    <t>ALL_P35</t>
  </si>
  <si>
    <t>ALL_P30</t>
  </si>
  <si>
    <t>ALL_P25</t>
  </si>
  <si>
    <t>ALL_P20</t>
  </si>
  <si>
    <t>ALL_P15</t>
  </si>
  <si>
    <t>ALL_P10</t>
  </si>
  <si>
    <t>ALL_P5</t>
  </si>
  <si>
    <t>ALL_P4</t>
  </si>
  <si>
    <t>ALL_P3</t>
  </si>
  <si>
    <t>ALL_P2</t>
  </si>
  <si>
    <t>ALL_P1</t>
  </si>
  <si>
    <t xml:space="preserve">,SUM (CASE WHEN </t>
  </si>
  <si>
    <t>&lt;= b.</t>
  </si>
  <si>
    <t>Population_Size</t>
  </si>
  <si>
    <t>Px</t>
  </si>
  <si>
    <t>[p_Perctile1_Position]</t>
  </si>
  <si>
    <t xml:space="preserve">NULL AS </t>
  </si>
  <si>
    <t xml:space="preserve">,NULL AS </t>
  </si>
  <si>
    <t>[ALL_P1]</t>
  </si>
  <si>
    <t>[ALL_P2]</t>
  </si>
  <si>
    <t>[ALL_P3]</t>
  </si>
  <si>
    <t>[ALL_P4]</t>
  </si>
  <si>
    <t>[ALL_P5]</t>
  </si>
  <si>
    <t>[ALL_P10]</t>
  </si>
  <si>
    <t>[ALL_P15]</t>
  </si>
  <si>
    <t>[ALL_P20]</t>
  </si>
  <si>
    <t>[ALL_P25]</t>
  </si>
  <si>
    <t>[ALL_P30]</t>
  </si>
  <si>
    <t>[ALL_P35]</t>
  </si>
  <si>
    <t>[ALL_P40]</t>
  </si>
  <si>
    <t>[ALL_P45]</t>
  </si>
  <si>
    <t>[ALL_P50]</t>
  </si>
  <si>
    <t>[ALL_P55]</t>
  </si>
  <si>
    <t>[ALL_P60]</t>
  </si>
  <si>
    <t>[ALL_P65]</t>
  </si>
  <si>
    <t>[ALL_P70]</t>
  </si>
  <si>
    <t>[ALL_P75]</t>
  </si>
  <si>
    <t>[ALL_P80]</t>
  </si>
  <si>
    <t>[ALL_P85]</t>
  </si>
  <si>
    <t>[ALL_P90]</t>
  </si>
  <si>
    <t>[ALL_P95]</t>
  </si>
  <si>
    <t>[ALL_P96]</t>
  </si>
  <si>
    <t>[ALL_P97]</t>
  </si>
  <si>
    <t>[ALL_P98]</t>
  </si>
  <si>
    <t>[ALL_P99]</t>
  </si>
  <si>
    <t>SHIP_TO_FACILITY AS "Destination facility",</t>
  </si>
  <si>
    <t xml:space="preserve">    CROSS_DOCK AS "Cross Dock Y/N",</t>
  </si>
  <si>
    <t>CASE WHEN SYS_SHIP='Y' THEN 1 ELSE 0 END AS "Systemic shipment Y/N",</t>
  </si>
  <si>
    <t xml:space="preserve">    MERCHANT,</t>
  </si>
  <si>
    <t>INBOUND_SYS_SORT  AS USM_At_In,</t>
  </si>
  <si>
    <t xml:space="preserve">    DATE_TRUNC('hour',RCVD_DATE) AS Arrival,</t>
  </si>
  <si>
    <t>NOT(ARRIVALTIME IS NULL) AS Arrical_Scan_YN,</t>
  </si>
  <si>
    <t>PRODUCT_TYPE,</t>
  </si>
  <si>
    <t xml:space="preserve">    SCAC,</t>
  </si>
  <si>
    <t>TMS_To_Scan&lt;0 AS TMS_To_Scan_Below_Bottom_Limit,</t>
  </si>
  <si>
    <t>Scan_to_Ship&lt;0 AS Scan_to_Ship_Below_Bottom_Limit,</t>
  </si>
  <si>
    <t>Scan_to_Contenerized&lt;0 AS Scan_to_Contenerized_Below_Bottom_Limit,</t>
  </si>
  <si>
    <t>Scan_to_Induct&lt;0 AS Scan_to_Induct_Below_Bottom_Limit,</t>
  </si>
  <si>
    <t>Contenerized_to_Ship&lt;0 AS Contenerized_to_Ship_Below_Bottom_Limit,</t>
  </si>
  <si>
    <t>TMS_To_Scan&gt;7200 AS TMS_To_Scan_Above_Top_Limit,</t>
  </si>
  <si>
    <t>Scan_to_Ship&gt;7200 AS Scan_to_Ship_Above_Top_Limit,</t>
  </si>
  <si>
    <t>Scan_to_Contenerized&gt;7200 AS Scan_to_Contenerized_Above_Top_Limit,</t>
  </si>
  <si>
    <t>Scan_to_Induct&gt;7200 AS Scan_to_Induct_Above_Top_Limit,</t>
  </si>
  <si>
    <t>Contenerized_to_Ship&gt;7200 AS Contenerized_to_Ship_Above_Top_Limit</t>
  </si>
  <si>
    <t xml:space="preserve"> ,b.ALL_P99</t>
  </si>
  <si>
    <t>,b.ALL_P98</t>
  </si>
  <si>
    <t>,b.ALL_P97</t>
  </si>
  <si>
    <t>,b.ALL_P96</t>
  </si>
  <si>
    <t>,b.ALL_P95</t>
  </si>
  <si>
    <t>,b.ALL_P90</t>
  </si>
  <si>
    <t>,b.ALL_P85</t>
  </si>
  <si>
    <t>,b.ALL_P80</t>
  </si>
  <si>
    <t>,b.ALL_P75</t>
  </si>
  <si>
    <t>,b.ALL_P70</t>
  </si>
  <si>
    <t>,b.ALL_P65</t>
  </si>
  <si>
    <t>,b.ALL_P60</t>
  </si>
  <si>
    <t>,b.ALL_P55</t>
  </si>
  <si>
    <t>,b.ALL_P50</t>
  </si>
  <si>
    <t>,b.ALL_P45</t>
  </si>
  <si>
    <t>,b.ALL_P40</t>
  </si>
  <si>
    <t>,b.ALL_P35</t>
  </si>
  <si>
    <t>,b.ALL_P30</t>
  </si>
  <si>
    <t>,b.ALL_P25</t>
  </si>
  <si>
    <t>,b.ALL_P20</t>
  </si>
  <si>
    <t>,b.ALL_P15</t>
  </si>
  <si>
    <t>,b.ALL_P10</t>
  </si>
  <si>
    <t>,b.ALL_P5</t>
  </si>
  <si>
    <t>,b.ALL_P4</t>
  </si>
  <si>
    <t>,b.ALL_P3</t>
  </si>
  <si>
    <t>,b.ALL_P2</t>
  </si>
  <si>
    <t>,b.ALL_P1</t>
  </si>
  <si>
    <t>,b.MIN_KPI</t>
  </si>
  <si>
    <t>,b.MAX_KPI</t>
  </si>
  <si>
    <t>,COUNT(KPI_VALUE) AS Population_Size</t>
  </si>
  <si>
    <t>,SUM (CASE WHEN KPI_VALUE&lt;= b.ALL_P99 THEN 1 ELSE 0 END) AS P99</t>
  </si>
  <si>
    <t>,SUM (CASE WHEN KPI_VALUE&lt;= b.ALL_P98 THEN 1 ELSE 0 END) AS P98</t>
  </si>
  <si>
    <t>,SUM (CASE WHEN KPI_VALUE&lt;= b.ALL_P97 THEN 1 ELSE 0 END) AS P97</t>
  </si>
  <si>
    <t>,SUM (CASE WHEN KPI_VALUE&lt;= b.ALL_P96 THEN 1 ELSE 0 END) AS P96</t>
  </si>
  <si>
    <t>,SUM (CASE WHEN KPI_VALUE&lt;= b.ALL_P95 THEN 1 ELSE 0 END) AS P95</t>
  </si>
  <si>
    <t>,SUM (CASE WHEN KPI_VALUE&lt;= b.ALL_P90 THEN 1 ELSE 0 END) AS P90</t>
  </si>
  <si>
    <t>,SUM (CASE WHEN KPI_VALUE&lt;= b.ALL_P85 THEN 1 ELSE 0 END) AS P85</t>
  </si>
  <si>
    <t>,SUM (CASE WHEN KPI_VALUE&lt;= b.ALL_P80 THEN 1 ELSE 0 END) AS P80</t>
  </si>
  <si>
    <t>,SUM (CASE WHEN KPI_VALUE&lt;= b.ALL_P75 THEN 1 ELSE 0 END) AS P75</t>
  </si>
  <si>
    <t>,SUM (CASE WHEN KPI_VALUE&lt;= b.ALL_P70 THEN 1 ELSE 0 END) AS P70</t>
  </si>
  <si>
    <t>,SUM (CASE WHEN KPI_VALUE&lt;= b.ALL_P65 THEN 1 ELSE 0 END) AS P65</t>
  </si>
  <si>
    <t>,SUM (CASE WHEN KPI_VALUE&lt;= b.ALL_P60 THEN 1 ELSE 0 END) AS P60</t>
  </si>
  <si>
    <t>,SUM (CASE WHEN KPI_VALUE&lt;= b.ALL_P55 THEN 1 ELSE 0 END) AS P55</t>
  </si>
  <si>
    <t>,SUM (CASE WHEN KPI_VALUE&lt;= b.ALL_P50 THEN 1 ELSE 0 END) AS P50</t>
  </si>
  <si>
    <t>,SUM (CASE WHEN KPI_VALUE&lt;= b.ALL_P45 THEN 1 ELSE 0 END) AS P45</t>
  </si>
  <si>
    <t>,SUM (CASE WHEN KPI_VALUE&lt;= b.ALL_P40 THEN 1 ELSE 0 END) AS P40</t>
  </si>
  <si>
    <t>,SUM (CASE WHEN KPI_VALUE&lt;= b.ALL_P35 THEN 1 ELSE 0 END) AS P35</t>
  </si>
  <si>
    <t>,SUM (CASE WHEN KPI_VALUE&lt;= b.ALL_P30 THEN 1 ELSE 0 END) AS P30</t>
  </si>
  <si>
    <t>,SUM (CASE WHEN KPI_VALUE&lt;= b.ALL_P25 THEN 1 ELSE 0 END) AS P25</t>
  </si>
  <si>
    <t>,SUM (CASE WHEN KPI_VALUE&lt;= b.ALL_P20 THEN 1 ELSE 0 END) AS P20</t>
  </si>
  <si>
    <t>,SUM (CASE WHEN KPI_VALUE&lt;= b.ALL_P15 THEN 1 ELSE 0 END) AS P15</t>
  </si>
  <si>
    <t>,SUM (CASE WHEN KPI_VALUE&lt;= b.ALL_P10 THEN 1 ELSE 0 END) AS P10</t>
  </si>
  <si>
    <t>,SUM (CASE WHEN KPI_VALUE&lt;= b.ALL_P5 THEN 1 ELSE 0 END) AS P5</t>
  </si>
  <si>
    <t>,SUM (CASE WHEN KPI_VALUE&lt;= b.ALL_P4 THEN 1 ELSE 0 END) AS P4</t>
  </si>
  <si>
    <t>,SUM (CASE WHEN KPI_VALUE&lt;= b.ALL_P3 THEN 1 ELSE 0 END) AS P3</t>
  </si>
  <si>
    <t>,SUM (CASE WHEN KPI_VALUE&lt;= b.ALL_P2 THEN 1 ELSE 0 END) AS P2</t>
  </si>
  <si>
    <t>,SUM (CASE WHEN KPI_VALUE&lt;= b.ALL_P1 THEN 1 ELSE 0 END) AS P1</t>
  </si>
  <si>
    <t>[MIN_KPI]</t>
  </si>
  <si>
    <t>[MAX_KPI]</t>
  </si>
  <si>
    <t>POPULATION_SIZE</t>
  </si>
  <si>
    <t xml:space="preserve"> THEN  MAX(</t>
  </si>
  <si>
    <t xml:space="preserve">   MAX(</t>
  </si>
  <si>
    <t>)+</t>
  </si>
  <si>
    <t>(( MAX(</t>
  </si>
  <si>
    <t>)-MAX(</t>
  </si>
  <si>
    <t>window start value</t>
  </si>
  <si>
    <t>))/(</t>
  </si>
  <si>
    <t>) END</t>
  </si>
  <si>
    <t>[p_Median]</t>
  </si>
  <si>
    <t>Avg of medians</t>
  </si>
  <si>
    <t>Percetile Bucket Possition</t>
  </si>
  <si>
    <r>
      <rPr>
        <b/>
        <sz val="11"/>
        <color theme="1"/>
        <rFont val="Calibri"/>
        <family val="2"/>
        <scheme val="minor"/>
      </rPr>
      <t>Discrete</t>
    </r>
    <r>
      <rPr>
        <sz val="11"/>
        <color theme="1"/>
        <rFont val="Calibri"/>
        <family val="2"/>
        <scheme val="minor"/>
      </rPr>
      <t xml:space="preserve"> - Percentile Bucket</t>
    </r>
  </si>
  <si>
    <r>
      <rPr>
        <b/>
        <sz val="11"/>
        <color theme="1"/>
        <rFont val="Calibri"/>
        <family val="2"/>
        <scheme val="minor"/>
      </rPr>
      <t>Continue Measure</t>
    </r>
    <r>
      <rPr>
        <sz val="11"/>
        <color theme="1"/>
        <rFont val="Calibri"/>
        <family val="2"/>
        <scheme val="minor"/>
      </rPr>
      <t xml:space="preserve"> -  (inl. How close it is to bucket limits)</t>
    </r>
  </si>
  <si>
    <t>Dim1</t>
  </si>
  <si>
    <t>Medians</t>
  </si>
  <si>
    <t>6000-7000</t>
  </si>
  <si>
    <t>8000-9000</t>
  </si>
  <si>
    <t>4000-5000</t>
  </si>
  <si>
    <t>7000-8000</t>
  </si>
  <si>
    <t>Avg of Medians</t>
  </si>
  <si>
    <t>True total Median</t>
  </si>
  <si>
    <t>Median of Medians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</si>
</sst>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164" fontId="0" fillId="0" borderId="0" xfId="0" applyNumberFormat="1"/>
    <xf numFmtId="0" fontId="1" fillId="6" borderId="2" xfId="0" applyFont="1" applyFill="1" applyBorder="1"/>
    <xf numFmtId="164" fontId="1" fillId="6" borderId="2" xfId="0" applyNumberFormat="1" applyFont="1" applyFill="1" applyBorder="1"/>
    <xf numFmtId="0" fontId="1" fillId="6" borderId="0" xfId="0" applyFont="1" applyFill="1"/>
    <xf numFmtId="0" fontId="0" fillId="5" borderId="3" xfId="0" applyFill="1" applyBorder="1" applyAlignment="1">
      <alignment horizontal="center" vertical="center" wrapText="1"/>
    </xf>
    <xf numFmtId="164" fontId="0" fillId="0" borderId="4" xfId="0" applyNumberFormat="1" applyBorder="1"/>
    <xf numFmtId="164" fontId="1" fillId="6" borderId="5" xfId="0" applyNumberFormat="1" applyFont="1" applyFill="1" applyBorder="1"/>
    <xf numFmtId="0" fontId="0" fillId="2" borderId="6" xfId="0" applyFill="1" applyBorder="1"/>
    <xf numFmtId="9" fontId="0" fillId="2" borderId="7" xfId="1" applyFont="1" applyFill="1" applyBorder="1"/>
    <xf numFmtId="0" fontId="1" fillId="0" borderId="0" xfId="0" applyFont="1"/>
    <xf numFmtId="0" fontId="0" fillId="2" borderId="0" xfId="0" applyFill="1"/>
    <xf numFmtId="0" fontId="0" fillId="2" borderId="0" xfId="0" quotePrefix="1" applyFill="1"/>
    <xf numFmtId="0" fontId="0" fillId="0" borderId="0" xfId="0" quotePrefix="1"/>
    <xf numFmtId="0" fontId="0" fillId="0" borderId="8" xfId="0" applyBorder="1"/>
    <xf numFmtId="0" fontId="0" fillId="9" borderId="0" xfId="0" applyFill="1"/>
    <xf numFmtId="0" fontId="0" fillId="9" borderId="8" xfId="0" applyFill="1" applyBorder="1"/>
    <xf numFmtId="0" fontId="0" fillId="9" borderId="0" xfId="0" quotePrefix="1" applyFill="1"/>
    <xf numFmtId="0" fontId="0" fillId="10" borderId="0" xfId="0" applyFill="1"/>
    <xf numFmtId="0" fontId="0" fillId="4" borderId="0" xfId="0" applyFill="1"/>
    <xf numFmtId="0" fontId="0" fillId="11" borderId="0" xfId="0" applyFill="1"/>
    <xf numFmtId="0" fontId="6" fillId="11" borderId="0" xfId="0" applyFont="1" applyFill="1"/>
    <xf numFmtId="9" fontId="0" fillId="0" borderId="0" xfId="1" applyFont="1"/>
    <xf numFmtId="9" fontId="0" fillId="8" borderId="0" xfId="1" applyFont="1" applyFill="1"/>
    <xf numFmtId="9" fontId="1" fillId="7" borderId="0" xfId="1" applyFont="1" applyFill="1"/>
    <xf numFmtId="9" fontId="5" fillId="6" borderId="2" xfId="1" applyFont="1" applyFill="1" applyBorder="1"/>
    <xf numFmtId="0" fontId="3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65" fontId="1" fillId="0" borderId="0" xfId="0" applyNumberFormat="1" applyFont="1"/>
    <xf numFmtId="0" fontId="0" fillId="12" borderId="0" xfId="0" applyFill="1"/>
    <xf numFmtId="0" fontId="0" fillId="12" borderId="1" xfId="0" applyFill="1" applyBorder="1" applyAlignment="1">
      <alignment horizontal="center" vertical="center" wrapText="1"/>
    </xf>
    <xf numFmtId="0" fontId="1" fillId="12" borderId="2" xfId="0" applyFont="1" applyFill="1" applyBorder="1"/>
    <xf numFmtId="2" fontId="0" fillId="0" borderId="0" xfId="0" applyNumberFormat="1" applyFont="1"/>
    <xf numFmtId="9" fontId="7" fillId="7" borderId="0" xfId="1" applyFont="1" applyFill="1"/>
    <xf numFmtId="9" fontId="1" fillId="6" borderId="2" xfId="1" applyFont="1" applyFill="1" applyBorder="1"/>
    <xf numFmtId="9" fontId="7" fillId="7" borderId="2" xfId="1" applyFont="1" applyFill="1" applyBorder="1"/>
    <xf numFmtId="9" fontId="0" fillId="13" borderId="0" xfId="1" applyFont="1" applyFill="1"/>
    <xf numFmtId="9" fontId="0" fillId="13" borderId="2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of Calc In Exce'!$J$18:$S$18</c:f>
              <c:strCache>
                <c:ptCount val="10"/>
                <c:pt idx="0">
                  <c:v>Salary 1-2</c:v>
                </c:pt>
                <c:pt idx="1">
                  <c:v>Salary 2-3</c:v>
                </c:pt>
                <c:pt idx="2">
                  <c:v>Salary 3-4</c:v>
                </c:pt>
                <c:pt idx="3">
                  <c:v>Salary 4-5</c:v>
                </c:pt>
                <c:pt idx="4">
                  <c:v>Salary 5-6</c:v>
                </c:pt>
                <c:pt idx="5">
                  <c:v>Salary 6-7</c:v>
                </c:pt>
                <c:pt idx="6">
                  <c:v>Salary 7-8</c:v>
                </c:pt>
                <c:pt idx="7">
                  <c:v>Salary 8-9</c:v>
                </c:pt>
                <c:pt idx="8">
                  <c:v>Salary 9-10</c:v>
                </c:pt>
                <c:pt idx="9">
                  <c:v>Salary 10-11</c:v>
                </c:pt>
              </c:strCache>
            </c:strRef>
          </c:cat>
          <c:val>
            <c:numRef>
              <c:f>'Example of Calc In Exce'!$J$7:$S$7</c:f>
              <c:numCache>
                <c:formatCode>General</c:formatCode>
                <c:ptCount val="10"/>
                <c:pt idx="0">
                  <c:v>202</c:v>
                </c:pt>
                <c:pt idx="1">
                  <c:v>800</c:v>
                </c:pt>
                <c:pt idx="2">
                  <c:v>1000</c:v>
                </c:pt>
                <c:pt idx="3">
                  <c:v>1000</c:v>
                </c:pt>
                <c:pt idx="4">
                  <c:v>700</c:v>
                </c:pt>
                <c:pt idx="5">
                  <c:v>900</c:v>
                </c:pt>
                <c:pt idx="6">
                  <c:v>1100</c:v>
                </c:pt>
                <c:pt idx="7">
                  <c:v>1790</c:v>
                </c:pt>
                <c:pt idx="8">
                  <c:v>1490</c:v>
                </c:pt>
                <c:pt idx="9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47-49A7-B0FD-59D4E2ECA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1809795552"/>
        <c:axId val="1809803456"/>
      </c:barChart>
      <c:lineChart>
        <c:grouping val="standard"/>
        <c:varyColors val="0"/>
        <c:ser>
          <c:idx val="1"/>
          <c:order val="1"/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247-49A7-B0FD-59D4E2ECAE2D}"/>
                </c:ext>
              </c:extLst>
            </c:dLbl>
            <c:dLbl>
              <c:idx val="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247-49A7-B0FD-59D4E2ECAE2D}"/>
                </c:ext>
              </c:extLst>
            </c:dLbl>
            <c:spPr>
              <a:solidFill>
                <a:schemeClr val="lt1"/>
              </a:solidFill>
              <a:ln w="12700" cap="flat" cmpd="sng" algn="ctr">
                <a:solidFill>
                  <a:schemeClr val="accent4"/>
                </a:solidFill>
                <a:prstDash val="solid"/>
                <a:miter lim="800000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'Example of Calc In Exce'!$J$3:$S$3</c:f>
              <c:strCache>
                <c:ptCount val="10"/>
                <c:pt idx="0">
                  <c:v>Salary 1-2</c:v>
                </c:pt>
                <c:pt idx="1">
                  <c:v>Salary 2-3</c:v>
                </c:pt>
                <c:pt idx="2">
                  <c:v>Salary 3-4</c:v>
                </c:pt>
                <c:pt idx="3">
                  <c:v>Salary 4-5</c:v>
                </c:pt>
                <c:pt idx="4">
                  <c:v>Salary 5-6</c:v>
                </c:pt>
                <c:pt idx="5">
                  <c:v>Salary 6-7</c:v>
                </c:pt>
                <c:pt idx="6">
                  <c:v>Salary 7-8</c:v>
                </c:pt>
                <c:pt idx="7">
                  <c:v>Salary 8-9</c:v>
                </c:pt>
                <c:pt idx="8">
                  <c:v>Salary 9-10</c:v>
                </c:pt>
                <c:pt idx="9">
                  <c:v>Salary 10-11</c:v>
                </c:pt>
              </c:strCache>
            </c:strRef>
          </c:cat>
          <c:val>
            <c:numRef>
              <c:f>'Example of Calc In Exce'!$J$22:$S$22</c:f>
              <c:numCache>
                <c:formatCode>0%</c:formatCode>
                <c:ptCount val="10"/>
                <c:pt idx="0">
                  <c:v>2.130352246361527E-2</c:v>
                </c:pt>
                <c:pt idx="1">
                  <c:v>0.1056739084581312</c:v>
                </c:pt>
                <c:pt idx="2">
                  <c:v>0.21113689095127611</c:v>
                </c:pt>
                <c:pt idx="3">
                  <c:v>0.31659987344442103</c:v>
                </c:pt>
                <c:pt idx="4">
                  <c:v>0.39042396118962241</c:v>
                </c:pt>
                <c:pt idx="5">
                  <c:v>0.48534064543345284</c:v>
                </c:pt>
                <c:pt idx="6">
                  <c:v>0.60134992617591221</c:v>
                </c:pt>
                <c:pt idx="7">
                  <c:v>0.79012866483864164</c:v>
                </c:pt>
                <c:pt idx="8">
                  <c:v>0.9472685087534275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47-49A7-B0FD-59D4E2ECA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9798880"/>
        <c:axId val="1809818848"/>
      </c:lineChart>
      <c:catAx>
        <c:axId val="1809795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803456"/>
        <c:crosses val="autoZero"/>
        <c:auto val="1"/>
        <c:lblAlgn val="ctr"/>
        <c:lblOffset val="100"/>
        <c:noMultiLvlLbl val="0"/>
      </c:catAx>
      <c:valAx>
        <c:axId val="180980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795552"/>
        <c:crosses val="autoZero"/>
        <c:crossBetween val="between"/>
      </c:valAx>
      <c:valAx>
        <c:axId val="1809818848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798880"/>
        <c:crosses val="max"/>
        <c:crossBetween val="between"/>
      </c:valAx>
      <c:catAx>
        <c:axId val="1809798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981884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22</xdr:row>
      <xdr:rowOff>114306</xdr:rowOff>
    </xdr:from>
    <xdr:to>
      <xdr:col>19</xdr:col>
      <xdr:colOff>28575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C7AA8C-599F-419F-9C5A-6C37C2D7F8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476250</xdr:colOff>
          <xdr:row>15</xdr:row>
          <xdr:rowOff>155355</xdr:rowOff>
        </xdr:from>
        <xdr:to>
          <xdr:col>7</xdr:col>
          <xdr:colOff>19050</xdr:colOff>
          <xdr:row>22</xdr:row>
          <xdr:rowOff>38100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37E93062-43D4-41B4-9584-D5DD923BF2F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17:$S$22" spid="_x0000_s1080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552700" y="2250855"/>
              <a:ext cx="4876800" cy="148294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0BF3-0BF4-4CDA-942D-54FF2CC1F57A}">
  <sheetPr>
    <tabColor rgb="FF002060"/>
  </sheetPr>
  <dimension ref="A1:AO28"/>
  <sheetViews>
    <sheetView showGridLines="0" tabSelected="1" workbookViewId="0">
      <pane xSplit="9" ySplit="3" topLeftCell="J4" activePane="bottomRight" state="frozen"/>
      <selection pane="topRight" activeCell="F1" sqref="F1"/>
      <selection pane="bottomLeft" activeCell="A4" sqref="A4"/>
      <selection pane="bottomRight" activeCell="F32" sqref="F32"/>
    </sheetView>
  </sheetViews>
  <sheetFormatPr defaultRowHeight="15" outlineLevelCol="1" x14ac:dyDescent="0.25"/>
  <cols>
    <col min="1" max="1" width="13" customWidth="1"/>
    <col min="2" max="2" width="18.140625" customWidth="1"/>
    <col min="3" max="4" width="18.140625" customWidth="1" outlineLevel="1"/>
    <col min="5" max="7" width="14.5703125" customWidth="1" outlineLevel="1"/>
    <col min="8" max="8" width="3.5703125" style="34" customWidth="1"/>
    <col min="9" max="9" width="17.28515625" customWidth="1" outlineLevel="1"/>
    <col min="10" max="16" width="6.42578125" customWidth="1" outlineLevel="1"/>
    <col min="17" max="17" width="7.28515625" customWidth="1" outlineLevel="1"/>
    <col min="18" max="18" width="11.140625" customWidth="1" outlineLevel="1"/>
    <col min="19" max="19" width="6.42578125" customWidth="1" outlineLevel="1"/>
    <col min="20" max="20" width="6.42578125" customWidth="1"/>
    <col min="21" max="30" width="9.140625" hidden="1" customWidth="1" outlineLevel="1"/>
    <col min="31" max="31" width="4.42578125" customWidth="1" collapsed="1"/>
    <col min="32" max="41" width="9.140625" customWidth="1" outlineLevel="1"/>
  </cols>
  <sheetData>
    <row r="1" spans="1:41" ht="15.75" thickBot="1" x14ac:dyDescent="0.3">
      <c r="C1" s="12" t="s">
        <v>19</v>
      </c>
      <c r="D1" s="13">
        <v>0.5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</row>
    <row r="2" spans="1:41" ht="15.75" thickBot="1" x14ac:dyDescent="0.3">
      <c r="J2" s="30" t="s">
        <v>6</v>
      </c>
      <c r="K2" s="30"/>
      <c r="L2" s="30"/>
      <c r="M2" s="30"/>
      <c r="N2" s="30"/>
      <c r="O2" s="30"/>
      <c r="P2" s="30"/>
      <c r="Q2" s="30"/>
      <c r="R2" s="30"/>
      <c r="S2" s="30"/>
      <c r="U2" s="31" t="s">
        <v>16</v>
      </c>
      <c r="V2" s="31"/>
      <c r="W2" s="31"/>
      <c r="X2" s="31"/>
      <c r="Y2" s="31"/>
      <c r="Z2" s="31"/>
      <c r="AA2" s="31"/>
      <c r="AB2" s="31"/>
      <c r="AC2" s="31"/>
      <c r="AD2" s="31"/>
      <c r="AF2" s="32" t="s">
        <v>17</v>
      </c>
      <c r="AG2" s="32"/>
      <c r="AH2" s="32"/>
      <c r="AI2" s="32"/>
      <c r="AJ2" s="32"/>
      <c r="AK2" s="32"/>
      <c r="AL2" s="32"/>
      <c r="AM2" s="32"/>
      <c r="AN2" s="32"/>
      <c r="AO2" s="32"/>
    </row>
    <row r="3" spans="1:41" s="1" customFormat="1" ht="57.75" customHeight="1" x14ac:dyDescent="0.25">
      <c r="A3" s="2" t="s">
        <v>246</v>
      </c>
      <c r="B3" s="2" t="s">
        <v>5</v>
      </c>
      <c r="C3" s="3" t="s">
        <v>243</v>
      </c>
      <c r="D3" s="9" t="s">
        <v>244</v>
      </c>
      <c r="E3" s="3" t="s">
        <v>20</v>
      </c>
      <c r="F3" s="3" t="s">
        <v>21</v>
      </c>
      <c r="G3" s="9" t="s">
        <v>245</v>
      </c>
      <c r="H3" s="35"/>
      <c r="I3" s="2" t="s">
        <v>4</v>
      </c>
      <c r="J3" s="2" t="s">
        <v>3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/>
      <c r="U3" s="3" t="s">
        <v>3</v>
      </c>
      <c r="V3" s="3" t="s">
        <v>7</v>
      </c>
      <c r="W3" s="3" t="s">
        <v>8</v>
      </c>
      <c r="X3" s="3" t="s">
        <v>9</v>
      </c>
      <c r="Y3" s="3" t="s">
        <v>10</v>
      </c>
      <c r="Z3" s="3" t="s">
        <v>11</v>
      </c>
      <c r="AA3" s="3" t="s">
        <v>12</v>
      </c>
      <c r="AB3" s="3" t="s">
        <v>13</v>
      </c>
      <c r="AC3" s="3" t="s">
        <v>14</v>
      </c>
      <c r="AD3" s="3" t="s">
        <v>15</v>
      </c>
      <c r="AE3"/>
      <c r="AF3" s="4" t="s">
        <v>3</v>
      </c>
      <c r="AG3" s="4" t="s">
        <v>7</v>
      </c>
      <c r="AH3" s="4" t="s">
        <v>8</v>
      </c>
      <c r="AI3" s="4" t="s">
        <v>9</v>
      </c>
      <c r="AJ3" s="4" t="s">
        <v>10</v>
      </c>
      <c r="AK3" s="4" t="s">
        <v>11</v>
      </c>
      <c r="AL3" s="4" t="s">
        <v>12</v>
      </c>
      <c r="AM3" s="4" t="s">
        <v>13</v>
      </c>
      <c r="AN3" s="4" t="s">
        <v>14</v>
      </c>
      <c r="AO3" s="4" t="s">
        <v>15</v>
      </c>
    </row>
    <row r="4" spans="1:41" x14ac:dyDescent="0.25">
      <c r="A4" t="s">
        <v>0</v>
      </c>
      <c r="B4" s="37">
        <f>SUMPRODUCT(J$1:S$1,J4:S4)/SUM(J4:S4)</f>
        <v>5.8571428571428568</v>
      </c>
      <c r="C4" s="33">
        <f t="array" ref="C4">MATCH(1,IF(AF4:AO4&gt;=D$1,1,0),0)</f>
        <v>6</v>
      </c>
      <c r="D4" s="10" t="str">
        <f>C4&amp;" to "&amp;C4+1</f>
        <v>6 to 7</v>
      </c>
      <c r="E4" s="5" cm="1">
        <f t="array" ref="E4">INDEX(AF4:AO4,C4-1)</f>
        <v>0.1</v>
      </c>
      <c r="F4" s="5" cm="1">
        <f t="array" ref="F4">INDEX(AF4:AO4,C4)</f>
        <v>0.6</v>
      </c>
      <c r="G4" s="10">
        <f>C4+($D$1-E4)/(F4-E4)</f>
        <v>6.8</v>
      </c>
      <c r="I4">
        <f>SUM(J4:S4)</f>
        <v>3500</v>
      </c>
      <c r="J4">
        <v>100</v>
      </c>
      <c r="K4">
        <v>200</v>
      </c>
      <c r="L4">
        <v>300</v>
      </c>
      <c r="M4">
        <v>400</v>
      </c>
      <c r="N4">
        <v>500</v>
      </c>
      <c r="O4">
        <v>600</v>
      </c>
      <c r="P4">
        <v>500</v>
      </c>
      <c r="Q4">
        <v>400</v>
      </c>
      <c r="R4">
        <v>300</v>
      </c>
      <c r="S4">
        <v>200</v>
      </c>
      <c r="U4">
        <f>SUM($J4:J4)</f>
        <v>100</v>
      </c>
      <c r="V4">
        <f>SUM($J4:K4)</f>
        <v>300</v>
      </c>
      <c r="W4">
        <f>SUM($J4:L4)</f>
        <v>600</v>
      </c>
      <c r="X4">
        <f>SUM($J4:M4)</f>
        <v>1000</v>
      </c>
      <c r="Y4">
        <f>SUM($J4:N4)</f>
        <v>1500</v>
      </c>
      <c r="Z4">
        <f>SUM($J4:O4)</f>
        <v>2100</v>
      </c>
      <c r="AA4">
        <f>SUM($J4:P4)</f>
        <v>2600</v>
      </c>
      <c r="AB4">
        <f>SUM($J4:Q4)</f>
        <v>3000</v>
      </c>
      <c r="AC4">
        <f>SUM($J4:R4)</f>
        <v>3300</v>
      </c>
      <c r="AD4">
        <f>SUM($J4:S4)</f>
        <v>3500</v>
      </c>
      <c r="AF4" s="26">
        <v>0.1</v>
      </c>
      <c r="AG4" s="26">
        <v>0.1</v>
      </c>
      <c r="AH4" s="26">
        <v>0.1</v>
      </c>
      <c r="AI4" s="26">
        <v>0.1</v>
      </c>
      <c r="AJ4" s="27">
        <v>0.1</v>
      </c>
      <c r="AK4" s="28">
        <f>Z4/$I4</f>
        <v>0.6</v>
      </c>
      <c r="AL4" s="27">
        <v>0.6</v>
      </c>
      <c r="AM4" s="26">
        <v>0.6</v>
      </c>
      <c r="AN4" s="26">
        <f>AC4/$I4</f>
        <v>0.94285714285714284</v>
      </c>
      <c r="AO4" s="26">
        <f>AD4/$I4</f>
        <v>1</v>
      </c>
    </row>
    <row r="5" spans="1:41" x14ac:dyDescent="0.25">
      <c r="A5" t="s">
        <v>1</v>
      </c>
      <c r="B5" s="37">
        <f t="shared" ref="B5:B6" si="0">SUMPRODUCT(J$1:S$1,J5:S5)/SUM(J5:S5)</f>
        <v>7.4208633093525176</v>
      </c>
      <c r="C5" s="33" cm="1">
        <f t="array" ref="C5">MATCH(1,IF(AF5:AO5&gt;=D$1,1,0),0)</f>
        <v>8</v>
      </c>
      <c r="D5" s="10" t="str">
        <f t="shared" ref="D5:D7" si="1">C5&amp;" to "&amp;C5+1</f>
        <v>8 to 9</v>
      </c>
      <c r="E5" s="5" cm="1">
        <f t="array" ref="E5">INDEX(AF5:AO5,C5-1)</f>
        <v>0.25179856115107913</v>
      </c>
      <c r="F5" s="5" cm="1">
        <f t="array" ref="F5">INDEX(AF5:AO5,C5)</f>
        <v>0.6079136690647482</v>
      </c>
      <c r="G5" s="10">
        <f t="shared" ref="G5:G7" si="2">C5+($D$1-E5)/(F5-E5)</f>
        <v>8.6969696969696972</v>
      </c>
      <c r="I5">
        <f t="shared" ref="I5:I7" si="3">SUM(J5:S5)</f>
        <v>2780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990</v>
      </c>
      <c r="R5">
        <v>990</v>
      </c>
      <c r="S5">
        <v>100</v>
      </c>
      <c r="U5">
        <f>SUM($J5:J5)</f>
        <v>100</v>
      </c>
      <c r="V5">
        <f>SUM($J5:K5)</f>
        <v>200</v>
      </c>
      <c r="W5">
        <f>SUM($J5:L5)</f>
        <v>300</v>
      </c>
      <c r="X5">
        <f>SUM($J5:M5)</f>
        <v>400</v>
      </c>
      <c r="Y5">
        <f>SUM($J5:N5)</f>
        <v>500</v>
      </c>
      <c r="Z5">
        <f>SUM($J5:O5)</f>
        <v>600</v>
      </c>
      <c r="AA5">
        <f>SUM($J5:P5)</f>
        <v>700</v>
      </c>
      <c r="AB5">
        <f>SUM($J5:Q5)</f>
        <v>1690</v>
      </c>
      <c r="AC5">
        <f>SUM($J5:R5)</f>
        <v>2680</v>
      </c>
      <c r="AD5">
        <f>SUM($J5:S5)</f>
        <v>2780</v>
      </c>
      <c r="AF5" s="26">
        <f t="shared" ref="AF5:AF6" si="4">U5/$I5</f>
        <v>3.5971223021582732E-2</v>
      </c>
      <c r="AG5" s="26">
        <f t="shared" ref="AG5:AG7" si="5">V5/$I5</f>
        <v>7.1942446043165464E-2</v>
      </c>
      <c r="AH5" s="26">
        <f t="shared" ref="AH5:AH7" si="6">W5/$I5</f>
        <v>0.1079136690647482</v>
      </c>
      <c r="AI5" s="26">
        <f>X5/$I5</f>
        <v>0.14388489208633093</v>
      </c>
      <c r="AJ5" s="26">
        <f>Y5/$I5</f>
        <v>0.17985611510791366</v>
      </c>
      <c r="AK5" s="26">
        <f>Z5/$I5</f>
        <v>0.21582733812949639</v>
      </c>
      <c r="AL5" s="27">
        <f>AA5/$I5</f>
        <v>0.25179856115107913</v>
      </c>
      <c r="AM5" s="28">
        <f>AB5/$I5</f>
        <v>0.6079136690647482</v>
      </c>
      <c r="AN5" s="27">
        <f>AC5/$I5</f>
        <v>0.96402877697841727</v>
      </c>
      <c r="AO5" s="26">
        <f>AD5/$I5</f>
        <v>1</v>
      </c>
    </row>
    <row r="6" spans="1:41" x14ac:dyDescent="0.25">
      <c r="A6" t="s">
        <v>2</v>
      </c>
      <c r="B6" s="37">
        <f t="shared" si="0"/>
        <v>5.309806371018114</v>
      </c>
      <c r="C6" s="33" cm="1">
        <f t="array" ref="C6">MATCH(1,IF(AF6:AO6&gt;=D$1,1,0),0)</f>
        <v>4</v>
      </c>
      <c r="D6" s="10" t="str">
        <f t="shared" si="1"/>
        <v>4 to 5</v>
      </c>
      <c r="E6" s="5" cm="1">
        <f t="array" ref="E6">INDEX(AF6:AO6,C6-1)</f>
        <v>0.34415990006246094</v>
      </c>
      <c r="F6" s="5" cm="1">
        <f t="array" ref="F6">INDEX(AF6:AO6,C6)</f>
        <v>0.50031230480949407</v>
      </c>
      <c r="G6" s="10">
        <f>C6+($D$1-E6)/(F6-E6)</f>
        <v>4.9980000000000002</v>
      </c>
      <c r="I6">
        <f t="shared" si="3"/>
        <v>3202</v>
      </c>
      <c r="J6">
        <v>2</v>
      </c>
      <c r="K6">
        <v>500</v>
      </c>
      <c r="L6">
        <v>600</v>
      </c>
      <c r="M6">
        <v>500</v>
      </c>
      <c r="N6">
        <v>100</v>
      </c>
      <c r="O6">
        <v>200</v>
      </c>
      <c r="P6">
        <v>500</v>
      </c>
      <c r="Q6">
        <v>400</v>
      </c>
      <c r="R6">
        <v>200</v>
      </c>
      <c r="S6">
        <v>200</v>
      </c>
      <c r="U6">
        <f>SUM($J6:J6)</f>
        <v>2</v>
      </c>
      <c r="V6">
        <f>SUM($J6:K6)</f>
        <v>502</v>
      </c>
      <c r="W6">
        <f>SUM($J6:L6)</f>
        <v>1102</v>
      </c>
      <c r="X6">
        <f>SUM($J6:M6)</f>
        <v>1602</v>
      </c>
      <c r="Y6">
        <f>SUM($J6:N6)</f>
        <v>1702</v>
      </c>
      <c r="Z6">
        <f>SUM($J6:O6)</f>
        <v>1902</v>
      </c>
      <c r="AA6">
        <f>SUM($J6:P6)</f>
        <v>2402</v>
      </c>
      <c r="AB6">
        <f>SUM($J6:Q6)</f>
        <v>2802</v>
      </c>
      <c r="AC6">
        <f>SUM($J6:R6)</f>
        <v>3002</v>
      </c>
      <c r="AD6">
        <f>SUM($J6:S6)</f>
        <v>3202</v>
      </c>
      <c r="AF6" s="26">
        <f t="shared" si="4"/>
        <v>6.2460961898813238E-4</v>
      </c>
      <c r="AG6" s="26">
        <f t="shared" si="5"/>
        <v>0.15677701436602123</v>
      </c>
      <c r="AH6" s="27">
        <f t="shared" si="6"/>
        <v>0.34415990006246094</v>
      </c>
      <c r="AI6" s="28">
        <f>X6/$I6</f>
        <v>0.50031230480949407</v>
      </c>
      <c r="AJ6" s="27">
        <f>Y6/$I6</f>
        <v>0.53154278575890068</v>
      </c>
      <c r="AK6" s="26">
        <f>Z6/$I6</f>
        <v>0.59400374765771391</v>
      </c>
      <c r="AL6" s="26">
        <f>AA6/$I6</f>
        <v>0.75015615240474698</v>
      </c>
      <c r="AM6" s="26">
        <f>AB6/$I6</f>
        <v>0.87507807620237354</v>
      </c>
      <c r="AN6" s="26">
        <f>AC6/$I6</f>
        <v>0.93753903810118677</v>
      </c>
      <c r="AO6" s="26">
        <f>AD6/$I6</f>
        <v>1</v>
      </c>
    </row>
    <row r="7" spans="1:41" s="8" customFormat="1" ht="15.75" thickBot="1" x14ac:dyDescent="0.3">
      <c r="A7" s="6" t="s">
        <v>18</v>
      </c>
      <c r="B7" s="6">
        <f>SUMPRODUCT(B4:B6,I4:I6)/I7</f>
        <v>6.1307740982915</v>
      </c>
      <c r="C7" s="7">
        <f t="array" ref="C7">MATCH(1,IF(AF7:AO7&gt;=D$1,1,0),0)</f>
        <v>7</v>
      </c>
      <c r="D7" s="11" t="str">
        <f t="shared" si="1"/>
        <v>7 to 8</v>
      </c>
      <c r="E7" s="7" cm="1">
        <f t="array" ref="E7">INDEX(AF7:AO7,C7-1)</f>
        <v>0.48534064543345284</v>
      </c>
      <c r="F7" s="7" cm="1">
        <f t="array" ref="F7">INDEX(AF7:AO7,C7)</f>
        <v>0.60134992617591221</v>
      </c>
      <c r="G7" s="11">
        <f t="shared" si="2"/>
        <v>7.1263636363636369</v>
      </c>
      <c r="H7" s="36"/>
      <c r="I7" s="6">
        <f t="shared" si="3"/>
        <v>9482</v>
      </c>
      <c r="J7" s="6">
        <f>SUM(J4:J6)</f>
        <v>202</v>
      </c>
      <c r="K7" s="6">
        <f t="shared" ref="K7:AD7" si="7">SUM(K4:K6)</f>
        <v>800</v>
      </c>
      <c r="L7" s="6">
        <f t="shared" si="7"/>
        <v>1000</v>
      </c>
      <c r="M7" s="6">
        <f t="shared" si="7"/>
        <v>1000</v>
      </c>
      <c r="N7" s="6">
        <f t="shared" si="7"/>
        <v>700</v>
      </c>
      <c r="O7" s="6">
        <f t="shared" si="7"/>
        <v>900</v>
      </c>
      <c r="P7" s="6">
        <f t="shared" si="7"/>
        <v>1100</v>
      </c>
      <c r="Q7" s="6">
        <f t="shared" si="7"/>
        <v>1790</v>
      </c>
      <c r="R7" s="6">
        <f t="shared" si="7"/>
        <v>1490</v>
      </c>
      <c r="S7" s="6">
        <f t="shared" si="7"/>
        <v>500</v>
      </c>
      <c r="T7"/>
      <c r="U7" s="6">
        <f t="shared" si="7"/>
        <v>202</v>
      </c>
      <c r="V7" s="6">
        <f t="shared" si="7"/>
        <v>1002</v>
      </c>
      <c r="W7" s="6">
        <f t="shared" si="7"/>
        <v>2002</v>
      </c>
      <c r="X7" s="6">
        <f t="shared" si="7"/>
        <v>3002</v>
      </c>
      <c r="Y7" s="6">
        <f t="shared" si="7"/>
        <v>3702</v>
      </c>
      <c r="Z7" s="6">
        <f t="shared" si="7"/>
        <v>4602</v>
      </c>
      <c r="AA7" s="6">
        <f t="shared" si="7"/>
        <v>5702</v>
      </c>
      <c r="AB7" s="6">
        <f t="shared" si="7"/>
        <v>7492</v>
      </c>
      <c r="AC7" s="6">
        <f t="shared" si="7"/>
        <v>8982</v>
      </c>
      <c r="AD7" s="6">
        <f t="shared" si="7"/>
        <v>9482</v>
      </c>
      <c r="AE7"/>
      <c r="AF7" s="29">
        <f t="shared" ref="AF7" si="8">U7/$I7</f>
        <v>2.130352246361527E-2</v>
      </c>
      <c r="AG7" s="29">
        <f t="shared" si="5"/>
        <v>0.1056739084581312</v>
      </c>
      <c r="AH7" s="29">
        <f t="shared" si="6"/>
        <v>0.21113689095127611</v>
      </c>
      <c r="AI7" s="29">
        <f t="shared" ref="AI7" si="9">X7/$I7</f>
        <v>0.31659987344442103</v>
      </c>
      <c r="AJ7" s="29">
        <f t="shared" ref="AJ7" si="10">Y7/$I7</f>
        <v>0.39042396118962241</v>
      </c>
      <c r="AK7" s="29">
        <f t="shared" ref="AK7" si="11">Z7/$I7</f>
        <v>0.48534064543345284</v>
      </c>
      <c r="AL7" s="29">
        <f t="shared" ref="AL7" si="12">AA7/$I7</f>
        <v>0.60134992617591221</v>
      </c>
      <c r="AM7" s="29">
        <f t="shared" ref="AM7" si="13">AB7/$I7</f>
        <v>0.79012866483864164</v>
      </c>
      <c r="AN7" s="29">
        <f t="shared" ref="AN7" si="14">AC7/$I7</f>
        <v>0.9472685087534275</v>
      </c>
      <c r="AO7" s="29">
        <f t="shared" ref="AO7" si="15">AD7/$I7</f>
        <v>1</v>
      </c>
    </row>
    <row r="8" spans="1:41" ht="15" hidden="1" customHeight="1" x14ac:dyDescent="0.25">
      <c r="B8" t="s">
        <v>242</v>
      </c>
      <c r="C8" s="5">
        <f>AVERAGE(C4:C6)</f>
        <v>6</v>
      </c>
      <c r="F8" t="s">
        <v>242</v>
      </c>
      <c r="G8" s="5">
        <f>AVERAGE(G4:G6)</f>
        <v>6.8316565656565658</v>
      </c>
    </row>
    <row r="9" spans="1:41" ht="15" hidden="1" customHeight="1" x14ac:dyDescent="0.25">
      <c r="J9" s="31" t="s">
        <v>16</v>
      </c>
      <c r="K9" s="31"/>
      <c r="L9" s="31"/>
      <c r="M9" s="31"/>
      <c r="N9" s="31"/>
      <c r="O9" s="31"/>
      <c r="P9" s="31"/>
      <c r="Q9" s="31"/>
      <c r="R9" s="31"/>
      <c r="S9" s="31"/>
    </row>
    <row r="10" spans="1:41" ht="30" hidden="1" customHeight="1" x14ac:dyDescent="0.25">
      <c r="J10" s="3" t="s">
        <v>3</v>
      </c>
      <c r="K10" s="3" t="s">
        <v>7</v>
      </c>
      <c r="L10" s="3" t="s">
        <v>8</v>
      </c>
      <c r="M10" s="3" t="s">
        <v>9</v>
      </c>
      <c r="N10" s="3" t="s">
        <v>10</v>
      </c>
      <c r="O10" s="3" t="s">
        <v>11</v>
      </c>
      <c r="P10" s="3" t="s">
        <v>12</v>
      </c>
      <c r="Q10" s="3" t="s">
        <v>13</v>
      </c>
      <c r="R10" s="3" t="s">
        <v>14</v>
      </c>
      <c r="S10" s="3" t="s">
        <v>15</v>
      </c>
    </row>
    <row r="11" spans="1:41" ht="15" hidden="1" customHeight="1" x14ac:dyDescent="0.25">
      <c r="J11">
        <v>100</v>
      </c>
      <c r="K11">
        <v>300</v>
      </c>
      <c r="L11">
        <v>600</v>
      </c>
      <c r="M11">
        <v>1000</v>
      </c>
      <c r="N11">
        <v>1500</v>
      </c>
      <c r="O11">
        <v>2100</v>
      </c>
      <c r="P11">
        <v>2600</v>
      </c>
      <c r="Q11">
        <v>3000</v>
      </c>
      <c r="R11">
        <v>3300</v>
      </c>
      <c r="S11">
        <v>3500</v>
      </c>
    </row>
    <row r="12" spans="1:41" ht="15" hidden="1" customHeight="1" x14ac:dyDescent="0.25">
      <c r="J12">
        <v>100</v>
      </c>
      <c r="K12">
        <v>200</v>
      </c>
      <c r="L12">
        <v>300</v>
      </c>
      <c r="M12">
        <v>400</v>
      </c>
      <c r="N12">
        <v>500</v>
      </c>
      <c r="O12">
        <v>600</v>
      </c>
      <c r="P12">
        <v>700</v>
      </c>
      <c r="Q12">
        <v>1690</v>
      </c>
      <c r="R12">
        <v>2680</v>
      </c>
      <c r="S12">
        <v>2780</v>
      </c>
    </row>
    <row r="13" spans="1:41" ht="15" hidden="1" customHeight="1" x14ac:dyDescent="0.25">
      <c r="J13">
        <v>2</v>
      </c>
      <c r="K13">
        <v>502</v>
      </c>
      <c r="L13">
        <v>1102</v>
      </c>
      <c r="M13">
        <v>1602</v>
      </c>
      <c r="N13">
        <v>1702</v>
      </c>
      <c r="O13">
        <v>1902</v>
      </c>
      <c r="P13">
        <v>2402</v>
      </c>
      <c r="Q13">
        <v>2802</v>
      </c>
      <c r="R13">
        <v>3002</v>
      </c>
      <c r="S13">
        <v>3202</v>
      </c>
    </row>
    <row r="14" spans="1:41" ht="15" hidden="1" customHeight="1" x14ac:dyDescent="0.25">
      <c r="J14" s="6">
        <v>202</v>
      </c>
      <c r="K14" s="6">
        <v>1002</v>
      </c>
      <c r="L14" s="6">
        <v>2002</v>
      </c>
      <c r="M14" s="6">
        <v>3002</v>
      </c>
      <c r="N14" s="6">
        <v>3702</v>
      </c>
      <c r="O14" s="6">
        <v>4602</v>
      </c>
      <c r="P14" s="6">
        <v>5702</v>
      </c>
      <c r="Q14" s="6">
        <v>7492</v>
      </c>
      <c r="R14" s="6">
        <v>8982</v>
      </c>
      <c r="S14" s="6">
        <v>9482</v>
      </c>
    </row>
    <row r="17" spans="1:19" x14ac:dyDescent="0.25">
      <c r="J17" s="32" t="s">
        <v>17</v>
      </c>
      <c r="K17" s="32"/>
      <c r="L17" s="32"/>
      <c r="M17" s="32"/>
      <c r="N17" s="32"/>
      <c r="O17" s="32"/>
      <c r="P17" s="32"/>
      <c r="Q17" s="32"/>
      <c r="R17" s="32"/>
      <c r="S17" s="32"/>
    </row>
    <row r="18" spans="1:19" ht="30" x14ac:dyDescent="0.25">
      <c r="A18" s="2" t="s">
        <v>246</v>
      </c>
      <c r="B18" s="2" t="s">
        <v>247</v>
      </c>
      <c r="J18" s="4" t="s">
        <v>3</v>
      </c>
      <c r="K18" s="4" t="s">
        <v>7</v>
      </c>
      <c r="L18" s="4" t="s">
        <v>8</v>
      </c>
      <c r="M18" s="4" t="s">
        <v>9</v>
      </c>
      <c r="N18" s="4" t="s">
        <v>10</v>
      </c>
      <c r="O18" s="4" t="s">
        <v>11</v>
      </c>
      <c r="P18" s="4" t="s">
        <v>12</v>
      </c>
      <c r="Q18" s="4" t="s">
        <v>13</v>
      </c>
      <c r="R18" s="4" t="s">
        <v>14</v>
      </c>
      <c r="S18" s="4" t="s">
        <v>15</v>
      </c>
    </row>
    <row r="19" spans="1:19" ht="15.75" customHeight="1" x14ac:dyDescent="0.3">
      <c r="A19" t="s">
        <v>0</v>
      </c>
      <c r="B19" s="37" t="s">
        <v>248</v>
      </c>
      <c r="J19" s="26">
        <v>0.1</v>
      </c>
      <c r="K19" s="26">
        <v>0.1</v>
      </c>
      <c r="L19" s="26">
        <v>0.1</v>
      </c>
      <c r="M19" s="26">
        <v>0.1</v>
      </c>
      <c r="N19" s="41">
        <v>0.1</v>
      </c>
      <c r="O19" s="38">
        <v>0.6</v>
      </c>
      <c r="P19" s="41">
        <v>0.6</v>
      </c>
      <c r="Q19" s="26">
        <v>0.6</v>
      </c>
      <c r="R19" s="26">
        <v>0.94285714285714284</v>
      </c>
      <c r="S19" s="26">
        <v>1</v>
      </c>
    </row>
    <row r="20" spans="1:19" ht="15.75" customHeight="1" x14ac:dyDescent="0.3">
      <c r="A20" t="s">
        <v>1</v>
      </c>
      <c r="B20" s="37" t="s">
        <v>249</v>
      </c>
      <c r="J20" s="26">
        <v>3.5971223021582732E-2</v>
      </c>
      <c r="K20" s="26">
        <v>7.1942446043165464E-2</v>
      </c>
      <c r="L20" s="26">
        <v>0.1079136690647482</v>
      </c>
      <c r="M20" s="26">
        <v>0.14388489208633093</v>
      </c>
      <c r="N20" s="26">
        <v>0.17985611510791366</v>
      </c>
      <c r="O20" s="26">
        <v>0.21582733812949639</v>
      </c>
      <c r="P20" s="41">
        <v>0.25179856115107913</v>
      </c>
      <c r="Q20" s="38">
        <v>0.6079136690647482</v>
      </c>
      <c r="R20" s="41">
        <v>0.96402877697841727</v>
      </c>
      <c r="S20" s="26">
        <v>1</v>
      </c>
    </row>
    <row r="21" spans="1:19" ht="15.75" customHeight="1" x14ac:dyDescent="0.3">
      <c r="A21" t="s">
        <v>2</v>
      </c>
      <c r="B21" s="37" t="s">
        <v>250</v>
      </c>
      <c r="J21" s="26">
        <v>6.2460961898813238E-4</v>
      </c>
      <c r="K21" s="26">
        <v>0.15677701436602123</v>
      </c>
      <c r="L21" s="41">
        <v>0.34415990006246094</v>
      </c>
      <c r="M21" s="38">
        <v>0.50031230480949407</v>
      </c>
      <c r="N21" s="41">
        <v>0.53154278575890068</v>
      </c>
      <c r="O21" s="26">
        <v>0.59400374765771391</v>
      </c>
      <c r="P21" s="26">
        <v>0.75015615240474698</v>
      </c>
      <c r="Q21" s="26">
        <v>0.87507807620237354</v>
      </c>
      <c r="R21" s="26">
        <v>0.93753903810118677</v>
      </c>
      <c r="S21" s="26">
        <v>1</v>
      </c>
    </row>
    <row r="22" spans="1:19" ht="18.75" x14ac:dyDescent="0.3">
      <c r="A22" s="6" t="s">
        <v>253</v>
      </c>
      <c r="B22" s="6" t="s">
        <v>251</v>
      </c>
      <c r="J22" s="39">
        <v>2.130352246361527E-2</v>
      </c>
      <c r="K22" s="39">
        <v>0.1056739084581312</v>
      </c>
      <c r="L22" s="39">
        <v>0.21113689095127611</v>
      </c>
      <c r="M22" s="39">
        <v>0.31659987344442103</v>
      </c>
      <c r="N22" s="39">
        <v>0.39042396118962241</v>
      </c>
      <c r="O22" s="42">
        <v>0.48534064543345284</v>
      </c>
      <c r="P22" s="40">
        <v>0.60134992617591221</v>
      </c>
      <c r="Q22" s="42">
        <v>0.79012866483864164</v>
      </c>
      <c r="R22" s="39">
        <v>0.9472685087534275</v>
      </c>
      <c r="S22" s="39">
        <v>1</v>
      </c>
    </row>
    <row r="24" spans="1:19" x14ac:dyDescent="0.25">
      <c r="B24" s="14" t="s">
        <v>252</v>
      </c>
    </row>
    <row r="25" spans="1:19" x14ac:dyDescent="0.25">
      <c r="B25" t="s">
        <v>249</v>
      </c>
    </row>
    <row r="27" spans="1:19" x14ac:dyDescent="0.25">
      <c r="B27" s="14" t="s">
        <v>254</v>
      </c>
    </row>
    <row r="28" spans="1:19" x14ac:dyDescent="0.25">
      <c r="B28" t="s">
        <v>248</v>
      </c>
    </row>
  </sheetData>
  <autoFilter ref="A3:AO3" xr:uid="{1B46F894-5EE9-4831-844E-85B809B2A8CF}"/>
  <mergeCells count="5">
    <mergeCell ref="J2:S2"/>
    <mergeCell ref="U2:AD2"/>
    <mergeCell ref="AF2:AO2"/>
    <mergeCell ref="J9:S9"/>
    <mergeCell ref="J17:S17"/>
  </mergeCells>
  <phoneticPr fontId="4" type="noConversion"/>
  <conditionalFormatting sqref="J4:T6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{1C89C9E4-156D-4357-8924-2815589D9608}</x14:id>
        </ext>
      </extLst>
    </cfRule>
  </conditionalFormatting>
  <conditionalFormatting sqref="H4:I6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{346EF7CE-5C8E-4E8A-A441-214E3087D569}</x14:id>
        </ext>
      </extLst>
    </cfRule>
  </conditionalFormatting>
  <conditionalFormatting sqref="H4:T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{7BE24FEA-29BD-42FF-92C5-1C4527EEDFDA}</x14:id>
        </ext>
      </extLst>
    </cfRule>
  </conditionalFormatting>
  <pageMargins left="0.7" right="0.7" top="0.75" bottom="0.75" header="0.3" footer="0.3"/>
  <pageSetup orientation="portrait" r:id="rId1"/>
  <ignoredErrors>
    <ignoredError sqref="V4" formulaRange="1"/>
  </ignoredErrors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C89C9E4-156D-4357-8924-2815589D9608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J4:T6</xm:sqref>
        </x14:conditionalFormatting>
        <x14:conditionalFormatting xmlns:xm="http://schemas.microsoft.com/office/excel/2006/main">
          <x14:cfRule type="dataBar" id="{346EF7CE-5C8E-4E8A-A441-214E3087D56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H4:I6</xm:sqref>
        </x14:conditionalFormatting>
        <x14:conditionalFormatting xmlns:xm="http://schemas.microsoft.com/office/excel/2006/main">
          <x14:cfRule type="dataBar" id="{7BE24FEA-29BD-42FF-92C5-1C4527EEDFD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H4:T6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F90F-2A9D-42C0-BF9E-7F3979C92823}">
  <dimension ref="A1:Q43"/>
  <sheetViews>
    <sheetView workbookViewId="0">
      <selection activeCell="A30" sqref="A30"/>
    </sheetView>
  </sheetViews>
  <sheetFormatPr defaultRowHeight="15" x14ac:dyDescent="0.25"/>
  <cols>
    <col min="1" max="1" width="70.85546875" bestFit="1" customWidth="1"/>
    <col min="2" max="2" width="18.140625" bestFit="1" customWidth="1"/>
    <col min="3" max="3" width="14.5703125" bestFit="1" customWidth="1"/>
    <col min="6" max="6" width="18.42578125" bestFit="1" customWidth="1"/>
    <col min="8" max="8" width="16.42578125" bestFit="1" customWidth="1"/>
  </cols>
  <sheetData>
    <row r="1" spans="1:17" x14ac:dyDescent="0.25">
      <c r="B1" s="15" t="s">
        <v>22</v>
      </c>
      <c r="C1" s="15"/>
      <c r="D1" s="23" t="s">
        <v>65</v>
      </c>
      <c r="E1" s="15"/>
      <c r="F1" s="15"/>
      <c r="G1" s="15" t="s">
        <v>32</v>
      </c>
      <c r="H1" s="16" t="s">
        <v>40</v>
      </c>
    </row>
    <row r="2" spans="1:17" x14ac:dyDescent="0.25">
      <c r="B2" s="15" t="s">
        <v>24</v>
      </c>
      <c r="C2" s="15"/>
      <c r="D2" s="23">
        <v>1</v>
      </c>
      <c r="E2" s="15"/>
      <c r="F2" s="15"/>
      <c r="G2" s="15" t="s">
        <v>35</v>
      </c>
      <c r="H2" s="15" t="s">
        <v>64</v>
      </c>
    </row>
    <row r="3" spans="1:17" x14ac:dyDescent="0.25">
      <c r="A3" s="22" t="str">
        <f>_xlfn.CONCAT(B3,C3,D3,E3,F3,G3,H3)</f>
        <v>COUNT(KPI_VALUE) AS Population_Size</v>
      </c>
      <c r="B3" t="s">
        <v>63</v>
      </c>
      <c r="C3" t="str">
        <f>D$1</f>
        <v>KPI_VALUE</v>
      </c>
      <c r="D3" t="s">
        <v>61</v>
      </c>
      <c r="G3" t="s">
        <v>62</v>
      </c>
      <c r="H3" t="s">
        <v>122</v>
      </c>
      <c r="M3" t="s">
        <v>125</v>
      </c>
      <c r="N3" t="str">
        <f>H3</f>
        <v>Population_Size</v>
      </c>
    </row>
    <row r="4" spans="1:17" x14ac:dyDescent="0.25">
      <c r="A4" s="22" t="str">
        <f t="shared" ref="A4:A30" si="0">_xlfn.CONCAT(B4,C4,D4,E4,F4,G4,H4)</f>
        <v>,SUM (CASE WHEN KPI_VALUE&lt;= b.ALL_P99 THEN 1 ELSE 0 END) AS P99</v>
      </c>
      <c r="B4" t="s">
        <v>120</v>
      </c>
      <c r="C4" t="str">
        <f>D$1</f>
        <v>KPI_VALUE</v>
      </c>
      <c r="D4" t="s">
        <v>121</v>
      </c>
      <c r="E4" t="s">
        <v>93</v>
      </c>
      <c r="F4" t="s">
        <v>27</v>
      </c>
      <c r="G4" t="s">
        <v>62</v>
      </c>
      <c r="H4" t="str">
        <f>"P"&amp;ROUND(K4*100,0)</f>
        <v>P99</v>
      </c>
      <c r="K4">
        <v>0.99</v>
      </c>
      <c r="M4" t="s">
        <v>126</v>
      </c>
      <c r="N4" t="str">
        <f t="shared" ref="N4:N30" si="1">H4</f>
        <v>P99</v>
      </c>
      <c r="Q4" t="str">
        <f>",b."&amp;E4</f>
        <v>,b.ALL_P99</v>
      </c>
    </row>
    <row r="5" spans="1:17" x14ac:dyDescent="0.25">
      <c r="A5" s="22" t="str">
        <f t="shared" si="0"/>
        <v>,SUM (CASE WHEN KPI_VALUE&lt;= b.ALL_P98 THEN 1 ELSE 0 END) AS P98</v>
      </c>
      <c r="B5" t="s">
        <v>120</v>
      </c>
      <c r="C5" t="str">
        <f t="shared" ref="C5:C30" si="2">D$1</f>
        <v>KPI_VALUE</v>
      </c>
      <c r="D5" t="s">
        <v>121</v>
      </c>
      <c r="E5" t="s">
        <v>94</v>
      </c>
      <c r="F5" t="s">
        <v>27</v>
      </c>
      <c r="G5" t="s">
        <v>62</v>
      </c>
      <c r="H5" t="str">
        <f t="shared" ref="H5:H30" si="3">"P"&amp;ROUND(K5*100,0)</f>
        <v>P98</v>
      </c>
      <c r="K5">
        <v>0.98</v>
      </c>
      <c r="M5" t="s">
        <v>126</v>
      </c>
      <c r="N5" t="str">
        <f t="shared" si="1"/>
        <v>P98</v>
      </c>
      <c r="Q5" t="str">
        <f t="shared" ref="Q5:Q30" si="4">",b."&amp;E5</f>
        <v>,b.ALL_P98</v>
      </c>
    </row>
    <row r="6" spans="1:17" x14ac:dyDescent="0.25">
      <c r="A6" s="22" t="str">
        <f t="shared" si="0"/>
        <v>,SUM (CASE WHEN KPI_VALUE&lt;= b.ALL_P97 THEN 1 ELSE 0 END) AS P97</v>
      </c>
      <c r="B6" t="s">
        <v>120</v>
      </c>
      <c r="C6" t="str">
        <f t="shared" si="2"/>
        <v>KPI_VALUE</v>
      </c>
      <c r="D6" t="s">
        <v>121</v>
      </c>
      <c r="E6" t="s">
        <v>95</v>
      </c>
      <c r="F6" t="s">
        <v>27</v>
      </c>
      <c r="G6" t="s">
        <v>62</v>
      </c>
      <c r="H6" t="str">
        <f t="shared" si="3"/>
        <v>P97</v>
      </c>
      <c r="K6">
        <v>0.97</v>
      </c>
      <c r="M6" t="s">
        <v>126</v>
      </c>
      <c r="N6" t="str">
        <f t="shared" si="1"/>
        <v>P97</v>
      </c>
      <c r="Q6" t="str">
        <f t="shared" si="4"/>
        <v>,b.ALL_P97</v>
      </c>
    </row>
    <row r="7" spans="1:17" x14ac:dyDescent="0.25">
      <c r="A7" s="22" t="str">
        <f t="shared" si="0"/>
        <v>,SUM (CASE WHEN KPI_VALUE&lt;= b.ALL_P96 THEN 1 ELSE 0 END) AS P96</v>
      </c>
      <c r="B7" t="s">
        <v>120</v>
      </c>
      <c r="C7" t="str">
        <f t="shared" si="2"/>
        <v>KPI_VALUE</v>
      </c>
      <c r="D7" t="s">
        <v>121</v>
      </c>
      <c r="E7" t="s">
        <v>96</v>
      </c>
      <c r="F7" t="s">
        <v>27</v>
      </c>
      <c r="G7" t="s">
        <v>62</v>
      </c>
      <c r="H7" t="str">
        <f t="shared" si="3"/>
        <v>P96</v>
      </c>
      <c r="K7">
        <v>0.96</v>
      </c>
      <c r="M7" t="s">
        <v>126</v>
      </c>
      <c r="N7" t="str">
        <f t="shared" si="1"/>
        <v>P96</v>
      </c>
      <c r="Q7" t="str">
        <f t="shared" si="4"/>
        <v>,b.ALL_P96</v>
      </c>
    </row>
    <row r="8" spans="1:17" x14ac:dyDescent="0.25">
      <c r="A8" s="22" t="str">
        <f t="shared" si="0"/>
        <v>,SUM (CASE WHEN KPI_VALUE&lt;= b.ALL_P95 THEN 1 ELSE 0 END) AS P95</v>
      </c>
      <c r="B8" t="s">
        <v>120</v>
      </c>
      <c r="C8" t="str">
        <f t="shared" si="2"/>
        <v>KPI_VALUE</v>
      </c>
      <c r="D8" t="s">
        <v>121</v>
      </c>
      <c r="E8" t="s">
        <v>97</v>
      </c>
      <c r="F8" t="s">
        <v>27</v>
      </c>
      <c r="G8" t="s">
        <v>62</v>
      </c>
      <c r="H8" t="str">
        <f t="shared" si="3"/>
        <v>P95</v>
      </c>
      <c r="K8">
        <v>0.95</v>
      </c>
      <c r="M8" t="s">
        <v>126</v>
      </c>
      <c r="N8" t="str">
        <f t="shared" si="1"/>
        <v>P95</v>
      </c>
      <c r="Q8" t="str">
        <f t="shared" si="4"/>
        <v>,b.ALL_P95</v>
      </c>
    </row>
    <row r="9" spans="1:17" x14ac:dyDescent="0.25">
      <c r="A9" s="22" t="str">
        <f t="shared" si="0"/>
        <v>,SUM (CASE WHEN KPI_VALUE&lt;= b.ALL_P90 THEN 1 ELSE 0 END) AS P90</v>
      </c>
      <c r="B9" t="s">
        <v>120</v>
      </c>
      <c r="C9" t="str">
        <f t="shared" si="2"/>
        <v>KPI_VALUE</v>
      </c>
      <c r="D9" t="s">
        <v>121</v>
      </c>
      <c r="E9" t="s">
        <v>98</v>
      </c>
      <c r="F9" t="s">
        <v>27</v>
      </c>
      <c r="G9" t="s">
        <v>62</v>
      </c>
      <c r="H9" t="str">
        <f t="shared" si="3"/>
        <v>P90</v>
      </c>
      <c r="K9">
        <v>0.9</v>
      </c>
      <c r="M9" t="s">
        <v>126</v>
      </c>
      <c r="N9" t="str">
        <f t="shared" si="1"/>
        <v>P90</v>
      </c>
      <c r="Q9" t="str">
        <f t="shared" si="4"/>
        <v>,b.ALL_P90</v>
      </c>
    </row>
    <row r="10" spans="1:17" x14ac:dyDescent="0.25">
      <c r="A10" s="22" t="str">
        <f t="shared" si="0"/>
        <v>,SUM (CASE WHEN KPI_VALUE&lt;= b.ALL_P85 THEN 1 ELSE 0 END) AS P85</v>
      </c>
      <c r="B10" t="s">
        <v>120</v>
      </c>
      <c r="C10" t="str">
        <f t="shared" si="2"/>
        <v>KPI_VALUE</v>
      </c>
      <c r="D10" t="s">
        <v>121</v>
      </c>
      <c r="E10" t="s">
        <v>99</v>
      </c>
      <c r="F10" t="s">
        <v>27</v>
      </c>
      <c r="G10" t="s">
        <v>62</v>
      </c>
      <c r="H10" t="str">
        <f t="shared" si="3"/>
        <v>P85</v>
      </c>
      <c r="K10">
        <v>0.85</v>
      </c>
      <c r="M10" t="s">
        <v>126</v>
      </c>
      <c r="N10" t="str">
        <f t="shared" si="1"/>
        <v>P85</v>
      </c>
      <c r="Q10" t="str">
        <f t="shared" si="4"/>
        <v>,b.ALL_P85</v>
      </c>
    </row>
    <row r="11" spans="1:17" x14ac:dyDescent="0.25">
      <c r="A11" s="22" t="str">
        <f t="shared" si="0"/>
        <v>,SUM (CASE WHEN KPI_VALUE&lt;= b.ALL_P80 THEN 1 ELSE 0 END) AS P80</v>
      </c>
      <c r="B11" t="s">
        <v>120</v>
      </c>
      <c r="C11" t="str">
        <f t="shared" si="2"/>
        <v>KPI_VALUE</v>
      </c>
      <c r="D11" t="s">
        <v>121</v>
      </c>
      <c r="E11" t="s">
        <v>100</v>
      </c>
      <c r="F11" t="s">
        <v>27</v>
      </c>
      <c r="G11" t="s">
        <v>62</v>
      </c>
      <c r="H11" t="str">
        <f t="shared" si="3"/>
        <v>P80</v>
      </c>
      <c r="K11">
        <v>0.8</v>
      </c>
      <c r="M11" t="s">
        <v>126</v>
      </c>
      <c r="N11" t="str">
        <f t="shared" si="1"/>
        <v>P80</v>
      </c>
      <c r="Q11" t="str">
        <f t="shared" si="4"/>
        <v>,b.ALL_P80</v>
      </c>
    </row>
    <row r="12" spans="1:17" x14ac:dyDescent="0.25">
      <c r="A12" s="22" t="str">
        <f t="shared" si="0"/>
        <v>,SUM (CASE WHEN KPI_VALUE&lt;= b.ALL_P75 THEN 1 ELSE 0 END) AS P75</v>
      </c>
      <c r="B12" t="s">
        <v>120</v>
      </c>
      <c r="C12" t="str">
        <f t="shared" si="2"/>
        <v>KPI_VALUE</v>
      </c>
      <c r="D12" t="s">
        <v>121</v>
      </c>
      <c r="E12" t="s">
        <v>101</v>
      </c>
      <c r="F12" t="s">
        <v>27</v>
      </c>
      <c r="G12" t="s">
        <v>62</v>
      </c>
      <c r="H12" t="str">
        <f t="shared" si="3"/>
        <v>P75</v>
      </c>
      <c r="K12">
        <v>0.75</v>
      </c>
      <c r="M12" t="s">
        <v>126</v>
      </c>
      <c r="N12" t="str">
        <f t="shared" si="1"/>
        <v>P75</v>
      </c>
      <c r="Q12" t="str">
        <f t="shared" si="4"/>
        <v>,b.ALL_P75</v>
      </c>
    </row>
    <row r="13" spans="1:17" x14ac:dyDescent="0.25">
      <c r="A13" s="22" t="str">
        <f t="shared" si="0"/>
        <v>,SUM (CASE WHEN KPI_VALUE&lt;= b.ALL_P70 THEN 1 ELSE 0 END) AS P70</v>
      </c>
      <c r="B13" t="s">
        <v>120</v>
      </c>
      <c r="C13" t="str">
        <f t="shared" si="2"/>
        <v>KPI_VALUE</v>
      </c>
      <c r="D13" t="s">
        <v>121</v>
      </c>
      <c r="E13" t="s">
        <v>102</v>
      </c>
      <c r="F13" t="s">
        <v>27</v>
      </c>
      <c r="G13" t="s">
        <v>62</v>
      </c>
      <c r="H13" t="str">
        <f t="shared" si="3"/>
        <v>P70</v>
      </c>
      <c r="K13">
        <v>0.7</v>
      </c>
      <c r="M13" t="s">
        <v>126</v>
      </c>
      <c r="N13" t="str">
        <f t="shared" si="1"/>
        <v>P70</v>
      </c>
      <c r="Q13" t="str">
        <f t="shared" si="4"/>
        <v>,b.ALL_P70</v>
      </c>
    </row>
    <row r="14" spans="1:17" x14ac:dyDescent="0.25">
      <c r="A14" s="22" t="str">
        <f t="shared" si="0"/>
        <v>,SUM (CASE WHEN KPI_VALUE&lt;= b.ALL_P65 THEN 1 ELSE 0 END) AS P65</v>
      </c>
      <c r="B14" t="s">
        <v>120</v>
      </c>
      <c r="C14" t="str">
        <f t="shared" si="2"/>
        <v>KPI_VALUE</v>
      </c>
      <c r="D14" t="s">
        <v>121</v>
      </c>
      <c r="E14" t="s">
        <v>103</v>
      </c>
      <c r="F14" t="s">
        <v>27</v>
      </c>
      <c r="G14" t="s">
        <v>62</v>
      </c>
      <c r="H14" t="str">
        <f t="shared" si="3"/>
        <v>P65</v>
      </c>
      <c r="K14">
        <v>0.65</v>
      </c>
      <c r="M14" t="s">
        <v>126</v>
      </c>
      <c r="N14" t="str">
        <f t="shared" si="1"/>
        <v>P65</v>
      </c>
      <c r="Q14" t="str">
        <f t="shared" si="4"/>
        <v>,b.ALL_P65</v>
      </c>
    </row>
    <row r="15" spans="1:17" x14ac:dyDescent="0.25">
      <c r="A15" s="22" t="str">
        <f t="shared" si="0"/>
        <v>,SUM (CASE WHEN KPI_VALUE&lt;= b.ALL_P60 THEN 1 ELSE 0 END) AS P60</v>
      </c>
      <c r="B15" t="s">
        <v>120</v>
      </c>
      <c r="C15" t="str">
        <f t="shared" si="2"/>
        <v>KPI_VALUE</v>
      </c>
      <c r="D15" t="s">
        <v>121</v>
      </c>
      <c r="E15" t="s">
        <v>104</v>
      </c>
      <c r="F15" t="s">
        <v>27</v>
      </c>
      <c r="G15" t="s">
        <v>62</v>
      </c>
      <c r="H15" t="str">
        <f t="shared" si="3"/>
        <v>P60</v>
      </c>
      <c r="K15">
        <v>0.6</v>
      </c>
      <c r="M15" t="s">
        <v>126</v>
      </c>
      <c r="N15" t="str">
        <f t="shared" si="1"/>
        <v>P60</v>
      </c>
      <c r="Q15" t="str">
        <f t="shared" si="4"/>
        <v>,b.ALL_P60</v>
      </c>
    </row>
    <row r="16" spans="1:17" x14ac:dyDescent="0.25">
      <c r="A16" s="22" t="str">
        <f t="shared" si="0"/>
        <v>,SUM (CASE WHEN KPI_VALUE&lt;= b.ALL_P55 THEN 1 ELSE 0 END) AS P55</v>
      </c>
      <c r="B16" t="s">
        <v>120</v>
      </c>
      <c r="C16" t="str">
        <f t="shared" si="2"/>
        <v>KPI_VALUE</v>
      </c>
      <c r="D16" t="s">
        <v>121</v>
      </c>
      <c r="E16" t="s">
        <v>105</v>
      </c>
      <c r="F16" t="s">
        <v>27</v>
      </c>
      <c r="G16" t="s">
        <v>62</v>
      </c>
      <c r="H16" t="str">
        <f t="shared" si="3"/>
        <v>P55</v>
      </c>
      <c r="K16">
        <v>0.55000000000000104</v>
      </c>
      <c r="M16" t="s">
        <v>126</v>
      </c>
      <c r="N16" t="str">
        <f t="shared" si="1"/>
        <v>P55</v>
      </c>
      <c r="Q16" t="str">
        <f t="shared" si="4"/>
        <v>,b.ALL_P55</v>
      </c>
    </row>
    <row r="17" spans="1:17" x14ac:dyDescent="0.25">
      <c r="A17" s="22" t="str">
        <f t="shared" si="0"/>
        <v>,SUM (CASE WHEN KPI_VALUE&lt;= b.ALL_P50 THEN 1 ELSE 0 END) AS P50</v>
      </c>
      <c r="B17" t="s">
        <v>120</v>
      </c>
      <c r="C17" t="str">
        <f t="shared" si="2"/>
        <v>KPI_VALUE</v>
      </c>
      <c r="D17" t="s">
        <v>121</v>
      </c>
      <c r="E17" t="s">
        <v>106</v>
      </c>
      <c r="F17" t="s">
        <v>27</v>
      </c>
      <c r="G17" t="s">
        <v>62</v>
      </c>
      <c r="H17" t="str">
        <f t="shared" si="3"/>
        <v>P50</v>
      </c>
      <c r="K17">
        <v>0.500000000000001</v>
      </c>
      <c r="M17" t="s">
        <v>126</v>
      </c>
      <c r="N17" t="str">
        <f t="shared" si="1"/>
        <v>P50</v>
      </c>
      <c r="Q17" t="str">
        <f t="shared" si="4"/>
        <v>,b.ALL_P50</v>
      </c>
    </row>
    <row r="18" spans="1:17" x14ac:dyDescent="0.25">
      <c r="A18" s="22" t="str">
        <f t="shared" si="0"/>
        <v>,SUM (CASE WHEN KPI_VALUE&lt;= b.ALL_P45 THEN 1 ELSE 0 END) AS P45</v>
      </c>
      <c r="B18" t="s">
        <v>120</v>
      </c>
      <c r="C18" t="str">
        <f t="shared" si="2"/>
        <v>KPI_VALUE</v>
      </c>
      <c r="D18" t="s">
        <v>121</v>
      </c>
      <c r="E18" t="s">
        <v>107</v>
      </c>
      <c r="F18" t="s">
        <v>27</v>
      </c>
      <c r="G18" t="s">
        <v>62</v>
      </c>
      <c r="H18" t="str">
        <f t="shared" si="3"/>
        <v>P45</v>
      </c>
      <c r="K18">
        <v>0.45000000000000101</v>
      </c>
      <c r="M18" t="s">
        <v>126</v>
      </c>
      <c r="N18" t="str">
        <f t="shared" si="1"/>
        <v>P45</v>
      </c>
      <c r="Q18" t="str">
        <f t="shared" si="4"/>
        <v>,b.ALL_P45</v>
      </c>
    </row>
    <row r="19" spans="1:17" x14ac:dyDescent="0.25">
      <c r="A19" s="22" t="str">
        <f t="shared" si="0"/>
        <v>,SUM (CASE WHEN KPI_VALUE&lt;= b.ALL_P40 THEN 1 ELSE 0 END) AS P40</v>
      </c>
      <c r="B19" t="s">
        <v>120</v>
      </c>
      <c r="C19" t="str">
        <f t="shared" si="2"/>
        <v>KPI_VALUE</v>
      </c>
      <c r="D19" t="s">
        <v>121</v>
      </c>
      <c r="E19" t="s">
        <v>108</v>
      </c>
      <c r="F19" t="s">
        <v>27</v>
      </c>
      <c r="G19" t="s">
        <v>62</v>
      </c>
      <c r="H19" t="str">
        <f t="shared" si="3"/>
        <v>P40</v>
      </c>
      <c r="K19">
        <v>0.40000000000000102</v>
      </c>
      <c r="M19" t="s">
        <v>126</v>
      </c>
      <c r="N19" t="str">
        <f t="shared" si="1"/>
        <v>P40</v>
      </c>
      <c r="Q19" t="str">
        <f t="shared" si="4"/>
        <v>,b.ALL_P40</v>
      </c>
    </row>
    <row r="20" spans="1:17" x14ac:dyDescent="0.25">
      <c r="A20" s="22" t="str">
        <f t="shared" si="0"/>
        <v>,SUM (CASE WHEN KPI_VALUE&lt;= b.ALL_P35 THEN 1 ELSE 0 END) AS P35</v>
      </c>
      <c r="B20" t="s">
        <v>120</v>
      </c>
      <c r="C20" t="str">
        <f t="shared" si="2"/>
        <v>KPI_VALUE</v>
      </c>
      <c r="D20" t="s">
        <v>121</v>
      </c>
      <c r="E20" t="s">
        <v>109</v>
      </c>
      <c r="F20" t="s">
        <v>27</v>
      </c>
      <c r="G20" t="s">
        <v>62</v>
      </c>
      <c r="H20" t="str">
        <f t="shared" si="3"/>
        <v>P35</v>
      </c>
      <c r="K20">
        <v>0.35000000000000098</v>
      </c>
      <c r="M20" t="s">
        <v>126</v>
      </c>
      <c r="N20" t="str">
        <f t="shared" si="1"/>
        <v>P35</v>
      </c>
      <c r="Q20" t="str">
        <f t="shared" si="4"/>
        <v>,b.ALL_P35</v>
      </c>
    </row>
    <row r="21" spans="1:17" x14ac:dyDescent="0.25">
      <c r="A21" s="22" t="str">
        <f t="shared" si="0"/>
        <v>,SUM (CASE WHEN KPI_VALUE&lt;= b.ALL_P30 THEN 1 ELSE 0 END) AS P30</v>
      </c>
      <c r="B21" t="s">
        <v>120</v>
      </c>
      <c r="C21" t="str">
        <f t="shared" si="2"/>
        <v>KPI_VALUE</v>
      </c>
      <c r="D21" t="s">
        <v>121</v>
      </c>
      <c r="E21" t="s">
        <v>110</v>
      </c>
      <c r="F21" t="s">
        <v>27</v>
      </c>
      <c r="G21" t="s">
        <v>62</v>
      </c>
      <c r="H21" t="str">
        <f t="shared" si="3"/>
        <v>P30</v>
      </c>
      <c r="K21">
        <v>0.30000000000000099</v>
      </c>
      <c r="M21" t="s">
        <v>126</v>
      </c>
      <c r="N21" t="str">
        <f t="shared" si="1"/>
        <v>P30</v>
      </c>
      <c r="Q21" t="str">
        <f t="shared" si="4"/>
        <v>,b.ALL_P30</v>
      </c>
    </row>
    <row r="22" spans="1:17" x14ac:dyDescent="0.25">
      <c r="A22" s="22" t="str">
        <f t="shared" si="0"/>
        <v>,SUM (CASE WHEN KPI_VALUE&lt;= b.ALL_P25 THEN 1 ELSE 0 END) AS P25</v>
      </c>
      <c r="B22" t="s">
        <v>120</v>
      </c>
      <c r="C22" t="str">
        <f t="shared" si="2"/>
        <v>KPI_VALUE</v>
      </c>
      <c r="D22" t="s">
        <v>121</v>
      </c>
      <c r="E22" t="s">
        <v>111</v>
      </c>
      <c r="F22" t="s">
        <v>27</v>
      </c>
      <c r="G22" t="s">
        <v>62</v>
      </c>
      <c r="H22" t="str">
        <f t="shared" si="3"/>
        <v>P25</v>
      </c>
      <c r="K22">
        <v>0.250000000000001</v>
      </c>
      <c r="M22" t="s">
        <v>126</v>
      </c>
      <c r="N22" t="str">
        <f t="shared" si="1"/>
        <v>P25</v>
      </c>
      <c r="Q22" t="str">
        <f t="shared" si="4"/>
        <v>,b.ALL_P25</v>
      </c>
    </row>
    <row r="23" spans="1:17" x14ac:dyDescent="0.25">
      <c r="A23" s="22" t="str">
        <f t="shared" si="0"/>
        <v>,SUM (CASE WHEN KPI_VALUE&lt;= b.ALL_P20 THEN 1 ELSE 0 END) AS P20</v>
      </c>
      <c r="B23" t="s">
        <v>120</v>
      </c>
      <c r="C23" t="str">
        <f t="shared" si="2"/>
        <v>KPI_VALUE</v>
      </c>
      <c r="D23" t="s">
        <v>121</v>
      </c>
      <c r="E23" t="s">
        <v>112</v>
      </c>
      <c r="F23" t="s">
        <v>27</v>
      </c>
      <c r="G23" t="s">
        <v>62</v>
      </c>
      <c r="H23" t="str">
        <f t="shared" si="3"/>
        <v>P20</v>
      </c>
      <c r="K23">
        <v>0.20000000000000101</v>
      </c>
      <c r="M23" t="s">
        <v>126</v>
      </c>
      <c r="N23" t="str">
        <f t="shared" si="1"/>
        <v>P20</v>
      </c>
      <c r="Q23" t="str">
        <f t="shared" si="4"/>
        <v>,b.ALL_P20</v>
      </c>
    </row>
    <row r="24" spans="1:17" x14ac:dyDescent="0.25">
      <c r="A24" s="22" t="str">
        <f t="shared" si="0"/>
        <v>,SUM (CASE WHEN KPI_VALUE&lt;= b.ALL_P15 THEN 1 ELSE 0 END) AS P15</v>
      </c>
      <c r="B24" t="s">
        <v>120</v>
      </c>
      <c r="C24" t="str">
        <f t="shared" si="2"/>
        <v>KPI_VALUE</v>
      </c>
      <c r="D24" t="s">
        <v>121</v>
      </c>
      <c r="E24" t="s">
        <v>113</v>
      </c>
      <c r="F24" t="s">
        <v>27</v>
      </c>
      <c r="G24" t="s">
        <v>62</v>
      </c>
      <c r="H24" t="str">
        <f t="shared" si="3"/>
        <v>P15</v>
      </c>
      <c r="K24">
        <v>0.15000000000000099</v>
      </c>
      <c r="M24" t="s">
        <v>126</v>
      </c>
      <c r="N24" t="str">
        <f t="shared" si="1"/>
        <v>P15</v>
      </c>
      <c r="Q24" t="str">
        <f t="shared" si="4"/>
        <v>,b.ALL_P15</v>
      </c>
    </row>
    <row r="25" spans="1:17" x14ac:dyDescent="0.25">
      <c r="A25" s="22" t="str">
        <f t="shared" si="0"/>
        <v>,SUM (CASE WHEN KPI_VALUE&lt;= b.ALL_P10 THEN 1 ELSE 0 END) AS P10</v>
      </c>
      <c r="B25" t="s">
        <v>120</v>
      </c>
      <c r="C25" t="str">
        <f t="shared" si="2"/>
        <v>KPI_VALUE</v>
      </c>
      <c r="D25" t="s">
        <v>121</v>
      </c>
      <c r="E25" t="s">
        <v>114</v>
      </c>
      <c r="F25" t="s">
        <v>27</v>
      </c>
      <c r="G25" t="s">
        <v>62</v>
      </c>
      <c r="H25" t="str">
        <f t="shared" si="3"/>
        <v>P10</v>
      </c>
      <c r="K25">
        <v>0.100000000000001</v>
      </c>
      <c r="M25" t="s">
        <v>126</v>
      </c>
      <c r="N25" t="str">
        <f t="shared" si="1"/>
        <v>P10</v>
      </c>
      <c r="Q25" t="str">
        <f t="shared" si="4"/>
        <v>,b.ALL_P10</v>
      </c>
    </row>
    <row r="26" spans="1:17" x14ac:dyDescent="0.25">
      <c r="A26" s="22" t="str">
        <f t="shared" si="0"/>
        <v>,SUM (CASE WHEN KPI_VALUE&lt;= b.ALL_P5 THEN 1 ELSE 0 END) AS P5</v>
      </c>
      <c r="B26" t="s">
        <v>120</v>
      </c>
      <c r="C26" t="str">
        <f t="shared" si="2"/>
        <v>KPI_VALUE</v>
      </c>
      <c r="D26" t="s">
        <v>121</v>
      </c>
      <c r="E26" t="s">
        <v>115</v>
      </c>
      <c r="F26" t="s">
        <v>27</v>
      </c>
      <c r="G26" t="s">
        <v>62</v>
      </c>
      <c r="H26" t="str">
        <f t="shared" si="3"/>
        <v>P5</v>
      </c>
      <c r="K26">
        <v>5.0000000000000898E-2</v>
      </c>
      <c r="M26" t="s">
        <v>126</v>
      </c>
      <c r="N26" t="str">
        <f t="shared" si="1"/>
        <v>P5</v>
      </c>
      <c r="Q26" t="str">
        <f t="shared" si="4"/>
        <v>,b.ALL_P5</v>
      </c>
    </row>
    <row r="27" spans="1:17" x14ac:dyDescent="0.25">
      <c r="A27" s="22" t="str">
        <f t="shared" si="0"/>
        <v>,SUM (CASE WHEN KPI_VALUE&lt;= b.ALL_P4 THEN 1 ELSE 0 END) AS P4</v>
      </c>
      <c r="B27" t="s">
        <v>120</v>
      </c>
      <c r="C27" t="str">
        <f t="shared" si="2"/>
        <v>KPI_VALUE</v>
      </c>
      <c r="D27" t="s">
        <v>121</v>
      </c>
      <c r="E27" t="s">
        <v>116</v>
      </c>
      <c r="F27" t="s">
        <v>27</v>
      </c>
      <c r="G27" t="s">
        <v>62</v>
      </c>
      <c r="H27" t="str">
        <f t="shared" si="3"/>
        <v>P4</v>
      </c>
      <c r="K27">
        <v>0.04</v>
      </c>
      <c r="M27" t="s">
        <v>126</v>
      </c>
      <c r="N27" t="str">
        <f t="shared" si="1"/>
        <v>P4</v>
      </c>
      <c r="Q27" t="str">
        <f t="shared" si="4"/>
        <v>,b.ALL_P4</v>
      </c>
    </row>
    <row r="28" spans="1:17" x14ac:dyDescent="0.25">
      <c r="A28" s="22" t="str">
        <f t="shared" si="0"/>
        <v>,SUM (CASE WHEN KPI_VALUE&lt;= b.ALL_P3 THEN 1 ELSE 0 END) AS P3</v>
      </c>
      <c r="B28" t="s">
        <v>120</v>
      </c>
      <c r="C28" t="str">
        <f t="shared" si="2"/>
        <v>KPI_VALUE</v>
      </c>
      <c r="D28" t="s">
        <v>121</v>
      </c>
      <c r="E28" t="s">
        <v>117</v>
      </c>
      <c r="F28" t="s">
        <v>27</v>
      </c>
      <c r="G28" t="s">
        <v>62</v>
      </c>
      <c r="H28" t="str">
        <f t="shared" si="3"/>
        <v>P3</v>
      </c>
      <c r="K28">
        <v>2.99999999999991E-2</v>
      </c>
      <c r="M28" t="s">
        <v>126</v>
      </c>
      <c r="N28" t="str">
        <f t="shared" si="1"/>
        <v>P3</v>
      </c>
      <c r="Q28" t="str">
        <f t="shared" si="4"/>
        <v>,b.ALL_P3</v>
      </c>
    </row>
    <row r="29" spans="1:17" x14ac:dyDescent="0.25">
      <c r="A29" s="22" t="str">
        <f t="shared" si="0"/>
        <v>,SUM (CASE WHEN KPI_VALUE&lt;= b.ALL_P2 THEN 1 ELSE 0 END) AS P2</v>
      </c>
      <c r="B29" t="s">
        <v>120</v>
      </c>
      <c r="C29" t="str">
        <f t="shared" si="2"/>
        <v>KPI_VALUE</v>
      </c>
      <c r="D29" t="s">
        <v>121</v>
      </c>
      <c r="E29" t="s">
        <v>118</v>
      </c>
      <c r="F29" t="s">
        <v>27</v>
      </c>
      <c r="G29" t="s">
        <v>62</v>
      </c>
      <c r="H29" t="str">
        <f t="shared" si="3"/>
        <v>P2</v>
      </c>
      <c r="K29">
        <v>1.99999999999982E-2</v>
      </c>
      <c r="M29" t="s">
        <v>126</v>
      </c>
      <c r="N29" t="str">
        <f t="shared" si="1"/>
        <v>P2</v>
      </c>
      <c r="Q29" t="str">
        <f t="shared" si="4"/>
        <v>,b.ALL_P2</v>
      </c>
    </row>
    <row r="30" spans="1:17" x14ac:dyDescent="0.25">
      <c r="A30" s="22" t="str">
        <f t="shared" si="0"/>
        <v>,SUM (CASE WHEN KPI_VALUE&lt;= b.ALL_P1 THEN 1 ELSE 0 END) AS P1</v>
      </c>
      <c r="B30" t="s">
        <v>120</v>
      </c>
      <c r="C30" t="str">
        <f t="shared" si="2"/>
        <v>KPI_VALUE</v>
      </c>
      <c r="D30" t="s">
        <v>121</v>
      </c>
      <c r="E30" t="s">
        <v>119</v>
      </c>
      <c r="F30" t="s">
        <v>27</v>
      </c>
      <c r="G30" t="s">
        <v>62</v>
      </c>
      <c r="H30" t="str">
        <f t="shared" si="3"/>
        <v>P1</v>
      </c>
      <c r="K30">
        <v>9.9999999999972992E-3</v>
      </c>
      <c r="M30" t="s">
        <v>126</v>
      </c>
      <c r="N30" t="str">
        <f t="shared" si="1"/>
        <v>P1</v>
      </c>
      <c r="Q30" t="str">
        <f t="shared" si="4"/>
        <v>,b.ALL_P1</v>
      </c>
    </row>
    <row r="31" spans="1:17" x14ac:dyDescent="0.25">
      <c r="A31" s="22"/>
    </row>
    <row r="32" spans="1:17" x14ac:dyDescent="0.25">
      <c r="A32" s="22"/>
    </row>
    <row r="33" spans="1:1" x14ac:dyDescent="0.25">
      <c r="A33" s="22"/>
    </row>
    <row r="34" spans="1:1" x14ac:dyDescent="0.25">
      <c r="A34" s="22"/>
    </row>
    <row r="35" spans="1:1" x14ac:dyDescent="0.25">
      <c r="A35" s="22"/>
    </row>
    <row r="36" spans="1:1" x14ac:dyDescent="0.25">
      <c r="A36" s="22"/>
    </row>
    <row r="37" spans="1:1" x14ac:dyDescent="0.25">
      <c r="A37" s="22"/>
    </row>
    <row r="38" spans="1:1" x14ac:dyDescent="0.25">
      <c r="A38" s="22"/>
    </row>
    <row r="39" spans="1:1" x14ac:dyDescent="0.25">
      <c r="A39" s="22"/>
    </row>
    <row r="40" spans="1:1" x14ac:dyDescent="0.25">
      <c r="A40" s="22"/>
    </row>
    <row r="41" spans="1:1" x14ac:dyDescent="0.25">
      <c r="A41" s="22"/>
    </row>
    <row r="42" spans="1:1" x14ac:dyDescent="0.25">
      <c r="A42" s="22"/>
    </row>
    <row r="43" spans="1:1" x14ac:dyDescent="0.25">
      <c r="A43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CF36-1C79-4556-8324-9930D30A518A}">
  <dimension ref="A1:B76"/>
  <sheetViews>
    <sheetView topLeftCell="A46" workbookViewId="0">
      <selection activeCell="A49" sqref="A49:A76"/>
    </sheetView>
  </sheetViews>
  <sheetFormatPr defaultRowHeight="15" x14ac:dyDescent="0.25"/>
  <sheetData>
    <row r="1" spans="1:2" x14ac:dyDescent="0.25">
      <c r="B1" t="s">
        <v>154</v>
      </c>
    </row>
    <row r="2" spans="1:2" x14ac:dyDescent="0.25">
      <c r="A2" t="s">
        <v>155</v>
      </c>
    </row>
    <row r="3" spans="1:2" x14ac:dyDescent="0.25">
      <c r="B3" t="s">
        <v>156</v>
      </c>
    </row>
    <row r="4" spans="1:2" x14ac:dyDescent="0.25">
      <c r="A4" t="s">
        <v>157</v>
      </c>
    </row>
    <row r="5" spans="1:2" x14ac:dyDescent="0.25">
      <c r="B5" t="s">
        <v>158</v>
      </c>
    </row>
    <row r="6" spans="1:2" x14ac:dyDescent="0.25">
      <c r="A6" t="s">
        <v>159</v>
      </c>
    </row>
    <row r="7" spans="1:2" x14ac:dyDescent="0.25">
      <c r="B7" t="s">
        <v>160</v>
      </c>
    </row>
    <row r="8" spans="1:2" x14ac:dyDescent="0.25">
      <c r="B8" t="s">
        <v>161</v>
      </c>
    </row>
    <row r="9" spans="1:2" x14ac:dyDescent="0.25">
      <c r="A9" t="s">
        <v>162</v>
      </c>
    </row>
    <row r="10" spans="1:2" x14ac:dyDescent="0.25">
      <c r="B10" t="s">
        <v>163</v>
      </c>
    </row>
    <row r="11" spans="1:2" x14ac:dyDescent="0.25">
      <c r="B11" t="s">
        <v>164</v>
      </c>
    </row>
    <row r="12" spans="1:2" x14ac:dyDescent="0.25">
      <c r="B12" t="s">
        <v>165</v>
      </c>
    </row>
    <row r="13" spans="1:2" x14ac:dyDescent="0.25">
      <c r="B13" t="s">
        <v>166</v>
      </c>
    </row>
    <row r="14" spans="1:2" x14ac:dyDescent="0.25">
      <c r="B14" t="s">
        <v>167</v>
      </c>
    </row>
    <row r="15" spans="1:2" x14ac:dyDescent="0.25">
      <c r="B15" t="s">
        <v>168</v>
      </c>
    </row>
    <row r="16" spans="1:2" x14ac:dyDescent="0.25">
      <c r="B16" t="s">
        <v>169</v>
      </c>
    </row>
    <row r="17" spans="1:2" x14ac:dyDescent="0.25">
      <c r="B17" t="s">
        <v>170</v>
      </c>
    </row>
    <row r="18" spans="1:2" x14ac:dyDescent="0.25">
      <c r="B18" t="s">
        <v>171</v>
      </c>
    </row>
    <row r="19" spans="1:2" x14ac:dyDescent="0.25">
      <c r="B19" t="s">
        <v>172</v>
      </c>
    </row>
    <row r="20" spans="1:2" x14ac:dyDescent="0.25">
      <c r="A20" t="s">
        <v>173</v>
      </c>
    </row>
    <row r="21" spans="1:2" x14ac:dyDescent="0.25">
      <c r="A21" t="s">
        <v>174</v>
      </c>
    </row>
    <row r="22" spans="1:2" x14ac:dyDescent="0.25">
      <c r="A22" t="s">
        <v>175</v>
      </c>
    </row>
    <row r="23" spans="1:2" x14ac:dyDescent="0.25">
      <c r="A23" t="s">
        <v>176</v>
      </c>
    </row>
    <row r="24" spans="1:2" x14ac:dyDescent="0.25">
      <c r="A24" t="s">
        <v>177</v>
      </c>
    </row>
    <row r="25" spans="1:2" x14ac:dyDescent="0.25">
      <c r="A25" t="s">
        <v>178</v>
      </c>
    </row>
    <row r="26" spans="1:2" x14ac:dyDescent="0.25">
      <c r="A26" t="s">
        <v>179</v>
      </c>
    </row>
    <row r="27" spans="1:2" x14ac:dyDescent="0.25">
      <c r="A27" t="s">
        <v>180</v>
      </c>
    </row>
    <row r="28" spans="1:2" x14ac:dyDescent="0.25">
      <c r="A28" t="s">
        <v>181</v>
      </c>
    </row>
    <row r="29" spans="1:2" x14ac:dyDescent="0.25">
      <c r="A29" t="s">
        <v>182</v>
      </c>
    </row>
    <row r="30" spans="1:2" x14ac:dyDescent="0.25">
      <c r="A30" t="s">
        <v>183</v>
      </c>
    </row>
    <row r="31" spans="1:2" x14ac:dyDescent="0.25">
      <c r="A31" t="s">
        <v>184</v>
      </c>
    </row>
    <row r="32" spans="1:2" x14ac:dyDescent="0.25">
      <c r="A32" t="s">
        <v>185</v>
      </c>
    </row>
    <row r="33" spans="1:1" x14ac:dyDescent="0.25">
      <c r="A33" t="s">
        <v>186</v>
      </c>
    </row>
    <row r="34" spans="1:1" x14ac:dyDescent="0.25">
      <c r="A34" t="s">
        <v>187</v>
      </c>
    </row>
    <row r="35" spans="1:1" x14ac:dyDescent="0.25">
      <c r="A35" t="s">
        <v>188</v>
      </c>
    </row>
    <row r="36" spans="1:1" x14ac:dyDescent="0.25">
      <c r="A36" t="s">
        <v>189</v>
      </c>
    </row>
    <row r="37" spans="1:1" x14ac:dyDescent="0.25">
      <c r="A37" t="s">
        <v>190</v>
      </c>
    </row>
    <row r="38" spans="1:1" x14ac:dyDescent="0.25">
      <c r="A38" t="s">
        <v>191</v>
      </c>
    </row>
    <row r="39" spans="1:1" x14ac:dyDescent="0.25">
      <c r="A39" t="s">
        <v>192</v>
      </c>
    </row>
    <row r="40" spans="1:1" x14ac:dyDescent="0.25">
      <c r="A40" t="s">
        <v>193</v>
      </c>
    </row>
    <row r="41" spans="1:1" x14ac:dyDescent="0.25">
      <c r="A41" t="s">
        <v>194</v>
      </c>
    </row>
    <row r="42" spans="1:1" x14ac:dyDescent="0.25">
      <c r="A42" t="s">
        <v>195</v>
      </c>
    </row>
    <row r="43" spans="1:1" x14ac:dyDescent="0.25">
      <c r="A43" t="s">
        <v>196</v>
      </c>
    </row>
    <row r="44" spans="1:1" x14ac:dyDescent="0.25">
      <c r="A44" t="s">
        <v>197</v>
      </c>
    </row>
    <row r="45" spans="1:1" x14ac:dyDescent="0.25">
      <c r="A45" t="s">
        <v>198</v>
      </c>
    </row>
    <row r="46" spans="1:1" x14ac:dyDescent="0.25">
      <c r="A46" t="s">
        <v>199</v>
      </c>
    </row>
    <row r="47" spans="1:1" x14ac:dyDescent="0.25">
      <c r="A47" t="s">
        <v>200</v>
      </c>
    </row>
    <row r="48" spans="1:1" x14ac:dyDescent="0.25">
      <c r="A48" t="s">
        <v>201</v>
      </c>
    </row>
    <row r="49" spans="1:1" x14ac:dyDescent="0.25">
      <c r="A49" t="s">
        <v>202</v>
      </c>
    </row>
    <row r="50" spans="1:1" x14ac:dyDescent="0.25">
      <c r="A50" t="s">
        <v>203</v>
      </c>
    </row>
    <row r="51" spans="1:1" x14ac:dyDescent="0.25">
      <c r="A51" t="s">
        <v>204</v>
      </c>
    </row>
    <row r="52" spans="1:1" x14ac:dyDescent="0.25">
      <c r="A52" t="s">
        <v>205</v>
      </c>
    </row>
    <row r="53" spans="1:1" x14ac:dyDescent="0.25">
      <c r="A53" t="s">
        <v>206</v>
      </c>
    </row>
    <row r="54" spans="1:1" x14ac:dyDescent="0.25">
      <c r="A54" t="s">
        <v>207</v>
      </c>
    </row>
    <row r="55" spans="1:1" x14ac:dyDescent="0.25">
      <c r="A55" t="s">
        <v>208</v>
      </c>
    </row>
    <row r="56" spans="1:1" x14ac:dyDescent="0.25">
      <c r="A56" t="s">
        <v>209</v>
      </c>
    </row>
    <row r="57" spans="1:1" x14ac:dyDescent="0.25">
      <c r="A57" t="s">
        <v>210</v>
      </c>
    </row>
    <row r="58" spans="1:1" x14ac:dyDescent="0.25">
      <c r="A58" t="s">
        <v>211</v>
      </c>
    </row>
    <row r="59" spans="1:1" x14ac:dyDescent="0.25">
      <c r="A59" t="s">
        <v>212</v>
      </c>
    </row>
    <row r="60" spans="1:1" x14ac:dyDescent="0.25">
      <c r="A60" t="s">
        <v>213</v>
      </c>
    </row>
    <row r="61" spans="1:1" x14ac:dyDescent="0.25">
      <c r="A61" t="s">
        <v>214</v>
      </c>
    </row>
    <row r="62" spans="1:1" x14ac:dyDescent="0.25">
      <c r="A62" t="s">
        <v>215</v>
      </c>
    </row>
    <row r="63" spans="1:1" x14ac:dyDescent="0.25">
      <c r="A63" t="s">
        <v>216</v>
      </c>
    </row>
    <row r="64" spans="1:1" x14ac:dyDescent="0.25">
      <c r="A64" t="s">
        <v>217</v>
      </c>
    </row>
    <row r="65" spans="1:1" x14ac:dyDescent="0.25">
      <c r="A65" t="s">
        <v>218</v>
      </c>
    </row>
    <row r="66" spans="1:1" x14ac:dyDescent="0.25">
      <c r="A66" t="s">
        <v>219</v>
      </c>
    </row>
    <row r="67" spans="1:1" x14ac:dyDescent="0.25">
      <c r="A67" t="s">
        <v>220</v>
      </c>
    </row>
    <row r="68" spans="1:1" x14ac:dyDescent="0.25">
      <c r="A68" t="s">
        <v>221</v>
      </c>
    </row>
    <row r="69" spans="1:1" x14ac:dyDescent="0.25">
      <c r="A69" t="s">
        <v>222</v>
      </c>
    </row>
    <row r="70" spans="1:1" x14ac:dyDescent="0.25">
      <c r="A70" t="s">
        <v>223</v>
      </c>
    </row>
    <row r="71" spans="1:1" x14ac:dyDescent="0.25">
      <c r="A71" t="s">
        <v>224</v>
      </c>
    </row>
    <row r="72" spans="1:1" x14ac:dyDescent="0.25">
      <c r="A72" t="s">
        <v>225</v>
      </c>
    </row>
    <row r="73" spans="1:1" x14ac:dyDescent="0.25">
      <c r="A73" t="s">
        <v>226</v>
      </c>
    </row>
    <row r="74" spans="1:1" x14ac:dyDescent="0.25">
      <c r="A74" t="s">
        <v>227</v>
      </c>
    </row>
    <row r="75" spans="1:1" x14ac:dyDescent="0.25">
      <c r="A75" t="s">
        <v>228</v>
      </c>
    </row>
    <row r="76" spans="1:1" x14ac:dyDescent="0.25">
      <c r="A76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7506-98DB-4136-A457-1B5C4FB6FC18}">
  <dimension ref="B2:C29"/>
  <sheetViews>
    <sheetView workbookViewId="0">
      <selection activeCell="G38" sqref="G38:G39"/>
    </sheetView>
  </sheetViews>
  <sheetFormatPr defaultRowHeight="15" x14ac:dyDescent="0.25"/>
  <sheetData>
    <row r="2" spans="2:3" x14ac:dyDescent="0.25">
      <c r="B2" t="s">
        <v>123</v>
      </c>
    </row>
    <row r="3" spans="2:3" x14ac:dyDescent="0.25">
      <c r="C3" t="s">
        <v>92</v>
      </c>
    </row>
    <row r="4" spans="2:3" x14ac:dyDescent="0.25">
      <c r="B4" t="s">
        <v>87</v>
      </c>
      <c r="C4" t="s">
        <v>91</v>
      </c>
    </row>
    <row r="5" spans="2:3" x14ac:dyDescent="0.25">
      <c r="B5" t="s">
        <v>86</v>
      </c>
      <c r="C5" t="s">
        <v>90</v>
      </c>
    </row>
    <row r="6" spans="2:3" x14ac:dyDescent="0.25">
      <c r="C6" t="s">
        <v>89</v>
      </c>
    </row>
    <row r="7" spans="2:3" x14ac:dyDescent="0.25">
      <c r="B7" t="s">
        <v>85</v>
      </c>
      <c r="C7" t="s">
        <v>88</v>
      </c>
    </row>
    <row r="8" spans="2:3" x14ac:dyDescent="0.25">
      <c r="B8" t="s">
        <v>84</v>
      </c>
      <c r="C8" t="s">
        <v>87</v>
      </c>
    </row>
    <row r="9" spans="2:3" x14ac:dyDescent="0.25">
      <c r="B9" t="s">
        <v>90</v>
      </c>
      <c r="C9" t="s">
        <v>86</v>
      </c>
    </row>
    <row r="10" spans="2:3" x14ac:dyDescent="0.25">
      <c r="B10" t="s">
        <v>83</v>
      </c>
      <c r="C10" t="s">
        <v>85</v>
      </c>
    </row>
    <row r="11" spans="2:3" x14ac:dyDescent="0.25">
      <c r="B11" t="s">
        <v>82</v>
      </c>
      <c r="C11" t="s">
        <v>84</v>
      </c>
    </row>
    <row r="12" spans="2:3" x14ac:dyDescent="0.25">
      <c r="B12" t="s">
        <v>89</v>
      </c>
      <c r="C12" t="s">
        <v>83</v>
      </c>
    </row>
    <row r="13" spans="2:3" x14ac:dyDescent="0.25">
      <c r="B13" t="s">
        <v>81</v>
      </c>
      <c r="C13" t="s">
        <v>82</v>
      </c>
    </row>
    <row r="14" spans="2:3" x14ac:dyDescent="0.25">
      <c r="B14" t="s">
        <v>80</v>
      </c>
      <c r="C14" t="s">
        <v>81</v>
      </c>
    </row>
    <row r="15" spans="2:3" x14ac:dyDescent="0.25">
      <c r="B15" t="s">
        <v>88</v>
      </c>
      <c r="C15" t="s">
        <v>80</v>
      </c>
    </row>
    <row r="16" spans="2:3" x14ac:dyDescent="0.25">
      <c r="B16" t="s">
        <v>79</v>
      </c>
      <c r="C16" t="s">
        <v>79</v>
      </c>
    </row>
    <row r="17" spans="2:3" x14ac:dyDescent="0.25">
      <c r="B17" t="s">
        <v>78</v>
      </c>
      <c r="C17" t="s">
        <v>78</v>
      </c>
    </row>
    <row r="18" spans="2:3" x14ac:dyDescent="0.25">
      <c r="B18" t="s">
        <v>77</v>
      </c>
      <c r="C18" t="s">
        <v>77</v>
      </c>
    </row>
    <row r="19" spans="2:3" x14ac:dyDescent="0.25">
      <c r="B19" t="s">
        <v>76</v>
      </c>
      <c r="C19" t="s">
        <v>76</v>
      </c>
    </row>
    <row r="20" spans="2:3" x14ac:dyDescent="0.25">
      <c r="B20" t="s">
        <v>75</v>
      </c>
      <c r="C20" t="s">
        <v>75</v>
      </c>
    </row>
    <row r="21" spans="2:3" x14ac:dyDescent="0.25">
      <c r="B21" t="s">
        <v>74</v>
      </c>
      <c r="C21" t="s">
        <v>74</v>
      </c>
    </row>
    <row r="22" spans="2:3" x14ac:dyDescent="0.25">
      <c r="B22" t="s">
        <v>73</v>
      </c>
      <c r="C22" t="s">
        <v>73</v>
      </c>
    </row>
    <row r="23" spans="2:3" x14ac:dyDescent="0.25">
      <c r="B23" t="s">
        <v>72</v>
      </c>
      <c r="C23" t="s">
        <v>72</v>
      </c>
    </row>
    <row r="24" spans="2:3" x14ac:dyDescent="0.25">
      <c r="B24" t="s">
        <v>71</v>
      </c>
      <c r="C24" t="s">
        <v>71</v>
      </c>
    </row>
    <row r="25" spans="2:3" x14ac:dyDescent="0.25">
      <c r="B25" t="s">
        <v>70</v>
      </c>
      <c r="C25" t="s">
        <v>70</v>
      </c>
    </row>
    <row r="26" spans="2:3" x14ac:dyDescent="0.25">
      <c r="B26" t="s">
        <v>69</v>
      </c>
      <c r="C26" t="s">
        <v>69</v>
      </c>
    </row>
    <row r="27" spans="2:3" x14ac:dyDescent="0.25">
      <c r="B27" t="s">
        <v>68</v>
      </c>
      <c r="C27" t="s">
        <v>68</v>
      </c>
    </row>
    <row r="28" spans="2:3" x14ac:dyDescent="0.25">
      <c r="B28" t="s">
        <v>67</v>
      </c>
      <c r="C28" t="s">
        <v>67</v>
      </c>
    </row>
    <row r="29" spans="2:3" x14ac:dyDescent="0.25">
      <c r="B29" t="s">
        <v>66</v>
      </c>
      <c r="C29" t="s">
        <v>66</v>
      </c>
    </row>
  </sheetData>
  <autoFilter ref="B2:B29" xr:uid="{778F57CB-5278-4F8A-91B6-BE02940DAB7A}">
    <sortState xmlns:xlrd2="http://schemas.microsoft.com/office/spreadsheetml/2017/richdata2" ref="B3:B29">
      <sortCondition ref="B2:B29"/>
    </sortState>
  </autoFilter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85CB-168A-43C2-9FEB-0A053E9FEE70}">
  <dimension ref="A1:Z77"/>
  <sheetViews>
    <sheetView zoomScaleNormal="100" workbookViewId="0">
      <selection activeCell="D5" sqref="D5"/>
    </sheetView>
  </sheetViews>
  <sheetFormatPr defaultRowHeight="15" x14ac:dyDescent="0.25"/>
  <cols>
    <col min="1" max="1" width="16.5703125" customWidth="1"/>
    <col min="2" max="2" width="11.5703125" bestFit="1" customWidth="1"/>
    <col min="4" max="4" width="190.7109375" style="23" customWidth="1"/>
    <col min="6" max="6" width="9.140625" style="18"/>
    <col min="8" max="8" width="9.7109375" bestFit="1" customWidth="1"/>
    <col min="10" max="10" width="11" bestFit="1" customWidth="1"/>
    <col min="12" max="12" width="13" customWidth="1"/>
    <col min="13" max="13" width="13.7109375" customWidth="1"/>
    <col min="14" max="14" width="9.28515625" customWidth="1"/>
    <col min="18" max="18" width="11.5703125" bestFit="1" customWidth="1"/>
    <col min="19" max="19" width="10" bestFit="1" customWidth="1"/>
    <col min="20" max="20" width="35.85546875" bestFit="1" customWidth="1"/>
    <col min="21" max="21" width="17.85546875" customWidth="1"/>
    <col min="23" max="23" width="37" customWidth="1"/>
    <col min="24" max="24" width="2.7109375" customWidth="1"/>
    <col min="25" max="25" width="35.140625" bestFit="1" customWidth="1"/>
  </cols>
  <sheetData>
    <row r="1" spans="1:26" x14ac:dyDescent="0.25">
      <c r="A1" t="s">
        <v>46</v>
      </c>
      <c r="B1">
        <v>1</v>
      </c>
      <c r="D1" s="25" t="s">
        <v>60</v>
      </c>
    </row>
    <row r="2" spans="1:26" x14ac:dyDescent="0.25">
      <c r="A2" t="s">
        <v>47</v>
      </c>
      <c r="B2" s="24">
        <v>0.5</v>
      </c>
      <c r="C2">
        <v>0.5</v>
      </c>
      <c r="D2" t="s">
        <v>241</v>
      </c>
    </row>
    <row r="3" spans="1:26" x14ac:dyDescent="0.25">
      <c r="N3" t="s">
        <v>238</v>
      </c>
    </row>
    <row r="4" spans="1:26" x14ac:dyDescent="0.25">
      <c r="A4" s="22" t="s">
        <v>232</v>
      </c>
      <c r="C4" t="s">
        <v>45</v>
      </c>
    </row>
    <row r="5" spans="1:26" x14ac:dyDescent="0.25">
      <c r="A5" t="s">
        <v>92</v>
      </c>
      <c r="B5">
        <v>0</v>
      </c>
      <c r="D5" s="23" t="str">
        <f t="shared" ref="D5:D31" si="0">_xlfn.CONCAT(F5,G5,H5,I5,J5,K5,L5,M5,N5,O5,P5,Q5,R5,S5,T5,U5,V5,W5,X5,Y5,Z5)</f>
        <v>IF  SUM([P1])/SUM([POPULATION_SIZE])&gt;=[p_Median] THEN  MAX([MIN_KPI])+(( MAX([ALL_P1])-MAX([MIN_KPI])) * ([p_Median]-0))/(SUM([P1])/SUM([POPULATION_SIZE])-0)</v>
      </c>
      <c r="F5" s="18" t="s">
        <v>55</v>
      </c>
      <c r="G5" t="s">
        <v>49</v>
      </c>
      <c r="H5" t="str">
        <f>A5</f>
        <v>P1</v>
      </c>
      <c r="I5" t="s">
        <v>50</v>
      </c>
      <c r="J5" t="str">
        <f>A$4</f>
        <v>POPULATION_SIZE</v>
      </c>
      <c r="K5" t="s">
        <v>51</v>
      </c>
      <c r="L5" t="str">
        <f>$D$2</f>
        <v>[p_Median]</v>
      </c>
      <c r="M5" t="s">
        <v>233</v>
      </c>
      <c r="N5" t="s">
        <v>230</v>
      </c>
      <c r="O5" t="s">
        <v>235</v>
      </c>
      <c r="P5" t="s">
        <v>236</v>
      </c>
      <c r="Q5" t="str">
        <f>N6</f>
        <v>[ALL_P1]</v>
      </c>
      <c r="R5" t="s">
        <v>237</v>
      </c>
      <c r="S5" s="17" t="str">
        <f>N5</f>
        <v>[MIN_KPI]</v>
      </c>
      <c r="T5" t="str">
        <f>")) * ("&amp;L5&amp;"-"</f>
        <v>)) * ([p_Median]-</v>
      </c>
      <c r="U5">
        <f>Y5</f>
        <v>0</v>
      </c>
      <c r="V5" s="17" t="s">
        <v>239</v>
      </c>
      <c r="W5" t="str">
        <f>_xlfn.CONCAT(G5,H5,I5,J5,"])")</f>
        <v>SUM([P1])/SUM([POPULATION_SIZE])</v>
      </c>
      <c r="X5" t="s">
        <v>53</v>
      </c>
      <c r="Y5">
        <v>0</v>
      </c>
      <c r="Z5" t="s">
        <v>61</v>
      </c>
    </row>
    <row r="6" spans="1:26" x14ac:dyDescent="0.25">
      <c r="A6" t="s">
        <v>91</v>
      </c>
      <c r="B6">
        <v>1</v>
      </c>
      <c r="D6" s="23" t="str">
        <f t="shared" si="0"/>
        <v>ELSEIF SUM([P2])/SUM([POPULATION_SIZE])&gt;=[p_Median] THEN  MAX([ALL_P1])+(( MAX([ALL_P2])-MAX([ALL_P1])) * ([p_Median]-SUM([P1])/SUM([POPULATION_SIZE])))/(SUM([P2])/SUM([POPULATION_SIZE])-SUM([P1])/SUM([POPULATION_SIZE]))</v>
      </c>
      <c r="F6" s="18" t="s">
        <v>56</v>
      </c>
      <c r="G6" t="s">
        <v>49</v>
      </c>
      <c r="H6" t="str">
        <f>A6</f>
        <v>P2</v>
      </c>
      <c r="I6" t="s">
        <v>50</v>
      </c>
      <c r="J6" t="str">
        <f>A$4</f>
        <v>POPULATION_SIZE</v>
      </c>
      <c r="K6" t="s">
        <v>51</v>
      </c>
      <c r="L6" t="str">
        <f t="shared" ref="L6:L31" si="1">$D$2</f>
        <v>[p_Median]</v>
      </c>
      <c r="M6" t="s">
        <v>233</v>
      </c>
      <c r="N6" t="s">
        <v>127</v>
      </c>
      <c r="O6" t="s">
        <v>235</v>
      </c>
      <c r="P6" t="s">
        <v>236</v>
      </c>
      <c r="Q6" t="str">
        <f>N7</f>
        <v>[ALL_P2]</v>
      </c>
      <c r="R6" t="s">
        <v>237</v>
      </c>
      <c r="S6" s="17" t="str">
        <f t="shared" ref="S6:S32" si="2">N6</f>
        <v>[ALL_P1]</v>
      </c>
      <c r="T6" t="str">
        <f t="shared" ref="T6:T32" si="3">")) * ("&amp;L6&amp;"-"</f>
        <v>)) * ([p_Median]-</v>
      </c>
      <c r="U6" t="str">
        <f>Y6</f>
        <v>SUM([P1])/SUM([POPULATION_SIZE])</v>
      </c>
      <c r="V6" s="17" t="s">
        <v>239</v>
      </c>
      <c r="W6" t="str">
        <f>_xlfn.CONCAT(G6,H6,I6,J6,"])")</f>
        <v>SUM([P2])/SUM([POPULATION_SIZE])</v>
      </c>
      <c r="X6" t="s">
        <v>53</v>
      </c>
      <c r="Y6" t="str">
        <f>_xlfn.CONCAT(G5,H5,I5,J5,"])")</f>
        <v>SUM([P1])/SUM([POPULATION_SIZE])</v>
      </c>
      <c r="Z6" t="s">
        <v>61</v>
      </c>
    </row>
    <row r="7" spans="1:26" x14ac:dyDescent="0.25">
      <c r="A7" t="s">
        <v>90</v>
      </c>
      <c r="B7">
        <v>2</v>
      </c>
      <c r="D7" s="23" t="str">
        <f t="shared" si="0"/>
        <v>ELSEIF SUM([P3])/SUM([POPULATION_SIZE])&gt;=[p_Median] THEN  MAX([ALL_P2])+(( MAX([ALL_P3])-MAX([ALL_P2])) * ([p_Median]-SUM([P2])/SUM([POPULATION_SIZE])))/(SUM([P3])/SUM([POPULATION_SIZE])-SUM([P2])/SUM([POPULATION_SIZE]))</v>
      </c>
      <c r="F7" s="18" t="s">
        <v>56</v>
      </c>
      <c r="G7" t="s">
        <v>49</v>
      </c>
      <c r="H7" t="str">
        <f t="shared" ref="H7:H31" si="4">A7</f>
        <v>P3</v>
      </c>
      <c r="I7" t="s">
        <v>50</v>
      </c>
      <c r="J7" t="str">
        <f t="shared" ref="J7:J31" si="5">A$4</f>
        <v>POPULATION_SIZE</v>
      </c>
      <c r="K7" t="s">
        <v>51</v>
      </c>
      <c r="L7" t="str">
        <f t="shared" si="1"/>
        <v>[p_Median]</v>
      </c>
      <c r="M7" t="s">
        <v>233</v>
      </c>
      <c r="N7" t="s">
        <v>128</v>
      </c>
      <c r="O7" t="s">
        <v>235</v>
      </c>
      <c r="P7" t="s">
        <v>236</v>
      </c>
      <c r="Q7" t="str">
        <f t="shared" ref="Q7:Q31" si="6">N8</f>
        <v>[ALL_P3]</v>
      </c>
      <c r="R7" t="s">
        <v>237</v>
      </c>
      <c r="S7" s="17" t="str">
        <f t="shared" si="2"/>
        <v>[ALL_P2]</v>
      </c>
      <c r="T7" t="str">
        <f t="shared" si="3"/>
        <v>)) * ([p_Median]-</v>
      </c>
      <c r="U7" t="str">
        <f t="shared" ref="U7:U32" si="7">Y7</f>
        <v>SUM([P2])/SUM([POPULATION_SIZE])</v>
      </c>
      <c r="V7" s="17" t="s">
        <v>239</v>
      </c>
      <c r="W7" t="str">
        <f t="shared" ref="W7:W31" si="8">_xlfn.CONCAT(G7,H7,I7,J7,"])")</f>
        <v>SUM([P3])/SUM([POPULATION_SIZE])</v>
      </c>
      <c r="X7" t="s">
        <v>53</v>
      </c>
      <c r="Y7" t="str">
        <f t="shared" ref="Y7:Y32" si="9">_xlfn.CONCAT(G6,H6,I6,J6,"])")</f>
        <v>SUM([P2])/SUM([POPULATION_SIZE])</v>
      </c>
      <c r="Z7" t="s">
        <v>61</v>
      </c>
    </row>
    <row r="8" spans="1:26" x14ac:dyDescent="0.25">
      <c r="A8" t="s">
        <v>89</v>
      </c>
      <c r="B8">
        <v>3</v>
      </c>
      <c r="D8" s="23" t="str">
        <f t="shared" si="0"/>
        <v>ELSEIF SUM([P4])/SUM([POPULATION_SIZE])&gt;=[p_Median] THEN  MAX([ALL_P3])+(( MAX([ALL_P4])-MAX([ALL_P3])) * ([p_Median]-SUM([P3])/SUM([POPULATION_SIZE])))/(SUM([P4])/SUM([POPULATION_SIZE])-SUM([P3])/SUM([POPULATION_SIZE]))</v>
      </c>
      <c r="F8" s="18" t="s">
        <v>56</v>
      </c>
      <c r="G8" t="s">
        <v>49</v>
      </c>
      <c r="H8" t="str">
        <f t="shared" si="4"/>
        <v>P4</v>
      </c>
      <c r="I8" t="s">
        <v>50</v>
      </c>
      <c r="J8" t="str">
        <f t="shared" si="5"/>
        <v>POPULATION_SIZE</v>
      </c>
      <c r="K8" t="s">
        <v>51</v>
      </c>
      <c r="L8" t="str">
        <f t="shared" si="1"/>
        <v>[p_Median]</v>
      </c>
      <c r="M8" t="s">
        <v>233</v>
      </c>
      <c r="N8" t="s">
        <v>129</v>
      </c>
      <c r="O8" t="s">
        <v>235</v>
      </c>
      <c r="P8" t="s">
        <v>236</v>
      </c>
      <c r="Q8" t="str">
        <f t="shared" si="6"/>
        <v>[ALL_P4]</v>
      </c>
      <c r="R8" t="s">
        <v>237</v>
      </c>
      <c r="S8" s="17" t="str">
        <f t="shared" si="2"/>
        <v>[ALL_P3]</v>
      </c>
      <c r="T8" t="str">
        <f t="shared" si="3"/>
        <v>)) * ([p_Median]-</v>
      </c>
      <c r="U8" t="str">
        <f t="shared" si="7"/>
        <v>SUM([P3])/SUM([POPULATION_SIZE])</v>
      </c>
      <c r="V8" s="17" t="s">
        <v>239</v>
      </c>
      <c r="W8" t="str">
        <f t="shared" si="8"/>
        <v>SUM([P4])/SUM([POPULATION_SIZE])</v>
      </c>
      <c r="X8" t="s">
        <v>53</v>
      </c>
      <c r="Y8" t="str">
        <f t="shared" si="9"/>
        <v>SUM([P3])/SUM([POPULATION_SIZE])</v>
      </c>
      <c r="Z8" t="s">
        <v>61</v>
      </c>
    </row>
    <row r="9" spans="1:26" s="19" customFormat="1" x14ac:dyDescent="0.25">
      <c r="A9" t="s">
        <v>88</v>
      </c>
      <c r="B9">
        <v>4</v>
      </c>
      <c r="D9" s="23" t="str">
        <f t="shared" si="0"/>
        <v>ELSEIF SUM([P5])/SUM([POPULATION_SIZE])&gt;=[p_Median] THEN  MAX([ALL_P4])+(( MAX([ALL_P5])-MAX([ALL_P4])) * ([p_Median]-SUM([P4])/SUM([POPULATION_SIZE])))/(SUM([P5])/SUM([POPULATION_SIZE])-SUM([P4])/SUM([POPULATION_SIZE]))</v>
      </c>
      <c r="E9"/>
      <c r="F9" s="18" t="s">
        <v>56</v>
      </c>
      <c r="G9" t="s">
        <v>49</v>
      </c>
      <c r="H9" t="str">
        <f t="shared" si="4"/>
        <v>P5</v>
      </c>
      <c r="I9" t="s">
        <v>50</v>
      </c>
      <c r="J9" t="str">
        <f t="shared" si="5"/>
        <v>POPULATION_SIZE</v>
      </c>
      <c r="K9" t="s">
        <v>51</v>
      </c>
      <c r="L9" t="str">
        <f t="shared" si="1"/>
        <v>[p_Median]</v>
      </c>
      <c r="M9" t="s">
        <v>233</v>
      </c>
      <c r="N9" t="s">
        <v>130</v>
      </c>
      <c r="O9" t="s">
        <v>235</v>
      </c>
      <c r="P9" t="s">
        <v>236</v>
      </c>
      <c r="Q9" t="str">
        <f t="shared" si="6"/>
        <v>[ALL_P5]</v>
      </c>
      <c r="R9" t="s">
        <v>237</v>
      </c>
      <c r="S9" s="17" t="str">
        <f t="shared" si="2"/>
        <v>[ALL_P4]</v>
      </c>
      <c r="T9" t="str">
        <f t="shared" si="3"/>
        <v>)) * ([p_Median]-</v>
      </c>
      <c r="U9" t="str">
        <f t="shared" si="7"/>
        <v>SUM([P4])/SUM([POPULATION_SIZE])</v>
      </c>
      <c r="V9" s="17" t="s">
        <v>239</v>
      </c>
      <c r="W9" t="str">
        <f t="shared" si="8"/>
        <v>SUM([P5])/SUM([POPULATION_SIZE])</v>
      </c>
      <c r="X9" t="s">
        <v>53</v>
      </c>
      <c r="Y9" t="str">
        <f t="shared" si="9"/>
        <v>SUM([P4])/SUM([POPULATION_SIZE])</v>
      </c>
      <c r="Z9" t="s">
        <v>61</v>
      </c>
    </row>
    <row r="10" spans="1:26" x14ac:dyDescent="0.25">
      <c r="A10" t="s">
        <v>87</v>
      </c>
      <c r="B10">
        <v>5</v>
      </c>
      <c r="D10" s="23" t="str">
        <f t="shared" si="0"/>
        <v>ELSEIF SUM([P10])/SUM([POPULATION_SIZE])&gt;=[p_Median] THEN  MAX([ALL_P5])+(( MAX([ALL_P10])-MAX([ALL_P5])) * ([p_Median]-SUM([P5])/SUM([POPULATION_SIZE])))/(SUM([P10])/SUM([POPULATION_SIZE])-SUM([P5])/SUM([POPULATION_SIZE]))</v>
      </c>
      <c r="F10" s="18" t="s">
        <v>56</v>
      </c>
      <c r="G10" t="s">
        <v>49</v>
      </c>
      <c r="H10" t="str">
        <f t="shared" si="4"/>
        <v>P10</v>
      </c>
      <c r="I10" t="s">
        <v>50</v>
      </c>
      <c r="J10" t="str">
        <f t="shared" si="5"/>
        <v>POPULATION_SIZE</v>
      </c>
      <c r="K10" t="s">
        <v>51</v>
      </c>
      <c r="L10" t="str">
        <f t="shared" si="1"/>
        <v>[p_Median]</v>
      </c>
      <c r="M10" t="s">
        <v>233</v>
      </c>
      <c r="N10" t="s">
        <v>131</v>
      </c>
      <c r="O10" t="s">
        <v>235</v>
      </c>
      <c r="P10" t="s">
        <v>236</v>
      </c>
      <c r="Q10" t="str">
        <f t="shared" si="6"/>
        <v>[ALL_P10]</v>
      </c>
      <c r="R10" t="s">
        <v>237</v>
      </c>
      <c r="S10" s="17" t="str">
        <f t="shared" si="2"/>
        <v>[ALL_P5]</v>
      </c>
      <c r="T10" t="str">
        <f t="shared" si="3"/>
        <v>)) * ([p_Median]-</v>
      </c>
      <c r="U10" t="str">
        <f t="shared" si="7"/>
        <v>SUM([P5])/SUM([POPULATION_SIZE])</v>
      </c>
      <c r="V10" s="17" t="s">
        <v>239</v>
      </c>
      <c r="W10" t="str">
        <f t="shared" si="8"/>
        <v>SUM([P10])/SUM([POPULATION_SIZE])</v>
      </c>
      <c r="X10" t="s">
        <v>53</v>
      </c>
      <c r="Y10" t="str">
        <f t="shared" si="9"/>
        <v>SUM([P5])/SUM([POPULATION_SIZE])</v>
      </c>
      <c r="Z10" t="s">
        <v>61</v>
      </c>
    </row>
    <row r="11" spans="1:26" x14ac:dyDescent="0.25">
      <c r="A11" t="s">
        <v>86</v>
      </c>
      <c r="B11">
        <v>6</v>
      </c>
      <c r="D11" s="23" t="str">
        <f t="shared" si="0"/>
        <v>ELSEIF SUM([P15])/SUM([POPULATION_SIZE])&gt;=[p_Median] THEN  MAX([ALL_P10])+(( MAX([ALL_P15])-MAX([ALL_P10])) * ([p_Median]-SUM([P10])/SUM([POPULATION_SIZE])))/(SUM([P15])/SUM([POPULATION_SIZE])-SUM([P10])/SUM([POPULATION_SIZE]))</v>
      </c>
      <c r="F11" s="18" t="s">
        <v>56</v>
      </c>
      <c r="G11" t="s">
        <v>49</v>
      </c>
      <c r="H11" t="str">
        <f t="shared" si="4"/>
        <v>P15</v>
      </c>
      <c r="I11" t="s">
        <v>50</v>
      </c>
      <c r="J11" t="str">
        <f t="shared" si="5"/>
        <v>POPULATION_SIZE</v>
      </c>
      <c r="K11" t="s">
        <v>51</v>
      </c>
      <c r="L11" t="str">
        <f t="shared" si="1"/>
        <v>[p_Median]</v>
      </c>
      <c r="M11" t="s">
        <v>233</v>
      </c>
      <c r="N11" t="s">
        <v>132</v>
      </c>
      <c r="O11" t="s">
        <v>235</v>
      </c>
      <c r="P11" t="s">
        <v>236</v>
      </c>
      <c r="Q11" t="str">
        <f t="shared" si="6"/>
        <v>[ALL_P15]</v>
      </c>
      <c r="R11" t="s">
        <v>237</v>
      </c>
      <c r="S11" s="17" t="str">
        <f t="shared" si="2"/>
        <v>[ALL_P10]</v>
      </c>
      <c r="T11" t="str">
        <f t="shared" si="3"/>
        <v>)) * ([p_Median]-</v>
      </c>
      <c r="U11" t="str">
        <f t="shared" si="7"/>
        <v>SUM([P10])/SUM([POPULATION_SIZE])</v>
      </c>
      <c r="V11" s="17" t="s">
        <v>239</v>
      </c>
      <c r="W11" t="str">
        <f t="shared" si="8"/>
        <v>SUM([P15])/SUM([POPULATION_SIZE])</v>
      </c>
      <c r="X11" t="s">
        <v>53</v>
      </c>
      <c r="Y11" t="str">
        <f t="shared" si="9"/>
        <v>SUM([P10])/SUM([POPULATION_SIZE])</v>
      </c>
      <c r="Z11" t="s">
        <v>61</v>
      </c>
    </row>
    <row r="12" spans="1:26" x14ac:dyDescent="0.25">
      <c r="A12" t="s">
        <v>85</v>
      </c>
      <c r="B12">
        <v>7</v>
      </c>
      <c r="D12" s="23" t="str">
        <f t="shared" si="0"/>
        <v>ELSEIF SUM([P20])/SUM([POPULATION_SIZE])&gt;=[p_Median] THEN  MAX([ALL_P15])+(( MAX([ALL_P20])-MAX([ALL_P15])) * ([p_Median]-SUM([P15])/SUM([POPULATION_SIZE])))/(SUM([P20])/SUM([POPULATION_SIZE])-SUM([P15])/SUM([POPULATION_SIZE]))</v>
      </c>
      <c r="F12" s="18" t="s">
        <v>56</v>
      </c>
      <c r="G12" t="s">
        <v>49</v>
      </c>
      <c r="H12" t="str">
        <f t="shared" si="4"/>
        <v>P20</v>
      </c>
      <c r="I12" t="s">
        <v>50</v>
      </c>
      <c r="J12" t="str">
        <f t="shared" si="5"/>
        <v>POPULATION_SIZE</v>
      </c>
      <c r="K12" t="s">
        <v>51</v>
      </c>
      <c r="L12" t="str">
        <f t="shared" si="1"/>
        <v>[p_Median]</v>
      </c>
      <c r="M12" t="s">
        <v>233</v>
      </c>
      <c r="N12" t="s">
        <v>133</v>
      </c>
      <c r="O12" t="s">
        <v>235</v>
      </c>
      <c r="P12" t="s">
        <v>236</v>
      </c>
      <c r="Q12" t="str">
        <f t="shared" si="6"/>
        <v>[ALL_P20]</v>
      </c>
      <c r="R12" t="s">
        <v>237</v>
      </c>
      <c r="S12" s="17" t="str">
        <f t="shared" si="2"/>
        <v>[ALL_P15]</v>
      </c>
      <c r="T12" t="str">
        <f t="shared" si="3"/>
        <v>)) * ([p_Median]-</v>
      </c>
      <c r="U12" t="str">
        <f t="shared" si="7"/>
        <v>SUM([P15])/SUM([POPULATION_SIZE])</v>
      </c>
      <c r="V12" s="17" t="s">
        <v>239</v>
      </c>
      <c r="W12" t="str">
        <f t="shared" si="8"/>
        <v>SUM([P20])/SUM([POPULATION_SIZE])</v>
      </c>
      <c r="X12" t="s">
        <v>53</v>
      </c>
      <c r="Y12" t="str">
        <f t="shared" si="9"/>
        <v>SUM([P15])/SUM([POPULATION_SIZE])</v>
      </c>
      <c r="Z12" t="s">
        <v>61</v>
      </c>
    </row>
    <row r="13" spans="1:26" x14ac:dyDescent="0.25">
      <c r="A13" t="s">
        <v>84</v>
      </c>
      <c r="B13">
        <v>8</v>
      </c>
      <c r="D13" s="23" t="str">
        <f t="shared" si="0"/>
        <v>ELSEIF SUM([P25])/SUM([POPULATION_SIZE])&gt;=[p_Median] THEN  MAX([ALL_P20])+(( MAX([ALL_P25])-MAX([ALL_P20])) * ([p_Median]-SUM([P20])/SUM([POPULATION_SIZE])))/(SUM([P25])/SUM([POPULATION_SIZE])-SUM([P20])/SUM([POPULATION_SIZE]))</v>
      </c>
      <c r="F13" s="18" t="s">
        <v>56</v>
      </c>
      <c r="G13" t="s">
        <v>49</v>
      </c>
      <c r="H13" t="str">
        <f t="shared" si="4"/>
        <v>P25</v>
      </c>
      <c r="I13" t="s">
        <v>50</v>
      </c>
      <c r="J13" t="str">
        <f t="shared" si="5"/>
        <v>POPULATION_SIZE</v>
      </c>
      <c r="K13" t="s">
        <v>51</v>
      </c>
      <c r="L13" t="str">
        <f t="shared" si="1"/>
        <v>[p_Median]</v>
      </c>
      <c r="M13" t="s">
        <v>233</v>
      </c>
      <c r="N13" t="s">
        <v>134</v>
      </c>
      <c r="O13" t="s">
        <v>235</v>
      </c>
      <c r="P13" t="s">
        <v>236</v>
      </c>
      <c r="Q13" t="str">
        <f t="shared" si="6"/>
        <v>[ALL_P25]</v>
      </c>
      <c r="R13" t="s">
        <v>237</v>
      </c>
      <c r="S13" s="17" t="str">
        <f t="shared" si="2"/>
        <v>[ALL_P20]</v>
      </c>
      <c r="T13" t="str">
        <f t="shared" si="3"/>
        <v>)) * ([p_Median]-</v>
      </c>
      <c r="U13" t="str">
        <f t="shared" si="7"/>
        <v>SUM([P20])/SUM([POPULATION_SIZE])</v>
      </c>
      <c r="V13" s="17" t="s">
        <v>239</v>
      </c>
      <c r="W13" t="str">
        <f t="shared" si="8"/>
        <v>SUM([P25])/SUM([POPULATION_SIZE])</v>
      </c>
      <c r="X13" t="s">
        <v>53</v>
      </c>
      <c r="Y13" t="str">
        <f t="shared" si="9"/>
        <v>SUM([P20])/SUM([POPULATION_SIZE])</v>
      </c>
      <c r="Z13" t="s">
        <v>61</v>
      </c>
    </row>
    <row r="14" spans="1:26" x14ac:dyDescent="0.25">
      <c r="A14" t="s">
        <v>83</v>
      </c>
      <c r="B14">
        <v>9</v>
      </c>
      <c r="D14" s="23" t="str">
        <f t="shared" si="0"/>
        <v>ELSEIF SUM([P30])/SUM([POPULATION_SIZE])&gt;=[p_Median] THEN  MAX([ALL_P25])+(( MAX([ALL_P30])-MAX([ALL_P25])) * ([p_Median]-SUM([P25])/SUM([POPULATION_SIZE])))/(SUM([P30])/SUM([POPULATION_SIZE])-SUM([P25])/SUM([POPULATION_SIZE]))</v>
      </c>
      <c r="F14" s="18" t="s">
        <v>56</v>
      </c>
      <c r="G14" t="s">
        <v>49</v>
      </c>
      <c r="H14" t="str">
        <f t="shared" si="4"/>
        <v>P30</v>
      </c>
      <c r="I14" t="s">
        <v>50</v>
      </c>
      <c r="J14" t="str">
        <f t="shared" si="5"/>
        <v>POPULATION_SIZE</v>
      </c>
      <c r="K14" t="s">
        <v>51</v>
      </c>
      <c r="L14" t="str">
        <f t="shared" si="1"/>
        <v>[p_Median]</v>
      </c>
      <c r="M14" t="s">
        <v>233</v>
      </c>
      <c r="N14" t="s">
        <v>135</v>
      </c>
      <c r="O14" t="s">
        <v>235</v>
      </c>
      <c r="P14" t="s">
        <v>236</v>
      </c>
      <c r="Q14" t="str">
        <f t="shared" si="6"/>
        <v>[ALL_P30]</v>
      </c>
      <c r="R14" t="s">
        <v>237</v>
      </c>
      <c r="S14" s="17" t="str">
        <f t="shared" si="2"/>
        <v>[ALL_P25]</v>
      </c>
      <c r="T14" t="str">
        <f t="shared" si="3"/>
        <v>)) * ([p_Median]-</v>
      </c>
      <c r="U14" t="str">
        <f t="shared" si="7"/>
        <v>SUM([P25])/SUM([POPULATION_SIZE])</v>
      </c>
      <c r="V14" s="17" t="s">
        <v>239</v>
      </c>
      <c r="W14" t="str">
        <f t="shared" si="8"/>
        <v>SUM([P30])/SUM([POPULATION_SIZE])</v>
      </c>
      <c r="X14" t="s">
        <v>53</v>
      </c>
      <c r="Y14" t="str">
        <f t="shared" si="9"/>
        <v>SUM([P25])/SUM([POPULATION_SIZE])</v>
      </c>
      <c r="Z14" t="s">
        <v>61</v>
      </c>
    </row>
    <row r="15" spans="1:26" x14ac:dyDescent="0.25">
      <c r="A15" t="s">
        <v>82</v>
      </c>
      <c r="B15">
        <v>10</v>
      </c>
      <c r="D15" s="23" t="str">
        <f t="shared" si="0"/>
        <v>ELSEIF SUM([P35])/SUM([POPULATION_SIZE])&gt;=[p_Median] THEN  MAX([ALL_P30])+(( MAX([ALL_P35])-MAX([ALL_P30])) * ([p_Median]-SUM([P30])/SUM([POPULATION_SIZE])))/(SUM([P35])/SUM([POPULATION_SIZE])-SUM([P30])/SUM([POPULATION_SIZE]))</v>
      </c>
      <c r="F15" s="18" t="s">
        <v>56</v>
      </c>
      <c r="G15" t="s">
        <v>49</v>
      </c>
      <c r="H15" t="str">
        <f t="shared" si="4"/>
        <v>P35</v>
      </c>
      <c r="I15" t="s">
        <v>50</v>
      </c>
      <c r="J15" t="str">
        <f t="shared" si="5"/>
        <v>POPULATION_SIZE</v>
      </c>
      <c r="K15" t="s">
        <v>51</v>
      </c>
      <c r="L15" t="str">
        <f t="shared" si="1"/>
        <v>[p_Median]</v>
      </c>
      <c r="M15" t="s">
        <v>233</v>
      </c>
      <c r="N15" t="s">
        <v>136</v>
      </c>
      <c r="O15" t="s">
        <v>235</v>
      </c>
      <c r="P15" t="s">
        <v>236</v>
      </c>
      <c r="Q15" t="str">
        <f t="shared" si="6"/>
        <v>[ALL_P35]</v>
      </c>
      <c r="R15" t="s">
        <v>237</v>
      </c>
      <c r="S15" s="17" t="str">
        <f t="shared" si="2"/>
        <v>[ALL_P30]</v>
      </c>
      <c r="T15" t="str">
        <f t="shared" si="3"/>
        <v>)) * ([p_Median]-</v>
      </c>
      <c r="U15" t="str">
        <f t="shared" si="7"/>
        <v>SUM([P30])/SUM([POPULATION_SIZE])</v>
      </c>
      <c r="V15" s="17" t="s">
        <v>239</v>
      </c>
      <c r="W15" t="str">
        <f t="shared" si="8"/>
        <v>SUM([P35])/SUM([POPULATION_SIZE])</v>
      </c>
      <c r="X15" t="s">
        <v>53</v>
      </c>
      <c r="Y15" t="str">
        <f t="shared" si="9"/>
        <v>SUM([P30])/SUM([POPULATION_SIZE])</v>
      </c>
      <c r="Z15" t="s">
        <v>61</v>
      </c>
    </row>
    <row r="16" spans="1:26" x14ac:dyDescent="0.25">
      <c r="A16" t="s">
        <v>81</v>
      </c>
      <c r="B16">
        <v>11</v>
      </c>
      <c r="D16" s="23" t="str">
        <f t="shared" si="0"/>
        <v>ELSEIF SUM([P40])/SUM([POPULATION_SIZE])&gt;=[p_Median] THEN  MAX([ALL_P35])+(( MAX([ALL_P40])-MAX([ALL_P35])) * ([p_Median]-SUM([P35])/SUM([POPULATION_SIZE])))/(SUM([P40])/SUM([POPULATION_SIZE])-SUM([P35])/SUM([POPULATION_SIZE]))</v>
      </c>
      <c r="F16" s="18" t="s">
        <v>56</v>
      </c>
      <c r="G16" t="s">
        <v>49</v>
      </c>
      <c r="H16" t="str">
        <f t="shared" si="4"/>
        <v>P40</v>
      </c>
      <c r="I16" t="s">
        <v>50</v>
      </c>
      <c r="J16" t="str">
        <f t="shared" si="5"/>
        <v>POPULATION_SIZE</v>
      </c>
      <c r="K16" t="s">
        <v>51</v>
      </c>
      <c r="L16" t="str">
        <f t="shared" si="1"/>
        <v>[p_Median]</v>
      </c>
      <c r="M16" t="s">
        <v>233</v>
      </c>
      <c r="N16" t="s">
        <v>137</v>
      </c>
      <c r="O16" t="s">
        <v>235</v>
      </c>
      <c r="P16" t="s">
        <v>236</v>
      </c>
      <c r="Q16" t="str">
        <f t="shared" si="6"/>
        <v>[ALL_P40]</v>
      </c>
      <c r="R16" t="s">
        <v>237</v>
      </c>
      <c r="S16" s="17" t="str">
        <f t="shared" si="2"/>
        <v>[ALL_P35]</v>
      </c>
      <c r="T16" t="str">
        <f t="shared" si="3"/>
        <v>)) * ([p_Median]-</v>
      </c>
      <c r="U16" t="str">
        <f t="shared" si="7"/>
        <v>SUM([P35])/SUM([POPULATION_SIZE])</v>
      </c>
      <c r="V16" s="17" t="s">
        <v>239</v>
      </c>
      <c r="W16" t="str">
        <f t="shared" si="8"/>
        <v>SUM([P40])/SUM([POPULATION_SIZE])</v>
      </c>
      <c r="X16" t="s">
        <v>53</v>
      </c>
      <c r="Y16" t="str">
        <f t="shared" si="9"/>
        <v>SUM([P35])/SUM([POPULATION_SIZE])</v>
      </c>
      <c r="Z16" t="s">
        <v>61</v>
      </c>
    </row>
    <row r="17" spans="1:26" x14ac:dyDescent="0.25">
      <c r="A17" t="s">
        <v>80</v>
      </c>
      <c r="B17">
        <v>12</v>
      </c>
      <c r="D17" s="23" t="str">
        <f t="shared" si="0"/>
        <v>ELSEIF SUM([P45])/SUM([POPULATION_SIZE])&gt;=[p_Median] THEN  MAX([ALL_P40])+(( MAX([ALL_P45])-MAX([ALL_P40])) * ([p_Median]-SUM([P40])/SUM([POPULATION_SIZE])))/(SUM([P45])/SUM([POPULATION_SIZE])-SUM([P40])/SUM([POPULATION_SIZE]))</v>
      </c>
      <c r="F17" s="18" t="s">
        <v>56</v>
      </c>
      <c r="G17" t="s">
        <v>49</v>
      </c>
      <c r="H17" t="str">
        <f t="shared" si="4"/>
        <v>P45</v>
      </c>
      <c r="I17" t="s">
        <v>50</v>
      </c>
      <c r="J17" t="str">
        <f t="shared" si="5"/>
        <v>POPULATION_SIZE</v>
      </c>
      <c r="K17" t="s">
        <v>51</v>
      </c>
      <c r="L17" t="str">
        <f t="shared" si="1"/>
        <v>[p_Median]</v>
      </c>
      <c r="M17" t="s">
        <v>233</v>
      </c>
      <c r="N17" t="s">
        <v>138</v>
      </c>
      <c r="O17" t="s">
        <v>235</v>
      </c>
      <c r="P17" t="s">
        <v>236</v>
      </c>
      <c r="Q17" t="str">
        <f t="shared" si="6"/>
        <v>[ALL_P45]</v>
      </c>
      <c r="R17" t="s">
        <v>237</v>
      </c>
      <c r="S17" s="17" t="str">
        <f t="shared" si="2"/>
        <v>[ALL_P40]</v>
      </c>
      <c r="T17" t="str">
        <f t="shared" si="3"/>
        <v>)) * ([p_Median]-</v>
      </c>
      <c r="U17" t="str">
        <f t="shared" si="7"/>
        <v>SUM([P40])/SUM([POPULATION_SIZE])</v>
      </c>
      <c r="V17" s="17" t="s">
        <v>239</v>
      </c>
      <c r="W17" t="str">
        <f t="shared" si="8"/>
        <v>SUM([P45])/SUM([POPULATION_SIZE])</v>
      </c>
      <c r="X17" t="s">
        <v>53</v>
      </c>
      <c r="Y17" t="str">
        <f t="shared" si="9"/>
        <v>SUM([P40])/SUM([POPULATION_SIZE])</v>
      </c>
      <c r="Z17" t="s">
        <v>61</v>
      </c>
    </row>
    <row r="18" spans="1:26" x14ac:dyDescent="0.25">
      <c r="A18" t="s">
        <v>79</v>
      </c>
      <c r="B18">
        <v>13</v>
      </c>
      <c r="D18" s="23" t="str">
        <f t="shared" si="0"/>
        <v>ELSEIF SUM([P50])/SUM([POPULATION_SIZE])&gt;=[p_Median] THEN  MAX([ALL_P45])+(( MAX([ALL_P50])-MAX([ALL_P45])) * ([p_Median]-SUM([P45])/SUM([POPULATION_SIZE])))/(SUM([P50])/SUM([POPULATION_SIZE])-SUM([P45])/SUM([POPULATION_SIZE]))</v>
      </c>
      <c r="F18" s="18" t="s">
        <v>56</v>
      </c>
      <c r="G18" t="s">
        <v>49</v>
      </c>
      <c r="H18" t="str">
        <f t="shared" si="4"/>
        <v>P50</v>
      </c>
      <c r="I18" t="s">
        <v>50</v>
      </c>
      <c r="J18" t="str">
        <f t="shared" si="5"/>
        <v>POPULATION_SIZE</v>
      </c>
      <c r="K18" t="s">
        <v>51</v>
      </c>
      <c r="L18" t="str">
        <f t="shared" si="1"/>
        <v>[p_Median]</v>
      </c>
      <c r="M18" t="s">
        <v>233</v>
      </c>
      <c r="N18" t="s">
        <v>139</v>
      </c>
      <c r="O18" t="s">
        <v>235</v>
      </c>
      <c r="P18" t="s">
        <v>236</v>
      </c>
      <c r="Q18" t="str">
        <f t="shared" si="6"/>
        <v>[ALL_P50]</v>
      </c>
      <c r="R18" t="s">
        <v>237</v>
      </c>
      <c r="S18" s="17" t="str">
        <f t="shared" si="2"/>
        <v>[ALL_P45]</v>
      </c>
      <c r="T18" t="str">
        <f t="shared" si="3"/>
        <v>)) * ([p_Median]-</v>
      </c>
      <c r="U18" t="str">
        <f t="shared" si="7"/>
        <v>SUM([P45])/SUM([POPULATION_SIZE])</v>
      </c>
      <c r="V18" s="17" t="s">
        <v>239</v>
      </c>
      <c r="W18" t="str">
        <f t="shared" si="8"/>
        <v>SUM([P50])/SUM([POPULATION_SIZE])</v>
      </c>
      <c r="X18" t="s">
        <v>53</v>
      </c>
      <c r="Y18" t="str">
        <f t="shared" si="9"/>
        <v>SUM([P45])/SUM([POPULATION_SIZE])</v>
      </c>
      <c r="Z18" t="s">
        <v>61</v>
      </c>
    </row>
    <row r="19" spans="1:26" x14ac:dyDescent="0.25">
      <c r="A19" t="s">
        <v>78</v>
      </c>
      <c r="B19">
        <v>14</v>
      </c>
      <c r="D19" s="23" t="str">
        <f t="shared" si="0"/>
        <v>ELSEIF SUM([P55])/SUM([POPULATION_SIZE])&gt;=[p_Median] THEN  MAX([ALL_P50])+(( MAX([ALL_P55])-MAX([ALL_P50])) * ([p_Median]-SUM([P50])/SUM([POPULATION_SIZE])))/(SUM([P55])/SUM([POPULATION_SIZE])-SUM([P50])/SUM([POPULATION_SIZE]))</v>
      </c>
      <c r="F19" s="18" t="s">
        <v>56</v>
      </c>
      <c r="G19" t="s">
        <v>49</v>
      </c>
      <c r="H19" t="str">
        <f t="shared" si="4"/>
        <v>P55</v>
      </c>
      <c r="I19" t="s">
        <v>50</v>
      </c>
      <c r="J19" t="str">
        <f t="shared" si="5"/>
        <v>POPULATION_SIZE</v>
      </c>
      <c r="K19" t="s">
        <v>51</v>
      </c>
      <c r="L19" t="str">
        <f t="shared" si="1"/>
        <v>[p_Median]</v>
      </c>
      <c r="M19" t="s">
        <v>233</v>
      </c>
      <c r="N19" t="s">
        <v>140</v>
      </c>
      <c r="O19" t="s">
        <v>235</v>
      </c>
      <c r="P19" t="s">
        <v>236</v>
      </c>
      <c r="Q19" t="str">
        <f t="shared" si="6"/>
        <v>[ALL_P55]</v>
      </c>
      <c r="R19" t="s">
        <v>237</v>
      </c>
      <c r="S19" s="17" t="str">
        <f t="shared" si="2"/>
        <v>[ALL_P50]</v>
      </c>
      <c r="T19" t="str">
        <f t="shared" si="3"/>
        <v>)) * ([p_Median]-</v>
      </c>
      <c r="U19" t="str">
        <f t="shared" si="7"/>
        <v>SUM([P50])/SUM([POPULATION_SIZE])</v>
      </c>
      <c r="V19" s="17" t="s">
        <v>239</v>
      </c>
      <c r="W19" t="str">
        <f t="shared" si="8"/>
        <v>SUM([P55])/SUM([POPULATION_SIZE])</v>
      </c>
      <c r="X19" t="s">
        <v>53</v>
      </c>
      <c r="Y19" t="str">
        <f t="shared" si="9"/>
        <v>SUM([P50])/SUM([POPULATION_SIZE])</v>
      </c>
      <c r="Z19" t="s">
        <v>61</v>
      </c>
    </row>
    <row r="20" spans="1:26" x14ac:dyDescent="0.25">
      <c r="A20" t="s">
        <v>77</v>
      </c>
      <c r="B20">
        <v>15</v>
      </c>
      <c r="D20" s="23" t="str">
        <f t="shared" si="0"/>
        <v>ELSEIF SUM([P60])/SUM([POPULATION_SIZE])&gt;=[p_Median] THEN  MAX([ALL_P55])+(( MAX([ALL_P60])-MAX([ALL_P55])) * ([p_Median]-SUM([P55])/SUM([POPULATION_SIZE])))/(SUM([P60])/SUM([POPULATION_SIZE])-SUM([P55])/SUM([POPULATION_SIZE]))</v>
      </c>
      <c r="F20" s="18" t="s">
        <v>56</v>
      </c>
      <c r="G20" t="s">
        <v>49</v>
      </c>
      <c r="H20" t="str">
        <f t="shared" si="4"/>
        <v>P60</v>
      </c>
      <c r="I20" t="s">
        <v>50</v>
      </c>
      <c r="J20" t="str">
        <f t="shared" si="5"/>
        <v>POPULATION_SIZE</v>
      </c>
      <c r="K20" t="s">
        <v>51</v>
      </c>
      <c r="L20" t="str">
        <f t="shared" si="1"/>
        <v>[p_Median]</v>
      </c>
      <c r="M20" t="s">
        <v>233</v>
      </c>
      <c r="N20" t="s">
        <v>141</v>
      </c>
      <c r="O20" t="s">
        <v>235</v>
      </c>
      <c r="P20" t="s">
        <v>236</v>
      </c>
      <c r="Q20" t="str">
        <f t="shared" si="6"/>
        <v>[ALL_P60]</v>
      </c>
      <c r="R20" t="s">
        <v>237</v>
      </c>
      <c r="S20" s="17" t="str">
        <f t="shared" si="2"/>
        <v>[ALL_P55]</v>
      </c>
      <c r="T20" t="str">
        <f t="shared" si="3"/>
        <v>)) * ([p_Median]-</v>
      </c>
      <c r="U20" t="str">
        <f t="shared" si="7"/>
        <v>SUM([P55])/SUM([POPULATION_SIZE])</v>
      </c>
      <c r="V20" s="17" t="s">
        <v>239</v>
      </c>
      <c r="W20" t="str">
        <f t="shared" si="8"/>
        <v>SUM([P60])/SUM([POPULATION_SIZE])</v>
      </c>
      <c r="X20" t="s">
        <v>53</v>
      </c>
      <c r="Y20" t="str">
        <f t="shared" si="9"/>
        <v>SUM([P55])/SUM([POPULATION_SIZE])</v>
      </c>
      <c r="Z20" t="s">
        <v>61</v>
      </c>
    </row>
    <row r="21" spans="1:26" x14ac:dyDescent="0.25">
      <c r="A21" t="s">
        <v>76</v>
      </c>
      <c r="B21">
        <v>16</v>
      </c>
      <c r="D21" s="23" t="str">
        <f t="shared" si="0"/>
        <v>ELSEIF SUM([P65])/SUM([POPULATION_SIZE])&gt;=[p_Median] THEN  MAX([ALL_P60])+(( MAX([ALL_P65])-MAX([ALL_P60])) * ([p_Median]-SUM([P60])/SUM([POPULATION_SIZE])))/(SUM([P65])/SUM([POPULATION_SIZE])-SUM([P60])/SUM([POPULATION_SIZE]))</v>
      </c>
      <c r="F21" s="18" t="s">
        <v>56</v>
      </c>
      <c r="G21" t="s">
        <v>49</v>
      </c>
      <c r="H21" t="str">
        <f t="shared" si="4"/>
        <v>P65</v>
      </c>
      <c r="I21" t="s">
        <v>50</v>
      </c>
      <c r="J21" t="str">
        <f t="shared" si="5"/>
        <v>POPULATION_SIZE</v>
      </c>
      <c r="K21" t="s">
        <v>51</v>
      </c>
      <c r="L21" t="str">
        <f t="shared" si="1"/>
        <v>[p_Median]</v>
      </c>
      <c r="M21" t="s">
        <v>233</v>
      </c>
      <c r="N21" t="s">
        <v>142</v>
      </c>
      <c r="O21" t="s">
        <v>235</v>
      </c>
      <c r="P21" t="s">
        <v>236</v>
      </c>
      <c r="Q21" t="str">
        <f t="shared" si="6"/>
        <v>[ALL_P65]</v>
      </c>
      <c r="R21" t="s">
        <v>237</v>
      </c>
      <c r="S21" s="17" t="str">
        <f t="shared" si="2"/>
        <v>[ALL_P60]</v>
      </c>
      <c r="T21" t="str">
        <f t="shared" si="3"/>
        <v>)) * ([p_Median]-</v>
      </c>
      <c r="U21" t="str">
        <f t="shared" si="7"/>
        <v>SUM([P60])/SUM([POPULATION_SIZE])</v>
      </c>
      <c r="V21" s="17" t="s">
        <v>239</v>
      </c>
      <c r="W21" t="str">
        <f t="shared" si="8"/>
        <v>SUM([P65])/SUM([POPULATION_SIZE])</v>
      </c>
      <c r="X21" t="s">
        <v>53</v>
      </c>
      <c r="Y21" t="str">
        <f t="shared" si="9"/>
        <v>SUM([P60])/SUM([POPULATION_SIZE])</v>
      </c>
      <c r="Z21" t="s">
        <v>61</v>
      </c>
    </row>
    <row r="22" spans="1:26" x14ac:dyDescent="0.25">
      <c r="A22" t="s">
        <v>75</v>
      </c>
      <c r="B22">
        <v>17</v>
      </c>
      <c r="D22" s="23" t="str">
        <f t="shared" si="0"/>
        <v>ELSEIF SUM([P70])/SUM([POPULATION_SIZE])&gt;=[p_Median] THEN  MAX([ALL_P65])+(( MAX([ALL_P70])-MAX([ALL_P65])) * ([p_Median]-SUM([P65])/SUM([POPULATION_SIZE])))/(SUM([P70])/SUM([POPULATION_SIZE])-SUM([P65])/SUM([POPULATION_SIZE]))</v>
      </c>
      <c r="F22" s="18" t="s">
        <v>56</v>
      </c>
      <c r="G22" t="s">
        <v>49</v>
      </c>
      <c r="H22" t="str">
        <f t="shared" si="4"/>
        <v>P70</v>
      </c>
      <c r="I22" t="s">
        <v>50</v>
      </c>
      <c r="J22" t="str">
        <f t="shared" si="5"/>
        <v>POPULATION_SIZE</v>
      </c>
      <c r="K22" t="s">
        <v>51</v>
      </c>
      <c r="L22" t="str">
        <f t="shared" si="1"/>
        <v>[p_Median]</v>
      </c>
      <c r="M22" t="s">
        <v>233</v>
      </c>
      <c r="N22" t="s">
        <v>143</v>
      </c>
      <c r="O22" t="s">
        <v>235</v>
      </c>
      <c r="P22" t="s">
        <v>236</v>
      </c>
      <c r="Q22" t="str">
        <f t="shared" si="6"/>
        <v>[ALL_P70]</v>
      </c>
      <c r="R22" t="s">
        <v>237</v>
      </c>
      <c r="S22" s="17" t="str">
        <f t="shared" si="2"/>
        <v>[ALL_P65]</v>
      </c>
      <c r="T22" t="str">
        <f t="shared" si="3"/>
        <v>)) * ([p_Median]-</v>
      </c>
      <c r="U22" t="str">
        <f t="shared" si="7"/>
        <v>SUM([P65])/SUM([POPULATION_SIZE])</v>
      </c>
      <c r="V22" s="17" t="s">
        <v>239</v>
      </c>
      <c r="W22" t="str">
        <f t="shared" si="8"/>
        <v>SUM([P70])/SUM([POPULATION_SIZE])</v>
      </c>
      <c r="X22" t="s">
        <v>53</v>
      </c>
      <c r="Y22" t="str">
        <f t="shared" si="9"/>
        <v>SUM([P65])/SUM([POPULATION_SIZE])</v>
      </c>
      <c r="Z22" t="s">
        <v>61</v>
      </c>
    </row>
    <row r="23" spans="1:26" x14ac:dyDescent="0.25">
      <c r="A23" t="s">
        <v>74</v>
      </c>
      <c r="B23">
        <v>18</v>
      </c>
      <c r="D23" s="23" t="str">
        <f t="shared" si="0"/>
        <v>ELSEIF SUM([P75])/SUM([POPULATION_SIZE])&gt;=[p_Median] THEN  MAX([ALL_P70])+(( MAX([ALL_P75])-MAX([ALL_P70])) * ([p_Median]-SUM([P70])/SUM([POPULATION_SIZE])))/(SUM([P75])/SUM([POPULATION_SIZE])-SUM([P70])/SUM([POPULATION_SIZE]))</v>
      </c>
      <c r="F23" s="18" t="s">
        <v>56</v>
      </c>
      <c r="G23" t="s">
        <v>49</v>
      </c>
      <c r="H23" t="str">
        <f t="shared" si="4"/>
        <v>P75</v>
      </c>
      <c r="I23" t="s">
        <v>50</v>
      </c>
      <c r="J23" t="str">
        <f t="shared" si="5"/>
        <v>POPULATION_SIZE</v>
      </c>
      <c r="K23" t="s">
        <v>51</v>
      </c>
      <c r="L23" t="str">
        <f t="shared" si="1"/>
        <v>[p_Median]</v>
      </c>
      <c r="M23" t="s">
        <v>233</v>
      </c>
      <c r="N23" t="s">
        <v>144</v>
      </c>
      <c r="O23" t="s">
        <v>235</v>
      </c>
      <c r="P23" t="s">
        <v>236</v>
      </c>
      <c r="Q23" t="str">
        <f t="shared" si="6"/>
        <v>[ALL_P75]</v>
      </c>
      <c r="R23" t="s">
        <v>237</v>
      </c>
      <c r="S23" s="17" t="str">
        <f t="shared" si="2"/>
        <v>[ALL_P70]</v>
      </c>
      <c r="T23" t="str">
        <f t="shared" si="3"/>
        <v>)) * ([p_Median]-</v>
      </c>
      <c r="U23" t="str">
        <f t="shared" si="7"/>
        <v>SUM([P70])/SUM([POPULATION_SIZE])</v>
      </c>
      <c r="V23" s="17" t="s">
        <v>239</v>
      </c>
      <c r="W23" t="str">
        <f t="shared" si="8"/>
        <v>SUM([P75])/SUM([POPULATION_SIZE])</v>
      </c>
      <c r="X23" t="s">
        <v>53</v>
      </c>
      <c r="Y23" t="str">
        <f t="shared" si="9"/>
        <v>SUM([P70])/SUM([POPULATION_SIZE])</v>
      </c>
      <c r="Z23" t="s">
        <v>61</v>
      </c>
    </row>
    <row r="24" spans="1:26" x14ac:dyDescent="0.25">
      <c r="A24" t="s">
        <v>73</v>
      </c>
      <c r="B24">
        <v>19</v>
      </c>
      <c r="D24" s="23" t="str">
        <f t="shared" si="0"/>
        <v>ELSEIF SUM([P80])/SUM([POPULATION_SIZE])&gt;=[p_Median] THEN  MAX([ALL_P75])+(( MAX([ALL_P80])-MAX([ALL_P75])) * ([p_Median]-SUM([P75])/SUM([POPULATION_SIZE])))/(SUM([P80])/SUM([POPULATION_SIZE])-SUM([P75])/SUM([POPULATION_SIZE]))</v>
      </c>
      <c r="F24" s="18" t="s">
        <v>56</v>
      </c>
      <c r="G24" t="s">
        <v>49</v>
      </c>
      <c r="H24" t="str">
        <f t="shared" si="4"/>
        <v>P80</v>
      </c>
      <c r="I24" t="s">
        <v>50</v>
      </c>
      <c r="J24" t="str">
        <f t="shared" si="5"/>
        <v>POPULATION_SIZE</v>
      </c>
      <c r="K24" t="s">
        <v>51</v>
      </c>
      <c r="L24" t="str">
        <f t="shared" si="1"/>
        <v>[p_Median]</v>
      </c>
      <c r="M24" t="s">
        <v>233</v>
      </c>
      <c r="N24" t="s">
        <v>145</v>
      </c>
      <c r="O24" t="s">
        <v>235</v>
      </c>
      <c r="P24" t="s">
        <v>236</v>
      </c>
      <c r="Q24" t="str">
        <f t="shared" si="6"/>
        <v>[ALL_P80]</v>
      </c>
      <c r="R24" t="s">
        <v>237</v>
      </c>
      <c r="S24" s="17" t="str">
        <f t="shared" si="2"/>
        <v>[ALL_P75]</v>
      </c>
      <c r="T24" t="str">
        <f t="shared" si="3"/>
        <v>)) * ([p_Median]-</v>
      </c>
      <c r="U24" t="str">
        <f t="shared" si="7"/>
        <v>SUM([P75])/SUM([POPULATION_SIZE])</v>
      </c>
      <c r="V24" s="17" t="s">
        <v>239</v>
      </c>
      <c r="W24" t="str">
        <f t="shared" si="8"/>
        <v>SUM([P80])/SUM([POPULATION_SIZE])</v>
      </c>
      <c r="X24" t="s">
        <v>53</v>
      </c>
      <c r="Y24" t="str">
        <f t="shared" si="9"/>
        <v>SUM([P75])/SUM([POPULATION_SIZE])</v>
      </c>
      <c r="Z24" t="s">
        <v>61</v>
      </c>
    </row>
    <row r="25" spans="1:26" x14ac:dyDescent="0.25">
      <c r="A25" t="s">
        <v>72</v>
      </c>
      <c r="B25">
        <v>20</v>
      </c>
      <c r="D25" s="23" t="str">
        <f t="shared" si="0"/>
        <v>ELSEIF SUM([P85])/SUM([POPULATION_SIZE])&gt;=[p_Median] THEN  MAX([ALL_P80])+(( MAX([ALL_P85])-MAX([ALL_P80])) * ([p_Median]-SUM([P80])/SUM([POPULATION_SIZE])))/(SUM([P85])/SUM([POPULATION_SIZE])-SUM([P80])/SUM([POPULATION_SIZE]))</v>
      </c>
      <c r="F25" s="18" t="s">
        <v>56</v>
      </c>
      <c r="G25" t="s">
        <v>49</v>
      </c>
      <c r="H25" t="str">
        <f t="shared" si="4"/>
        <v>P85</v>
      </c>
      <c r="I25" t="s">
        <v>50</v>
      </c>
      <c r="J25" t="str">
        <f t="shared" si="5"/>
        <v>POPULATION_SIZE</v>
      </c>
      <c r="K25" t="s">
        <v>51</v>
      </c>
      <c r="L25" t="str">
        <f t="shared" si="1"/>
        <v>[p_Median]</v>
      </c>
      <c r="M25" t="s">
        <v>233</v>
      </c>
      <c r="N25" t="s">
        <v>146</v>
      </c>
      <c r="O25" t="s">
        <v>235</v>
      </c>
      <c r="P25" t="s">
        <v>236</v>
      </c>
      <c r="Q25" t="str">
        <f t="shared" si="6"/>
        <v>[ALL_P85]</v>
      </c>
      <c r="R25" t="s">
        <v>237</v>
      </c>
      <c r="S25" s="17" t="str">
        <f t="shared" si="2"/>
        <v>[ALL_P80]</v>
      </c>
      <c r="T25" t="str">
        <f t="shared" si="3"/>
        <v>)) * ([p_Median]-</v>
      </c>
      <c r="U25" t="str">
        <f t="shared" si="7"/>
        <v>SUM([P80])/SUM([POPULATION_SIZE])</v>
      </c>
      <c r="V25" s="17" t="s">
        <v>239</v>
      </c>
      <c r="W25" t="str">
        <f t="shared" si="8"/>
        <v>SUM([P85])/SUM([POPULATION_SIZE])</v>
      </c>
      <c r="X25" t="s">
        <v>53</v>
      </c>
      <c r="Y25" t="str">
        <f t="shared" si="9"/>
        <v>SUM([P80])/SUM([POPULATION_SIZE])</v>
      </c>
      <c r="Z25" t="s">
        <v>61</v>
      </c>
    </row>
    <row r="26" spans="1:26" s="19" customFormat="1" x14ac:dyDescent="0.25">
      <c r="A26" t="s">
        <v>71</v>
      </c>
      <c r="B26">
        <v>21</v>
      </c>
      <c r="D26" s="23" t="str">
        <f t="shared" si="0"/>
        <v>ELSEIF SUM([P90])/SUM([POPULATION_SIZE])&gt;=[p_Median] THEN  MAX([ALL_P85])+(( MAX([ALL_P90])-MAX([ALL_P85])) * ([p_Median]-SUM([P85])/SUM([POPULATION_SIZE])))/(SUM([P90])/SUM([POPULATION_SIZE])-SUM([P85])/SUM([POPULATION_SIZE]))</v>
      </c>
      <c r="E26"/>
      <c r="F26" s="18" t="s">
        <v>56</v>
      </c>
      <c r="G26" t="s">
        <v>49</v>
      </c>
      <c r="H26" t="str">
        <f t="shared" si="4"/>
        <v>P90</v>
      </c>
      <c r="I26" t="s">
        <v>50</v>
      </c>
      <c r="J26" t="str">
        <f t="shared" si="5"/>
        <v>POPULATION_SIZE</v>
      </c>
      <c r="K26" t="s">
        <v>51</v>
      </c>
      <c r="L26" t="str">
        <f t="shared" si="1"/>
        <v>[p_Median]</v>
      </c>
      <c r="M26" t="s">
        <v>233</v>
      </c>
      <c r="N26" t="s">
        <v>147</v>
      </c>
      <c r="O26" t="s">
        <v>235</v>
      </c>
      <c r="P26" t="s">
        <v>236</v>
      </c>
      <c r="Q26" t="str">
        <f t="shared" si="6"/>
        <v>[ALL_P90]</v>
      </c>
      <c r="R26" t="s">
        <v>237</v>
      </c>
      <c r="S26" s="17" t="str">
        <f t="shared" si="2"/>
        <v>[ALL_P85]</v>
      </c>
      <c r="T26" t="str">
        <f t="shared" si="3"/>
        <v>)) * ([p_Median]-</v>
      </c>
      <c r="U26" t="str">
        <f t="shared" si="7"/>
        <v>SUM([P85])/SUM([POPULATION_SIZE])</v>
      </c>
      <c r="V26" s="17" t="s">
        <v>239</v>
      </c>
      <c r="W26" t="str">
        <f t="shared" si="8"/>
        <v>SUM([P90])/SUM([POPULATION_SIZE])</v>
      </c>
      <c r="X26" t="s">
        <v>53</v>
      </c>
      <c r="Y26" t="str">
        <f t="shared" si="9"/>
        <v>SUM([P85])/SUM([POPULATION_SIZE])</v>
      </c>
      <c r="Z26" t="s">
        <v>61</v>
      </c>
    </row>
    <row r="27" spans="1:26" x14ac:dyDescent="0.25">
      <c r="A27" t="s">
        <v>70</v>
      </c>
      <c r="B27">
        <v>22</v>
      </c>
      <c r="D27" s="23" t="str">
        <f t="shared" si="0"/>
        <v>ELSEIF SUM([P95])/SUM([POPULATION_SIZE])&gt;=[p_Median] THEN  MAX([ALL_P90])+(( MAX([ALL_P95])-MAX([ALL_P90])) * ([p_Median]-SUM([P90])/SUM([POPULATION_SIZE])))/(SUM([P95])/SUM([POPULATION_SIZE])-SUM([P90])/SUM([POPULATION_SIZE]))</v>
      </c>
      <c r="F27" s="18" t="s">
        <v>56</v>
      </c>
      <c r="G27" t="s">
        <v>49</v>
      </c>
      <c r="H27" t="str">
        <f t="shared" si="4"/>
        <v>P95</v>
      </c>
      <c r="I27" t="s">
        <v>50</v>
      </c>
      <c r="J27" t="str">
        <f t="shared" si="5"/>
        <v>POPULATION_SIZE</v>
      </c>
      <c r="K27" t="s">
        <v>51</v>
      </c>
      <c r="L27" t="str">
        <f t="shared" si="1"/>
        <v>[p_Median]</v>
      </c>
      <c r="M27" t="s">
        <v>233</v>
      </c>
      <c r="N27" t="s">
        <v>148</v>
      </c>
      <c r="O27" t="s">
        <v>235</v>
      </c>
      <c r="P27" t="s">
        <v>236</v>
      </c>
      <c r="Q27" t="str">
        <f t="shared" si="6"/>
        <v>[ALL_P95]</v>
      </c>
      <c r="R27" t="s">
        <v>237</v>
      </c>
      <c r="S27" s="17" t="str">
        <f t="shared" si="2"/>
        <v>[ALL_P90]</v>
      </c>
      <c r="T27" t="str">
        <f t="shared" si="3"/>
        <v>)) * ([p_Median]-</v>
      </c>
      <c r="U27" t="str">
        <f t="shared" si="7"/>
        <v>SUM([P90])/SUM([POPULATION_SIZE])</v>
      </c>
      <c r="V27" s="17" t="s">
        <v>239</v>
      </c>
      <c r="W27" t="str">
        <f t="shared" si="8"/>
        <v>SUM([P95])/SUM([POPULATION_SIZE])</v>
      </c>
      <c r="X27" t="s">
        <v>53</v>
      </c>
      <c r="Y27" t="str">
        <f t="shared" si="9"/>
        <v>SUM([P90])/SUM([POPULATION_SIZE])</v>
      </c>
      <c r="Z27" t="s">
        <v>61</v>
      </c>
    </row>
    <row r="28" spans="1:26" x14ac:dyDescent="0.25">
      <c r="A28" t="s">
        <v>69</v>
      </c>
      <c r="B28">
        <v>23</v>
      </c>
      <c r="D28" s="23" t="str">
        <f t="shared" si="0"/>
        <v>ELSEIF SUM([P96])/SUM([POPULATION_SIZE])&gt;=[p_Median] THEN  MAX([ALL_P95])+(( MAX([ALL_P96])-MAX([ALL_P95])) * ([p_Median]-SUM([P95])/SUM([POPULATION_SIZE])))/(SUM([P96])/SUM([POPULATION_SIZE])-SUM([P95])/SUM([POPULATION_SIZE]))</v>
      </c>
      <c r="F28" s="18" t="s">
        <v>56</v>
      </c>
      <c r="G28" t="s">
        <v>49</v>
      </c>
      <c r="H28" t="str">
        <f t="shared" si="4"/>
        <v>P96</v>
      </c>
      <c r="I28" t="s">
        <v>50</v>
      </c>
      <c r="J28" t="str">
        <f t="shared" si="5"/>
        <v>POPULATION_SIZE</v>
      </c>
      <c r="K28" t="s">
        <v>51</v>
      </c>
      <c r="L28" t="str">
        <f t="shared" si="1"/>
        <v>[p_Median]</v>
      </c>
      <c r="M28" t="s">
        <v>233</v>
      </c>
      <c r="N28" t="s">
        <v>149</v>
      </c>
      <c r="O28" t="s">
        <v>235</v>
      </c>
      <c r="P28" t="s">
        <v>236</v>
      </c>
      <c r="Q28" t="str">
        <f t="shared" si="6"/>
        <v>[ALL_P96]</v>
      </c>
      <c r="R28" t="s">
        <v>237</v>
      </c>
      <c r="S28" s="17" t="str">
        <f t="shared" si="2"/>
        <v>[ALL_P95]</v>
      </c>
      <c r="T28" t="str">
        <f t="shared" si="3"/>
        <v>)) * ([p_Median]-</v>
      </c>
      <c r="U28" t="str">
        <f t="shared" si="7"/>
        <v>SUM([P95])/SUM([POPULATION_SIZE])</v>
      </c>
      <c r="V28" s="17" t="s">
        <v>239</v>
      </c>
      <c r="W28" t="str">
        <f t="shared" si="8"/>
        <v>SUM([P96])/SUM([POPULATION_SIZE])</v>
      </c>
      <c r="X28" t="s">
        <v>53</v>
      </c>
      <c r="Y28" t="str">
        <f t="shared" si="9"/>
        <v>SUM([P95])/SUM([POPULATION_SIZE])</v>
      </c>
      <c r="Z28" t="s">
        <v>61</v>
      </c>
    </row>
    <row r="29" spans="1:26" x14ac:dyDescent="0.25">
      <c r="A29" t="s">
        <v>68</v>
      </c>
      <c r="B29">
        <v>24</v>
      </c>
      <c r="D29" s="23" t="str">
        <f t="shared" si="0"/>
        <v>ELSEIF SUM([P97])/SUM([POPULATION_SIZE])&gt;=[p_Median] THEN  MAX([ALL_P96])+(( MAX([ALL_P97])-MAX([ALL_P96])) * ([p_Median]-SUM([P96])/SUM([POPULATION_SIZE])))/(SUM([P97])/SUM([POPULATION_SIZE])-SUM([P96])/SUM([POPULATION_SIZE]))</v>
      </c>
      <c r="F29" s="18" t="s">
        <v>56</v>
      </c>
      <c r="G29" t="s">
        <v>49</v>
      </c>
      <c r="H29" t="str">
        <f t="shared" si="4"/>
        <v>P97</v>
      </c>
      <c r="I29" t="s">
        <v>50</v>
      </c>
      <c r="J29" t="str">
        <f t="shared" si="5"/>
        <v>POPULATION_SIZE</v>
      </c>
      <c r="K29" t="s">
        <v>51</v>
      </c>
      <c r="L29" t="str">
        <f t="shared" si="1"/>
        <v>[p_Median]</v>
      </c>
      <c r="M29" t="s">
        <v>233</v>
      </c>
      <c r="N29" t="s">
        <v>150</v>
      </c>
      <c r="O29" t="s">
        <v>235</v>
      </c>
      <c r="P29" t="s">
        <v>236</v>
      </c>
      <c r="Q29" t="str">
        <f t="shared" si="6"/>
        <v>[ALL_P97]</v>
      </c>
      <c r="R29" t="s">
        <v>237</v>
      </c>
      <c r="S29" s="17" t="str">
        <f t="shared" si="2"/>
        <v>[ALL_P96]</v>
      </c>
      <c r="T29" t="str">
        <f t="shared" si="3"/>
        <v>)) * ([p_Median]-</v>
      </c>
      <c r="U29" t="str">
        <f t="shared" si="7"/>
        <v>SUM([P96])/SUM([POPULATION_SIZE])</v>
      </c>
      <c r="V29" s="17" t="s">
        <v>239</v>
      </c>
      <c r="W29" t="str">
        <f t="shared" si="8"/>
        <v>SUM([P97])/SUM([POPULATION_SIZE])</v>
      </c>
      <c r="X29" t="s">
        <v>53</v>
      </c>
      <c r="Y29" t="str">
        <f t="shared" si="9"/>
        <v>SUM([P96])/SUM([POPULATION_SIZE])</v>
      </c>
      <c r="Z29" t="s">
        <v>61</v>
      </c>
    </row>
    <row r="30" spans="1:26" x14ac:dyDescent="0.25">
      <c r="A30" t="s">
        <v>67</v>
      </c>
      <c r="B30">
        <v>25</v>
      </c>
      <c r="D30" s="23" t="str">
        <f t="shared" si="0"/>
        <v>ELSEIF SUM([P98])/SUM([POPULATION_SIZE])&gt;=[p_Median] THEN  MAX([ALL_P97])+(( MAX([ALL_P98])-MAX([ALL_P97])) * ([p_Median]-SUM([P97])/SUM([POPULATION_SIZE])))/(SUM([P98])/SUM([POPULATION_SIZE])-SUM([P97])/SUM([POPULATION_SIZE]))</v>
      </c>
      <c r="F30" s="18" t="s">
        <v>56</v>
      </c>
      <c r="G30" t="s">
        <v>49</v>
      </c>
      <c r="H30" t="str">
        <f t="shared" si="4"/>
        <v>P98</v>
      </c>
      <c r="I30" t="s">
        <v>50</v>
      </c>
      <c r="J30" t="str">
        <f t="shared" si="5"/>
        <v>POPULATION_SIZE</v>
      </c>
      <c r="K30" t="s">
        <v>51</v>
      </c>
      <c r="L30" t="str">
        <f t="shared" si="1"/>
        <v>[p_Median]</v>
      </c>
      <c r="M30" t="s">
        <v>233</v>
      </c>
      <c r="N30" t="s">
        <v>151</v>
      </c>
      <c r="O30" t="s">
        <v>235</v>
      </c>
      <c r="P30" t="s">
        <v>236</v>
      </c>
      <c r="Q30" t="str">
        <f t="shared" si="6"/>
        <v>[ALL_P98]</v>
      </c>
      <c r="R30" t="s">
        <v>237</v>
      </c>
      <c r="S30" s="17" t="str">
        <f t="shared" si="2"/>
        <v>[ALL_P97]</v>
      </c>
      <c r="T30" t="str">
        <f t="shared" si="3"/>
        <v>)) * ([p_Median]-</v>
      </c>
      <c r="U30" t="str">
        <f t="shared" si="7"/>
        <v>SUM([P97])/SUM([POPULATION_SIZE])</v>
      </c>
      <c r="V30" s="17" t="s">
        <v>239</v>
      </c>
      <c r="W30" t="str">
        <f t="shared" si="8"/>
        <v>SUM([P98])/SUM([POPULATION_SIZE])</v>
      </c>
      <c r="X30" t="s">
        <v>53</v>
      </c>
      <c r="Y30" t="str">
        <f t="shared" si="9"/>
        <v>SUM([P97])/SUM([POPULATION_SIZE])</v>
      </c>
      <c r="Z30" t="s">
        <v>61</v>
      </c>
    </row>
    <row r="31" spans="1:26" x14ac:dyDescent="0.25">
      <c r="A31" t="s">
        <v>66</v>
      </c>
      <c r="B31">
        <v>26</v>
      </c>
      <c r="D31" s="23" t="str">
        <f t="shared" si="0"/>
        <v>ELSEIF SUM([P99])/SUM([POPULATION_SIZE])&gt;=[p_Median] THEN  MAX([ALL_P98])+(( MAX([ALL_P99])-MAX([ALL_P98])) * ([p_Median]-SUM([P98])/SUM([POPULATION_SIZE])))/(SUM([P99])/SUM([POPULATION_SIZE])-SUM([P98])/SUM([POPULATION_SIZE]))</v>
      </c>
      <c r="F31" s="18" t="s">
        <v>56</v>
      </c>
      <c r="G31" t="s">
        <v>49</v>
      </c>
      <c r="H31" t="str">
        <f t="shared" si="4"/>
        <v>P99</v>
      </c>
      <c r="I31" t="s">
        <v>50</v>
      </c>
      <c r="J31" t="str">
        <f t="shared" si="5"/>
        <v>POPULATION_SIZE</v>
      </c>
      <c r="K31" t="s">
        <v>51</v>
      </c>
      <c r="L31" t="str">
        <f t="shared" si="1"/>
        <v>[p_Median]</v>
      </c>
      <c r="M31" t="s">
        <v>233</v>
      </c>
      <c r="N31" t="s">
        <v>152</v>
      </c>
      <c r="O31" t="s">
        <v>235</v>
      </c>
      <c r="P31" t="s">
        <v>236</v>
      </c>
      <c r="Q31" t="str">
        <f t="shared" si="6"/>
        <v>[ALL_P99]</v>
      </c>
      <c r="R31" t="s">
        <v>237</v>
      </c>
      <c r="S31" s="17" t="str">
        <f t="shared" si="2"/>
        <v>[ALL_P98]</v>
      </c>
      <c r="T31" t="str">
        <f t="shared" si="3"/>
        <v>)) * ([p_Median]-</v>
      </c>
      <c r="U31" t="str">
        <f t="shared" si="7"/>
        <v>SUM([P98])/SUM([POPULATION_SIZE])</v>
      </c>
      <c r="V31" s="17" t="s">
        <v>239</v>
      </c>
      <c r="W31" t="str">
        <f t="shared" si="8"/>
        <v>SUM([P99])/SUM([POPULATION_SIZE])</v>
      </c>
      <c r="X31" t="s">
        <v>53</v>
      </c>
      <c r="Y31" t="str">
        <f t="shared" si="9"/>
        <v>SUM([P98])/SUM([POPULATION_SIZE])</v>
      </c>
      <c r="Z31" t="s">
        <v>61</v>
      </c>
    </row>
    <row r="32" spans="1:26" s="19" customFormat="1" x14ac:dyDescent="0.25">
      <c r="A32" s="19" t="str">
        <f>A$4</f>
        <v>POPULATION_SIZE</v>
      </c>
      <c r="B32">
        <v>40</v>
      </c>
      <c r="D32" s="23" t="str">
        <f>_xlfn.CONCAT(F32,M32,N32,O32,P32,Q32,R32,S32,T32,U32,V32,W32,X32,Y32,Z32)</f>
        <v>ELSE    MAX([ALL_P99])+(( MAX([MAX_KPI])-MAX([ALL_P99])) * (-SUM([P99])/SUM([POPULATION_SIZE])))/(1-SUM([P99])/SUM([POPULATION_SIZE])) END</v>
      </c>
      <c r="F32" s="20" t="s">
        <v>44</v>
      </c>
      <c r="L32"/>
      <c r="M32" t="s">
        <v>234</v>
      </c>
      <c r="N32" t="s">
        <v>153</v>
      </c>
      <c r="O32" t="s">
        <v>235</v>
      </c>
      <c r="P32" t="s">
        <v>236</v>
      </c>
      <c r="Q32" t="s">
        <v>231</v>
      </c>
      <c r="R32" t="s">
        <v>237</v>
      </c>
      <c r="S32" s="17" t="str">
        <f t="shared" si="2"/>
        <v>[ALL_P99]</v>
      </c>
      <c r="T32" t="str">
        <f t="shared" si="3"/>
        <v>)) * (-</v>
      </c>
      <c r="U32" t="str">
        <f t="shared" si="7"/>
        <v>SUM([P99])/SUM([POPULATION_SIZE])</v>
      </c>
      <c r="V32" s="17" t="s">
        <v>239</v>
      </c>
      <c r="W32" s="19">
        <v>1</v>
      </c>
      <c r="X32" s="19" t="s">
        <v>53</v>
      </c>
      <c r="Y32" t="str">
        <f t="shared" si="9"/>
        <v>SUM([P99])/SUM([POPULATION_SIZE])</v>
      </c>
      <c r="Z32" t="s">
        <v>240</v>
      </c>
    </row>
    <row r="34" spans="17:22" x14ac:dyDescent="0.25">
      <c r="Q34" s="17"/>
      <c r="S34" s="17"/>
      <c r="V34" s="17"/>
    </row>
    <row r="35" spans="17:22" x14ac:dyDescent="0.25">
      <c r="Q35" s="17"/>
      <c r="S35" s="17"/>
      <c r="V35" s="17"/>
    </row>
    <row r="36" spans="17:22" x14ac:dyDescent="0.25">
      <c r="Q36" s="17"/>
      <c r="S36" s="17"/>
      <c r="V36" s="17"/>
    </row>
    <row r="37" spans="17:22" x14ac:dyDescent="0.25">
      <c r="Q37" s="17"/>
      <c r="S37" s="17"/>
      <c r="V37" s="17"/>
    </row>
    <row r="38" spans="17:22" x14ac:dyDescent="0.25">
      <c r="Q38" s="17"/>
      <c r="S38" s="17"/>
      <c r="V38" s="17"/>
    </row>
    <row r="39" spans="17:22" x14ac:dyDescent="0.25">
      <c r="Q39" s="17"/>
      <c r="S39" s="17"/>
      <c r="V39" s="17"/>
    </row>
    <row r="40" spans="17:22" x14ac:dyDescent="0.25">
      <c r="Q40" s="17"/>
      <c r="S40" s="17"/>
      <c r="V40" s="17"/>
    </row>
    <row r="41" spans="17:22" x14ac:dyDescent="0.25">
      <c r="Q41" s="17"/>
      <c r="S41" s="17"/>
      <c r="V41" s="17"/>
    </row>
    <row r="42" spans="17:22" x14ac:dyDescent="0.25">
      <c r="Q42" s="17"/>
      <c r="S42" s="17"/>
      <c r="V42" s="17"/>
    </row>
    <row r="43" spans="17:22" x14ac:dyDescent="0.25">
      <c r="Q43" s="17"/>
      <c r="S43" s="17"/>
      <c r="V43" s="17"/>
    </row>
    <row r="44" spans="17:22" x14ac:dyDescent="0.25">
      <c r="Q44" s="17"/>
      <c r="S44" s="17"/>
      <c r="V44" s="17"/>
    </row>
    <row r="45" spans="17:22" x14ac:dyDescent="0.25">
      <c r="Q45" s="17"/>
      <c r="S45" s="17"/>
      <c r="V45" s="17"/>
    </row>
    <row r="46" spans="17:22" x14ac:dyDescent="0.25">
      <c r="Q46" s="17"/>
      <c r="S46" s="17"/>
      <c r="V46" s="17"/>
    </row>
    <row r="47" spans="17:22" x14ac:dyDescent="0.25">
      <c r="Q47" s="17"/>
      <c r="S47" s="17"/>
      <c r="V47" s="17"/>
    </row>
    <row r="48" spans="17:22" x14ac:dyDescent="0.25">
      <c r="Q48" s="17"/>
      <c r="S48" s="17"/>
      <c r="V48" s="17"/>
    </row>
    <row r="49" spans="17:22" x14ac:dyDescent="0.25">
      <c r="Q49" s="17"/>
      <c r="S49" s="17"/>
      <c r="V49" s="17"/>
    </row>
    <row r="50" spans="17:22" x14ac:dyDescent="0.25">
      <c r="Q50" s="17"/>
      <c r="S50" s="17"/>
      <c r="V50" s="17"/>
    </row>
    <row r="51" spans="17:22" x14ac:dyDescent="0.25">
      <c r="Q51" s="17"/>
      <c r="S51" s="17"/>
      <c r="V51" s="17"/>
    </row>
    <row r="52" spans="17:22" x14ac:dyDescent="0.25">
      <c r="Q52" s="17"/>
      <c r="S52" s="17"/>
      <c r="V52" s="17"/>
    </row>
    <row r="53" spans="17:22" x14ac:dyDescent="0.25">
      <c r="Q53" s="17"/>
      <c r="S53" s="17"/>
      <c r="V53" s="17"/>
    </row>
    <row r="54" spans="17:22" x14ac:dyDescent="0.25">
      <c r="Q54" s="17"/>
      <c r="S54" s="17"/>
      <c r="V54" s="17"/>
    </row>
    <row r="55" spans="17:22" x14ac:dyDescent="0.25">
      <c r="Q55" s="17"/>
      <c r="S55" s="17"/>
      <c r="V55" s="17"/>
    </row>
    <row r="56" spans="17:22" x14ac:dyDescent="0.25">
      <c r="Q56" s="17"/>
      <c r="S56" s="17"/>
      <c r="V56" s="17"/>
    </row>
    <row r="57" spans="17:22" x14ac:dyDescent="0.25">
      <c r="Q57" s="17"/>
      <c r="S57" s="17"/>
      <c r="V57" s="17"/>
    </row>
    <row r="58" spans="17:22" x14ac:dyDescent="0.25">
      <c r="Q58" s="17"/>
      <c r="S58" s="17"/>
      <c r="V58" s="17"/>
    </row>
    <row r="59" spans="17:22" x14ac:dyDescent="0.25">
      <c r="Q59" s="17"/>
      <c r="S59" s="17"/>
      <c r="V59" s="17"/>
    </row>
    <row r="60" spans="17:22" x14ac:dyDescent="0.25">
      <c r="Q60" s="17"/>
      <c r="S60" s="17"/>
      <c r="V60" s="17"/>
    </row>
    <row r="61" spans="17:22" x14ac:dyDescent="0.25">
      <c r="Q61" s="17"/>
      <c r="S61" s="17"/>
      <c r="V61" s="17"/>
    </row>
    <row r="62" spans="17:22" x14ac:dyDescent="0.25">
      <c r="Q62" s="17"/>
      <c r="S62" s="17"/>
      <c r="V62" s="17"/>
    </row>
    <row r="63" spans="17:22" x14ac:dyDescent="0.25">
      <c r="Q63" s="17"/>
      <c r="S63" s="17"/>
      <c r="V63" s="17"/>
    </row>
    <row r="64" spans="17:22" x14ac:dyDescent="0.25">
      <c r="Q64" s="17"/>
      <c r="S64" s="17"/>
      <c r="V64" s="17"/>
    </row>
    <row r="65" spans="17:22" x14ac:dyDescent="0.25">
      <c r="Q65" s="17"/>
      <c r="S65" s="17"/>
      <c r="V65" s="17"/>
    </row>
    <row r="66" spans="17:22" x14ac:dyDescent="0.25">
      <c r="Q66" s="17"/>
      <c r="S66" s="17"/>
      <c r="V66" s="17"/>
    </row>
    <row r="67" spans="17:22" x14ac:dyDescent="0.25">
      <c r="Q67" s="17"/>
      <c r="S67" s="17"/>
      <c r="V67" s="17"/>
    </row>
    <row r="68" spans="17:22" x14ac:dyDescent="0.25">
      <c r="Q68" s="17"/>
      <c r="S68" s="17"/>
      <c r="V68" s="17"/>
    </row>
    <row r="69" spans="17:22" x14ac:dyDescent="0.25">
      <c r="Q69" s="17"/>
      <c r="S69" s="17"/>
      <c r="V69" s="17"/>
    </row>
    <row r="70" spans="17:22" x14ac:dyDescent="0.25">
      <c r="Q70" s="17"/>
      <c r="S70" s="17"/>
      <c r="V70" s="17"/>
    </row>
    <row r="71" spans="17:22" x14ac:dyDescent="0.25">
      <c r="Q71" s="17"/>
      <c r="S71" s="17"/>
      <c r="V71" s="17"/>
    </row>
    <row r="72" spans="17:22" x14ac:dyDescent="0.25">
      <c r="Q72" s="17"/>
      <c r="S72" s="17"/>
      <c r="V72" s="17"/>
    </row>
    <row r="73" spans="17:22" x14ac:dyDescent="0.25">
      <c r="Q73" s="17"/>
      <c r="S73" s="17"/>
      <c r="V73" s="17"/>
    </row>
    <row r="74" spans="17:22" x14ac:dyDescent="0.25">
      <c r="Q74" s="17"/>
      <c r="S74" s="17"/>
      <c r="V74" s="17"/>
    </row>
    <row r="75" spans="17:22" x14ac:dyDescent="0.25">
      <c r="Q75" s="17"/>
      <c r="S75" s="17"/>
      <c r="V75" s="17"/>
    </row>
    <row r="76" spans="17:22" x14ac:dyDescent="0.25">
      <c r="Q76" s="17"/>
      <c r="S76" s="17"/>
      <c r="V76" s="17"/>
    </row>
    <row r="77" spans="17:22" x14ac:dyDescent="0.25">
      <c r="Q77" s="17"/>
      <c r="S77" s="17"/>
      <c r="V77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2CED-BD3B-4F46-85B7-17E25DE2263E}">
  <dimension ref="A1:Z77"/>
  <sheetViews>
    <sheetView zoomScale="85" zoomScaleNormal="85" workbookViewId="0">
      <selection activeCell="C35" sqref="C35"/>
    </sheetView>
  </sheetViews>
  <sheetFormatPr defaultRowHeight="15" x14ac:dyDescent="0.25"/>
  <cols>
    <col min="1" max="1" width="16.5703125" customWidth="1"/>
    <col min="2" max="2" width="11.5703125" bestFit="1" customWidth="1"/>
    <col min="4" max="4" width="113.5703125" style="23" bestFit="1" customWidth="1"/>
    <col min="6" max="6" width="9.140625" style="18"/>
    <col min="8" max="8" width="9.7109375" bestFit="1" customWidth="1"/>
    <col min="10" max="10" width="11" bestFit="1" customWidth="1"/>
    <col min="18" max="18" width="11.5703125" bestFit="1" customWidth="1"/>
    <col min="20" max="20" width="35.85546875" bestFit="1" customWidth="1"/>
    <col min="23" max="23" width="37" customWidth="1"/>
    <col min="24" max="24" width="2.7109375" customWidth="1"/>
    <col min="25" max="25" width="35.140625" bestFit="1" customWidth="1"/>
  </cols>
  <sheetData>
    <row r="1" spans="1:26" x14ac:dyDescent="0.25">
      <c r="A1" t="s">
        <v>46</v>
      </c>
      <c r="B1">
        <v>1</v>
      </c>
      <c r="D1" s="25" t="s">
        <v>60</v>
      </c>
    </row>
    <row r="2" spans="1:26" x14ac:dyDescent="0.25">
      <c r="A2" t="s">
        <v>47</v>
      </c>
      <c r="B2" s="24">
        <v>0.5</v>
      </c>
      <c r="C2">
        <v>0.5</v>
      </c>
      <c r="D2" s="25" t="s">
        <v>48</v>
      </c>
    </row>
    <row r="4" spans="1:26" x14ac:dyDescent="0.25">
      <c r="A4" s="22" t="s">
        <v>122</v>
      </c>
      <c r="C4" t="s">
        <v>45</v>
      </c>
    </row>
    <row r="5" spans="1:26" x14ac:dyDescent="0.25">
      <c r="A5" t="s">
        <v>92</v>
      </c>
      <c r="B5">
        <v>0</v>
      </c>
      <c r="D5" s="23" t="str">
        <f t="shared" ref="D5:D8" si="0">_xlfn.CONCAT(F5,G5,H5,I5,J5,K5,L5,M5,N5,O5,P5,Q5,R5,S5,T5,U5,V5,W5,X5,Y5,Z5)</f>
        <v>IF  SUM([P1])/SUM([Population_Size])&gt;=[p_Perctile1_Position] THEN 1*(0+(0.5-0)/(SUM([P1])/SUM([Population_Size])-0))</v>
      </c>
      <c r="F5" s="18" t="s">
        <v>55</v>
      </c>
      <c r="G5" t="s">
        <v>49</v>
      </c>
      <c r="H5" t="str">
        <f>A5</f>
        <v>P1</v>
      </c>
      <c r="I5" t="s">
        <v>50</v>
      </c>
      <c r="J5" t="str">
        <f>A$4</f>
        <v>Population_Size</v>
      </c>
      <c r="K5" t="s">
        <v>51</v>
      </c>
      <c r="L5" t="s">
        <v>124</v>
      </c>
      <c r="M5" t="s">
        <v>26</v>
      </c>
      <c r="N5">
        <f>B$1</f>
        <v>1</v>
      </c>
      <c r="O5" t="s">
        <v>57</v>
      </c>
      <c r="P5">
        <f>B5</f>
        <v>0</v>
      </c>
      <c r="Q5" s="17" t="s">
        <v>52</v>
      </c>
      <c r="R5">
        <f>B$2</f>
        <v>0.5</v>
      </c>
      <c r="S5" s="17" t="s">
        <v>53</v>
      </c>
      <c r="T5">
        <v>0</v>
      </c>
      <c r="V5" s="17" t="s">
        <v>54</v>
      </c>
      <c r="W5" t="str">
        <f>_xlfn.CONCAT(G5,H5,I5,J5,"])")</f>
        <v>SUM([P1])/SUM([Population_Size])</v>
      </c>
      <c r="X5" t="s">
        <v>53</v>
      </c>
      <c r="Y5">
        <v>0</v>
      </c>
      <c r="Z5" t="s">
        <v>58</v>
      </c>
    </row>
    <row r="6" spans="1:26" x14ac:dyDescent="0.25">
      <c r="A6" t="s">
        <v>91</v>
      </c>
      <c r="B6">
        <v>1</v>
      </c>
      <c r="D6" s="23" t="str">
        <f t="shared" si="0"/>
        <v>ELSEIF SUM([P2])/SUM([Population_Size])&gt;=[p_Perctile1_Position] THEN 1*(1+(0.5-SUM([P1])/SUM([Population_Size]))/(SUM([P2])/SUM([Population_Size])-SUM([P1])/SUM([Population_Size])))</v>
      </c>
      <c r="F6" s="18" t="s">
        <v>56</v>
      </c>
      <c r="G6" t="s">
        <v>49</v>
      </c>
      <c r="H6" t="str">
        <f>A6</f>
        <v>P2</v>
      </c>
      <c r="I6" t="s">
        <v>50</v>
      </c>
      <c r="J6" t="str">
        <f>A$4</f>
        <v>Population_Size</v>
      </c>
      <c r="K6" t="s">
        <v>51</v>
      </c>
      <c r="L6" t="s">
        <v>124</v>
      </c>
      <c r="M6" t="s">
        <v>26</v>
      </c>
      <c r="N6">
        <f t="shared" ref="N6:N8" si="1">B$1</f>
        <v>1</v>
      </c>
      <c r="O6" t="s">
        <v>57</v>
      </c>
      <c r="P6">
        <f t="shared" ref="P6:P8" si="2">B6</f>
        <v>1</v>
      </c>
      <c r="Q6" s="17" t="s">
        <v>52</v>
      </c>
      <c r="R6">
        <f>B$2</f>
        <v>0.5</v>
      </c>
      <c r="S6" s="17" t="s">
        <v>53</v>
      </c>
      <c r="T6" t="str">
        <f>_xlfn.CONCAT(G5,H5,I5,J5,"])")</f>
        <v>SUM([P1])/SUM([Population_Size])</v>
      </c>
      <c r="V6" s="17" t="s">
        <v>54</v>
      </c>
      <c r="W6" t="str">
        <f>_xlfn.CONCAT(G6,H6,I6,J6,"])")</f>
        <v>SUM([P2])/SUM([Population_Size])</v>
      </c>
      <c r="X6" t="s">
        <v>53</v>
      </c>
      <c r="Y6" t="str">
        <f>_xlfn.CONCAT(G5,H5,I5,J5,"])")</f>
        <v>SUM([P1])/SUM([Population_Size])</v>
      </c>
      <c r="Z6" t="s">
        <v>58</v>
      </c>
    </row>
    <row r="7" spans="1:26" x14ac:dyDescent="0.25">
      <c r="A7" t="s">
        <v>90</v>
      </c>
      <c r="B7">
        <v>2</v>
      </c>
      <c r="D7" s="23" t="str">
        <f t="shared" si="0"/>
        <v>ELSEIF SUM([P3])/SUM([Population_Size])&gt;=[p_Perctile1_Position] THEN 1*(2+(0.5-SUM([P2])/SUM([Population_Size]))/(SUM([P3])/SUM([Population_Size])-SUM([P2])/SUM([Population_Size])))</v>
      </c>
      <c r="F7" s="18" t="s">
        <v>56</v>
      </c>
      <c r="G7" t="s">
        <v>49</v>
      </c>
      <c r="H7" t="str">
        <f t="shared" ref="H7:H8" si="3">A7</f>
        <v>P3</v>
      </c>
      <c r="I7" t="s">
        <v>50</v>
      </c>
      <c r="J7" t="str">
        <f t="shared" ref="J7:J8" si="4">A$4</f>
        <v>Population_Size</v>
      </c>
      <c r="K7" t="s">
        <v>51</v>
      </c>
      <c r="L7" t="s">
        <v>124</v>
      </c>
      <c r="M7" t="s">
        <v>26</v>
      </c>
      <c r="N7">
        <f t="shared" si="1"/>
        <v>1</v>
      </c>
      <c r="O7" t="s">
        <v>57</v>
      </c>
      <c r="P7">
        <f t="shared" si="2"/>
        <v>2</v>
      </c>
      <c r="Q7" s="17" t="s">
        <v>52</v>
      </c>
      <c r="R7">
        <f t="shared" ref="R7:R8" si="5">B$2</f>
        <v>0.5</v>
      </c>
      <c r="S7" s="17" t="s">
        <v>53</v>
      </c>
      <c r="T7" t="str">
        <f t="shared" ref="T7:T8" si="6">_xlfn.CONCAT(G6,H6,I6,J6,"])")</f>
        <v>SUM([P2])/SUM([Population_Size])</v>
      </c>
      <c r="V7" s="17" t="s">
        <v>54</v>
      </c>
      <c r="W7" t="str">
        <f t="shared" ref="W7:W8" si="7">_xlfn.CONCAT(G7,H7,I7,J7,"])")</f>
        <v>SUM([P3])/SUM([Population_Size])</v>
      </c>
      <c r="X7" t="s">
        <v>53</v>
      </c>
      <c r="Y7" t="str">
        <f t="shared" ref="Y7:Y8" si="8">_xlfn.CONCAT(G6,H6,I6,J6,"])")</f>
        <v>SUM([P2])/SUM([Population_Size])</v>
      </c>
      <c r="Z7" t="s">
        <v>58</v>
      </c>
    </row>
    <row r="8" spans="1:26" x14ac:dyDescent="0.25">
      <c r="A8" t="s">
        <v>89</v>
      </c>
      <c r="B8">
        <v>3</v>
      </c>
      <c r="D8" s="23" t="str">
        <f t="shared" si="0"/>
        <v>ELSEIF SUM([P4])/SUM([Population_Size])&gt;=[p_Perctile1_Position] THEN 1*(3+(0.5-SUM([P3])/SUM([Population_Size]))/(SUM([P4])/SUM([Population_Size])-SUM([P3])/SUM([Population_Size])))</v>
      </c>
      <c r="F8" s="18" t="s">
        <v>56</v>
      </c>
      <c r="G8" t="s">
        <v>49</v>
      </c>
      <c r="H8" t="str">
        <f t="shared" si="3"/>
        <v>P4</v>
      </c>
      <c r="I8" t="s">
        <v>50</v>
      </c>
      <c r="J8" t="str">
        <f t="shared" si="4"/>
        <v>Population_Size</v>
      </c>
      <c r="K8" t="s">
        <v>51</v>
      </c>
      <c r="L8" t="s">
        <v>124</v>
      </c>
      <c r="M8" t="s">
        <v>26</v>
      </c>
      <c r="N8">
        <f t="shared" si="1"/>
        <v>1</v>
      </c>
      <c r="O8" t="s">
        <v>57</v>
      </c>
      <c r="P8">
        <f t="shared" si="2"/>
        <v>3</v>
      </c>
      <c r="Q8" s="17" t="s">
        <v>52</v>
      </c>
      <c r="R8">
        <f t="shared" si="5"/>
        <v>0.5</v>
      </c>
      <c r="S8" s="17" t="s">
        <v>53</v>
      </c>
      <c r="T8" t="str">
        <f t="shared" si="6"/>
        <v>SUM([P3])/SUM([Population_Size])</v>
      </c>
      <c r="V8" s="17" t="s">
        <v>54</v>
      </c>
      <c r="W8" t="str">
        <f t="shared" si="7"/>
        <v>SUM([P4])/SUM([Population_Size])</v>
      </c>
      <c r="X8" t="s">
        <v>53</v>
      </c>
      <c r="Y8" t="str">
        <f t="shared" si="8"/>
        <v>SUM([P3])/SUM([Population_Size])</v>
      </c>
      <c r="Z8" t="s">
        <v>58</v>
      </c>
    </row>
    <row r="9" spans="1:26" s="19" customFormat="1" x14ac:dyDescent="0.25">
      <c r="A9" t="s">
        <v>88</v>
      </c>
      <c r="B9">
        <v>4</v>
      </c>
      <c r="D9" s="23" t="str">
        <f t="shared" ref="D9:D31" si="9">_xlfn.CONCAT(F9,G9,H9,I9,J9,K9,L9,M9,N9,O9,P9,Q9,R9,S9,T9,U9,V9,W9,X9,Y9,Z9)</f>
        <v>ELSEIF SUM([P5])/SUM([Population_Size])&gt;=[p_Perctile1_Position] THEN 1*(4+(0.5-SUM([P4])/SUM([Population_Size]))/(SUM([P5])/SUM([Population_Size])-SUM([P4])/SUM([Population_Size])))</v>
      </c>
      <c r="E9"/>
      <c r="F9" s="18" t="s">
        <v>56</v>
      </c>
      <c r="G9" t="s">
        <v>49</v>
      </c>
      <c r="H9" t="str">
        <f t="shared" ref="H9:H31" si="10">A9</f>
        <v>P5</v>
      </c>
      <c r="I9" t="s">
        <v>50</v>
      </c>
      <c r="J9" t="str">
        <f t="shared" ref="J9:J31" si="11">A$4</f>
        <v>Population_Size</v>
      </c>
      <c r="K9" t="s">
        <v>51</v>
      </c>
      <c r="L9" t="s">
        <v>124</v>
      </c>
      <c r="M9" t="s">
        <v>26</v>
      </c>
      <c r="N9">
        <f t="shared" ref="N9:N31" si="12">B$1</f>
        <v>1</v>
      </c>
      <c r="O9" t="s">
        <v>57</v>
      </c>
      <c r="P9">
        <f t="shared" ref="P9:P31" si="13">B9</f>
        <v>4</v>
      </c>
      <c r="Q9" s="17" t="s">
        <v>52</v>
      </c>
      <c r="R9">
        <f t="shared" ref="R9:R31" si="14">B$2</f>
        <v>0.5</v>
      </c>
      <c r="S9" s="17" t="s">
        <v>53</v>
      </c>
      <c r="T9" t="str">
        <f t="shared" ref="T9:T31" si="15">_xlfn.CONCAT(G8,H8,I8,J8,"])")</f>
        <v>SUM([P4])/SUM([Population_Size])</v>
      </c>
      <c r="U9"/>
      <c r="V9" s="17" t="s">
        <v>54</v>
      </c>
      <c r="W9" t="str">
        <f t="shared" ref="W9:W31" si="16">_xlfn.CONCAT(G9,H9,I9,J9,"])")</f>
        <v>SUM([P5])/SUM([Population_Size])</v>
      </c>
      <c r="X9" t="s">
        <v>53</v>
      </c>
      <c r="Y9" t="str">
        <f t="shared" ref="Y9:Y31" si="17">_xlfn.CONCAT(G8,H8,I8,J8,"])")</f>
        <v>SUM([P4])/SUM([Population_Size])</v>
      </c>
      <c r="Z9" t="s">
        <v>58</v>
      </c>
    </row>
    <row r="10" spans="1:26" x14ac:dyDescent="0.25">
      <c r="A10" t="s">
        <v>87</v>
      </c>
      <c r="B10">
        <v>5</v>
      </c>
      <c r="D10" s="23" t="str">
        <f t="shared" si="9"/>
        <v>ELSEIF SUM([P10])/SUM([Population_Size])&gt;=[p_Perctile1_Position] THEN 1*(5+(0.5-SUM([P5])/SUM([Population_Size]))/(SUM([P10])/SUM([Population_Size])-SUM([P5])/SUM([Population_Size])))</v>
      </c>
      <c r="F10" s="18" t="s">
        <v>56</v>
      </c>
      <c r="G10" t="s">
        <v>49</v>
      </c>
      <c r="H10" t="str">
        <f t="shared" si="10"/>
        <v>P10</v>
      </c>
      <c r="I10" t="s">
        <v>50</v>
      </c>
      <c r="J10" t="str">
        <f t="shared" si="11"/>
        <v>Population_Size</v>
      </c>
      <c r="K10" t="s">
        <v>51</v>
      </c>
      <c r="L10" t="s">
        <v>124</v>
      </c>
      <c r="M10" t="s">
        <v>26</v>
      </c>
      <c r="N10">
        <f t="shared" si="12"/>
        <v>1</v>
      </c>
      <c r="O10" t="s">
        <v>57</v>
      </c>
      <c r="P10">
        <f t="shared" si="13"/>
        <v>5</v>
      </c>
      <c r="Q10" s="17" t="s">
        <v>52</v>
      </c>
      <c r="R10">
        <f t="shared" si="14"/>
        <v>0.5</v>
      </c>
      <c r="S10" s="17" t="s">
        <v>53</v>
      </c>
      <c r="T10" t="str">
        <f t="shared" si="15"/>
        <v>SUM([P5])/SUM([Population_Size])</v>
      </c>
      <c r="V10" s="17" t="s">
        <v>54</v>
      </c>
      <c r="W10" t="str">
        <f t="shared" si="16"/>
        <v>SUM([P10])/SUM([Population_Size])</v>
      </c>
      <c r="X10" t="s">
        <v>53</v>
      </c>
      <c r="Y10" t="str">
        <f t="shared" si="17"/>
        <v>SUM([P5])/SUM([Population_Size])</v>
      </c>
      <c r="Z10" t="s">
        <v>58</v>
      </c>
    </row>
    <row r="11" spans="1:26" x14ac:dyDescent="0.25">
      <c r="A11" t="s">
        <v>86</v>
      </c>
      <c r="B11">
        <v>6</v>
      </c>
      <c r="D11" s="23" t="str">
        <f t="shared" si="9"/>
        <v>ELSEIF SUM([P15])/SUM([Population_Size])&gt;=[p_Perctile1_Position] THEN 1*(6+(0.5-SUM([P10])/SUM([Population_Size]))/(SUM([P15])/SUM([Population_Size])-SUM([P10])/SUM([Population_Size])))</v>
      </c>
      <c r="F11" s="18" t="s">
        <v>56</v>
      </c>
      <c r="G11" t="s">
        <v>49</v>
      </c>
      <c r="H11" t="str">
        <f t="shared" si="10"/>
        <v>P15</v>
      </c>
      <c r="I11" t="s">
        <v>50</v>
      </c>
      <c r="J11" t="str">
        <f t="shared" si="11"/>
        <v>Population_Size</v>
      </c>
      <c r="K11" t="s">
        <v>51</v>
      </c>
      <c r="L11" t="s">
        <v>124</v>
      </c>
      <c r="M11" t="s">
        <v>26</v>
      </c>
      <c r="N11">
        <f t="shared" si="12"/>
        <v>1</v>
      </c>
      <c r="O11" t="s">
        <v>57</v>
      </c>
      <c r="P11">
        <f t="shared" si="13"/>
        <v>6</v>
      </c>
      <c r="Q11" s="17" t="s">
        <v>52</v>
      </c>
      <c r="R11">
        <f t="shared" si="14"/>
        <v>0.5</v>
      </c>
      <c r="S11" s="17" t="s">
        <v>53</v>
      </c>
      <c r="T11" t="str">
        <f t="shared" si="15"/>
        <v>SUM([P10])/SUM([Population_Size])</v>
      </c>
      <c r="V11" s="17" t="s">
        <v>54</v>
      </c>
      <c r="W11" t="str">
        <f t="shared" si="16"/>
        <v>SUM([P15])/SUM([Population_Size])</v>
      </c>
      <c r="X11" t="s">
        <v>53</v>
      </c>
      <c r="Y11" t="str">
        <f t="shared" si="17"/>
        <v>SUM([P10])/SUM([Population_Size])</v>
      </c>
      <c r="Z11" t="s">
        <v>58</v>
      </c>
    </row>
    <row r="12" spans="1:26" x14ac:dyDescent="0.25">
      <c r="A12" t="s">
        <v>85</v>
      </c>
      <c r="B12">
        <v>7</v>
      </c>
      <c r="D12" s="23" t="str">
        <f t="shared" si="9"/>
        <v>ELSEIF SUM([P20])/SUM([Population_Size])&gt;=[p_Perctile1_Position] THEN 1*(7+(0.5-SUM([P15])/SUM([Population_Size]))/(SUM([P20])/SUM([Population_Size])-SUM([P15])/SUM([Population_Size])))</v>
      </c>
      <c r="F12" s="18" t="s">
        <v>56</v>
      </c>
      <c r="G12" t="s">
        <v>49</v>
      </c>
      <c r="H12" t="str">
        <f t="shared" si="10"/>
        <v>P20</v>
      </c>
      <c r="I12" t="s">
        <v>50</v>
      </c>
      <c r="J12" t="str">
        <f t="shared" si="11"/>
        <v>Population_Size</v>
      </c>
      <c r="K12" t="s">
        <v>51</v>
      </c>
      <c r="L12" t="s">
        <v>124</v>
      </c>
      <c r="M12" t="s">
        <v>26</v>
      </c>
      <c r="N12">
        <f t="shared" si="12"/>
        <v>1</v>
      </c>
      <c r="O12" t="s">
        <v>57</v>
      </c>
      <c r="P12">
        <f t="shared" si="13"/>
        <v>7</v>
      </c>
      <c r="Q12" s="17" t="s">
        <v>52</v>
      </c>
      <c r="R12">
        <f t="shared" si="14"/>
        <v>0.5</v>
      </c>
      <c r="S12" s="17" t="s">
        <v>53</v>
      </c>
      <c r="T12" t="str">
        <f t="shared" si="15"/>
        <v>SUM([P15])/SUM([Population_Size])</v>
      </c>
      <c r="V12" s="17" t="s">
        <v>54</v>
      </c>
      <c r="W12" t="str">
        <f t="shared" si="16"/>
        <v>SUM([P20])/SUM([Population_Size])</v>
      </c>
      <c r="X12" t="s">
        <v>53</v>
      </c>
      <c r="Y12" t="str">
        <f t="shared" si="17"/>
        <v>SUM([P15])/SUM([Population_Size])</v>
      </c>
      <c r="Z12" t="s">
        <v>58</v>
      </c>
    </row>
    <row r="13" spans="1:26" x14ac:dyDescent="0.25">
      <c r="A13" t="s">
        <v>84</v>
      </c>
      <c r="B13">
        <v>8</v>
      </c>
      <c r="D13" s="23" t="str">
        <f t="shared" si="9"/>
        <v>ELSEIF SUM([P25])/SUM([Population_Size])&gt;=[p_Perctile1_Position] THEN 1*(8+(0.5-SUM([P20])/SUM([Population_Size]))/(SUM([P25])/SUM([Population_Size])-SUM([P20])/SUM([Population_Size])))</v>
      </c>
      <c r="F13" s="18" t="s">
        <v>56</v>
      </c>
      <c r="G13" t="s">
        <v>49</v>
      </c>
      <c r="H13" t="str">
        <f t="shared" si="10"/>
        <v>P25</v>
      </c>
      <c r="I13" t="s">
        <v>50</v>
      </c>
      <c r="J13" t="str">
        <f t="shared" si="11"/>
        <v>Population_Size</v>
      </c>
      <c r="K13" t="s">
        <v>51</v>
      </c>
      <c r="L13" t="s">
        <v>124</v>
      </c>
      <c r="M13" t="s">
        <v>26</v>
      </c>
      <c r="N13">
        <f t="shared" si="12"/>
        <v>1</v>
      </c>
      <c r="O13" t="s">
        <v>57</v>
      </c>
      <c r="P13">
        <f t="shared" si="13"/>
        <v>8</v>
      </c>
      <c r="Q13" s="17" t="s">
        <v>52</v>
      </c>
      <c r="R13">
        <f t="shared" si="14"/>
        <v>0.5</v>
      </c>
      <c r="S13" s="17" t="s">
        <v>53</v>
      </c>
      <c r="T13" t="str">
        <f t="shared" si="15"/>
        <v>SUM([P20])/SUM([Population_Size])</v>
      </c>
      <c r="V13" s="17" t="s">
        <v>54</v>
      </c>
      <c r="W13" t="str">
        <f t="shared" si="16"/>
        <v>SUM([P25])/SUM([Population_Size])</v>
      </c>
      <c r="X13" t="s">
        <v>53</v>
      </c>
      <c r="Y13" t="str">
        <f t="shared" si="17"/>
        <v>SUM([P20])/SUM([Population_Size])</v>
      </c>
      <c r="Z13" t="s">
        <v>58</v>
      </c>
    </row>
    <row r="14" spans="1:26" x14ac:dyDescent="0.25">
      <c r="A14" t="s">
        <v>83</v>
      </c>
      <c r="B14">
        <v>9</v>
      </c>
      <c r="D14" s="23" t="str">
        <f t="shared" si="9"/>
        <v>ELSEIF SUM([P30])/SUM([Population_Size])&gt;=[p_Perctile1_Position] THEN 1*(9+(0.5-SUM([P25])/SUM([Population_Size]))/(SUM([P30])/SUM([Population_Size])-SUM([P25])/SUM([Population_Size])))</v>
      </c>
      <c r="F14" s="18" t="s">
        <v>56</v>
      </c>
      <c r="G14" t="s">
        <v>49</v>
      </c>
      <c r="H14" t="str">
        <f t="shared" si="10"/>
        <v>P30</v>
      </c>
      <c r="I14" t="s">
        <v>50</v>
      </c>
      <c r="J14" t="str">
        <f t="shared" si="11"/>
        <v>Population_Size</v>
      </c>
      <c r="K14" t="s">
        <v>51</v>
      </c>
      <c r="L14" t="s">
        <v>124</v>
      </c>
      <c r="M14" t="s">
        <v>26</v>
      </c>
      <c r="N14">
        <f t="shared" si="12"/>
        <v>1</v>
      </c>
      <c r="O14" t="s">
        <v>57</v>
      </c>
      <c r="P14">
        <f t="shared" si="13"/>
        <v>9</v>
      </c>
      <c r="Q14" s="17" t="s">
        <v>52</v>
      </c>
      <c r="R14">
        <f t="shared" si="14"/>
        <v>0.5</v>
      </c>
      <c r="S14" s="17" t="s">
        <v>53</v>
      </c>
      <c r="T14" t="str">
        <f t="shared" si="15"/>
        <v>SUM([P25])/SUM([Population_Size])</v>
      </c>
      <c r="V14" s="17" t="s">
        <v>54</v>
      </c>
      <c r="W14" t="str">
        <f t="shared" si="16"/>
        <v>SUM([P30])/SUM([Population_Size])</v>
      </c>
      <c r="X14" t="s">
        <v>53</v>
      </c>
      <c r="Y14" t="str">
        <f t="shared" si="17"/>
        <v>SUM([P25])/SUM([Population_Size])</v>
      </c>
      <c r="Z14" t="s">
        <v>58</v>
      </c>
    </row>
    <row r="15" spans="1:26" x14ac:dyDescent="0.25">
      <c r="A15" t="s">
        <v>82</v>
      </c>
      <c r="B15">
        <v>10</v>
      </c>
      <c r="D15" s="23" t="str">
        <f t="shared" si="9"/>
        <v>ELSEIF SUM([P35])/SUM([Population_Size])&gt;=[p_Perctile1_Position] THEN 1*(10+(0.5-SUM([P30])/SUM([Population_Size]))/(SUM([P35])/SUM([Population_Size])-SUM([P30])/SUM([Population_Size])))</v>
      </c>
      <c r="F15" s="18" t="s">
        <v>56</v>
      </c>
      <c r="G15" t="s">
        <v>49</v>
      </c>
      <c r="H15" t="str">
        <f t="shared" si="10"/>
        <v>P35</v>
      </c>
      <c r="I15" t="s">
        <v>50</v>
      </c>
      <c r="J15" t="str">
        <f t="shared" si="11"/>
        <v>Population_Size</v>
      </c>
      <c r="K15" t="s">
        <v>51</v>
      </c>
      <c r="L15" t="s">
        <v>124</v>
      </c>
      <c r="M15" t="s">
        <v>26</v>
      </c>
      <c r="N15">
        <f t="shared" si="12"/>
        <v>1</v>
      </c>
      <c r="O15" t="s">
        <v>57</v>
      </c>
      <c r="P15">
        <f t="shared" si="13"/>
        <v>10</v>
      </c>
      <c r="Q15" s="17" t="s">
        <v>52</v>
      </c>
      <c r="R15">
        <f t="shared" si="14"/>
        <v>0.5</v>
      </c>
      <c r="S15" s="17" t="s">
        <v>53</v>
      </c>
      <c r="T15" t="str">
        <f t="shared" si="15"/>
        <v>SUM([P30])/SUM([Population_Size])</v>
      </c>
      <c r="V15" s="17" t="s">
        <v>54</v>
      </c>
      <c r="W15" t="str">
        <f t="shared" si="16"/>
        <v>SUM([P35])/SUM([Population_Size])</v>
      </c>
      <c r="X15" t="s">
        <v>53</v>
      </c>
      <c r="Y15" t="str">
        <f t="shared" si="17"/>
        <v>SUM([P30])/SUM([Population_Size])</v>
      </c>
      <c r="Z15" t="s">
        <v>58</v>
      </c>
    </row>
    <row r="16" spans="1:26" x14ac:dyDescent="0.25">
      <c r="A16" t="s">
        <v>81</v>
      </c>
      <c r="B16">
        <v>11</v>
      </c>
      <c r="D16" s="23" t="str">
        <f t="shared" si="9"/>
        <v>ELSEIF SUM([P40])/SUM([Population_Size])&gt;=[p_Perctile1_Position] THEN 1*(11+(0.5-SUM([P35])/SUM([Population_Size]))/(SUM([P40])/SUM([Population_Size])-SUM([P35])/SUM([Population_Size])))</v>
      </c>
      <c r="F16" s="18" t="s">
        <v>56</v>
      </c>
      <c r="G16" t="s">
        <v>49</v>
      </c>
      <c r="H16" t="str">
        <f t="shared" si="10"/>
        <v>P40</v>
      </c>
      <c r="I16" t="s">
        <v>50</v>
      </c>
      <c r="J16" t="str">
        <f t="shared" si="11"/>
        <v>Population_Size</v>
      </c>
      <c r="K16" t="s">
        <v>51</v>
      </c>
      <c r="L16" t="s">
        <v>124</v>
      </c>
      <c r="M16" t="s">
        <v>26</v>
      </c>
      <c r="N16">
        <f t="shared" si="12"/>
        <v>1</v>
      </c>
      <c r="O16" t="s">
        <v>57</v>
      </c>
      <c r="P16">
        <f t="shared" si="13"/>
        <v>11</v>
      </c>
      <c r="Q16" s="17" t="s">
        <v>52</v>
      </c>
      <c r="R16">
        <f t="shared" si="14"/>
        <v>0.5</v>
      </c>
      <c r="S16" s="17" t="s">
        <v>53</v>
      </c>
      <c r="T16" t="str">
        <f t="shared" si="15"/>
        <v>SUM([P35])/SUM([Population_Size])</v>
      </c>
      <c r="V16" s="17" t="s">
        <v>54</v>
      </c>
      <c r="W16" t="str">
        <f t="shared" si="16"/>
        <v>SUM([P40])/SUM([Population_Size])</v>
      </c>
      <c r="X16" t="s">
        <v>53</v>
      </c>
      <c r="Y16" t="str">
        <f t="shared" si="17"/>
        <v>SUM([P35])/SUM([Population_Size])</v>
      </c>
      <c r="Z16" t="s">
        <v>58</v>
      </c>
    </row>
    <row r="17" spans="1:26" x14ac:dyDescent="0.25">
      <c r="A17" t="s">
        <v>80</v>
      </c>
      <c r="B17">
        <v>12</v>
      </c>
      <c r="D17" s="23" t="str">
        <f t="shared" si="9"/>
        <v>ELSEIF SUM([P45])/SUM([Population_Size])&gt;=[p_Perctile1_Position] THEN 1*(12+(0.5-SUM([P40])/SUM([Population_Size]))/(SUM([P45])/SUM([Population_Size])-SUM([P40])/SUM([Population_Size])))</v>
      </c>
      <c r="F17" s="18" t="s">
        <v>56</v>
      </c>
      <c r="G17" t="s">
        <v>49</v>
      </c>
      <c r="H17" t="str">
        <f t="shared" si="10"/>
        <v>P45</v>
      </c>
      <c r="I17" t="s">
        <v>50</v>
      </c>
      <c r="J17" t="str">
        <f t="shared" si="11"/>
        <v>Population_Size</v>
      </c>
      <c r="K17" t="s">
        <v>51</v>
      </c>
      <c r="L17" t="s">
        <v>124</v>
      </c>
      <c r="M17" t="s">
        <v>26</v>
      </c>
      <c r="N17">
        <f t="shared" si="12"/>
        <v>1</v>
      </c>
      <c r="O17" t="s">
        <v>57</v>
      </c>
      <c r="P17">
        <f t="shared" si="13"/>
        <v>12</v>
      </c>
      <c r="Q17" s="17" t="s">
        <v>52</v>
      </c>
      <c r="R17">
        <f t="shared" si="14"/>
        <v>0.5</v>
      </c>
      <c r="S17" s="17" t="s">
        <v>53</v>
      </c>
      <c r="T17" t="str">
        <f t="shared" si="15"/>
        <v>SUM([P40])/SUM([Population_Size])</v>
      </c>
      <c r="V17" s="17" t="s">
        <v>54</v>
      </c>
      <c r="W17" t="str">
        <f t="shared" si="16"/>
        <v>SUM([P45])/SUM([Population_Size])</v>
      </c>
      <c r="X17" t="s">
        <v>53</v>
      </c>
      <c r="Y17" t="str">
        <f t="shared" si="17"/>
        <v>SUM([P40])/SUM([Population_Size])</v>
      </c>
      <c r="Z17" t="s">
        <v>58</v>
      </c>
    </row>
    <row r="18" spans="1:26" x14ac:dyDescent="0.25">
      <c r="A18" t="s">
        <v>79</v>
      </c>
      <c r="B18">
        <v>13</v>
      </c>
      <c r="D18" s="23" t="str">
        <f t="shared" si="9"/>
        <v>ELSEIF SUM([P50])/SUM([Population_Size])&gt;=[p_Perctile1_Position] THEN 1*(13+(0.5-SUM([P45])/SUM([Population_Size]))/(SUM([P50])/SUM([Population_Size])-SUM([P45])/SUM([Population_Size])))</v>
      </c>
      <c r="F18" s="18" t="s">
        <v>56</v>
      </c>
      <c r="G18" t="s">
        <v>49</v>
      </c>
      <c r="H18" t="str">
        <f t="shared" si="10"/>
        <v>P50</v>
      </c>
      <c r="I18" t="s">
        <v>50</v>
      </c>
      <c r="J18" t="str">
        <f t="shared" si="11"/>
        <v>Population_Size</v>
      </c>
      <c r="K18" t="s">
        <v>51</v>
      </c>
      <c r="L18" t="s">
        <v>124</v>
      </c>
      <c r="M18" t="s">
        <v>26</v>
      </c>
      <c r="N18">
        <f t="shared" si="12"/>
        <v>1</v>
      </c>
      <c r="O18" t="s">
        <v>57</v>
      </c>
      <c r="P18">
        <f t="shared" si="13"/>
        <v>13</v>
      </c>
      <c r="Q18" s="17" t="s">
        <v>52</v>
      </c>
      <c r="R18">
        <f t="shared" si="14"/>
        <v>0.5</v>
      </c>
      <c r="S18" s="17" t="s">
        <v>53</v>
      </c>
      <c r="T18" t="str">
        <f t="shared" si="15"/>
        <v>SUM([P45])/SUM([Population_Size])</v>
      </c>
      <c r="V18" s="17" t="s">
        <v>54</v>
      </c>
      <c r="W18" t="str">
        <f t="shared" si="16"/>
        <v>SUM([P50])/SUM([Population_Size])</v>
      </c>
      <c r="X18" t="s">
        <v>53</v>
      </c>
      <c r="Y18" t="str">
        <f t="shared" si="17"/>
        <v>SUM([P45])/SUM([Population_Size])</v>
      </c>
      <c r="Z18" t="s">
        <v>58</v>
      </c>
    </row>
    <row r="19" spans="1:26" x14ac:dyDescent="0.25">
      <c r="A19" t="s">
        <v>78</v>
      </c>
      <c r="B19">
        <v>14</v>
      </c>
      <c r="D19" s="23" t="str">
        <f t="shared" si="9"/>
        <v>ELSEIF SUM([P55])/SUM([Population_Size])&gt;=[p_Perctile1_Position] THEN 1*(14+(0.5-SUM([P50])/SUM([Population_Size]))/(SUM([P55])/SUM([Population_Size])-SUM([P50])/SUM([Population_Size])))</v>
      </c>
      <c r="F19" s="18" t="s">
        <v>56</v>
      </c>
      <c r="G19" t="s">
        <v>49</v>
      </c>
      <c r="H19" t="str">
        <f t="shared" si="10"/>
        <v>P55</v>
      </c>
      <c r="I19" t="s">
        <v>50</v>
      </c>
      <c r="J19" t="str">
        <f t="shared" si="11"/>
        <v>Population_Size</v>
      </c>
      <c r="K19" t="s">
        <v>51</v>
      </c>
      <c r="L19" t="s">
        <v>124</v>
      </c>
      <c r="M19" t="s">
        <v>26</v>
      </c>
      <c r="N19">
        <f t="shared" si="12"/>
        <v>1</v>
      </c>
      <c r="O19" t="s">
        <v>57</v>
      </c>
      <c r="P19">
        <f t="shared" si="13"/>
        <v>14</v>
      </c>
      <c r="Q19" s="17" t="s">
        <v>52</v>
      </c>
      <c r="R19">
        <f t="shared" si="14"/>
        <v>0.5</v>
      </c>
      <c r="S19" s="17" t="s">
        <v>53</v>
      </c>
      <c r="T19" t="str">
        <f t="shared" si="15"/>
        <v>SUM([P50])/SUM([Population_Size])</v>
      </c>
      <c r="V19" s="17" t="s">
        <v>54</v>
      </c>
      <c r="W19" t="str">
        <f t="shared" si="16"/>
        <v>SUM([P55])/SUM([Population_Size])</v>
      </c>
      <c r="X19" t="s">
        <v>53</v>
      </c>
      <c r="Y19" t="str">
        <f t="shared" si="17"/>
        <v>SUM([P50])/SUM([Population_Size])</v>
      </c>
      <c r="Z19" t="s">
        <v>58</v>
      </c>
    </row>
    <row r="20" spans="1:26" x14ac:dyDescent="0.25">
      <c r="A20" t="s">
        <v>77</v>
      </c>
      <c r="B20">
        <v>15</v>
      </c>
      <c r="D20" s="23" t="str">
        <f t="shared" si="9"/>
        <v>ELSEIF SUM([P60])/SUM([Population_Size])&gt;=[p_Perctile1_Position] THEN 1*(15+(0.5-SUM([P55])/SUM([Population_Size]))/(SUM([P60])/SUM([Population_Size])-SUM([P55])/SUM([Population_Size])))</v>
      </c>
      <c r="F20" s="18" t="s">
        <v>56</v>
      </c>
      <c r="G20" t="s">
        <v>49</v>
      </c>
      <c r="H20" t="str">
        <f t="shared" si="10"/>
        <v>P60</v>
      </c>
      <c r="I20" t="s">
        <v>50</v>
      </c>
      <c r="J20" t="str">
        <f t="shared" si="11"/>
        <v>Population_Size</v>
      </c>
      <c r="K20" t="s">
        <v>51</v>
      </c>
      <c r="L20" t="s">
        <v>124</v>
      </c>
      <c r="M20" t="s">
        <v>26</v>
      </c>
      <c r="N20">
        <f t="shared" si="12"/>
        <v>1</v>
      </c>
      <c r="O20" t="s">
        <v>57</v>
      </c>
      <c r="P20">
        <f t="shared" si="13"/>
        <v>15</v>
      </c>
      <c r="Q20" s="17" t="s">
        <v>52</v>
      </c>
      <c r="R20">
        <f t="shared" si="14"/>
        <v>0.5</v>
      </c>
      <c r="S20" s="17" t="s">
        <v>53</v>
      </c>
      <c r="T20" t="str">
        <f t="shared" si="15"/>
        <v>SUM([P55])/SUM([Population_Size])</v>
      </c>
      <c r="V20" s="17" t="s">
        <v>54</v>
      </c>
      <c r="W20" t="str">
        <f t="shared" si="16"/>
        <v>SUM([P60])/SUM([Population_Size])</v>
      </c>
      <c r="X20" t="s">
        <v>53</v>
      </c>
      <c r="Y20" t="str">
        <f t="shared" si="17"/>
        <v>SUM([P55])/SUM([Population_Size])</v>
      </c>
      <c r="Z20" t="s">
        <v>58</v>
      </c>
    </row>
    <row r="21" spans="1:26" x14ac:dyDescent="0.25">
      <c r="A21" t="s">
        <v>76</v>
      </c>
      <c r="B21">
        <v>16</v>
      </c>
      <c r="D21" s="23" t="str">
        <f t="shared" si="9"/>
        <v>ELSEIF SUM([P65])/SUM([Population_Size])&gt;=[p_Perctile1_Position] THEN 1*(16+(0.5-SUM([P60])/SUM([Population_Size]))/(SUM([P65])/SUM([Population_Size])-SUM([P60])/SUM([Population_Size])))</v>
      </c>
      <c r="F21" s="18" t="s">
        <v>56</v>
      </c>
      <c r="G21" t="s">
        <v>49</v>
      </c>
      <c r="H21" t="str">
        <f t="shared" si="10"/>
        <v>P65</v>
      </c>
      <c r="I21" t="s">
        <v>50</v>
      </c>
      <c r="J21" t="str">
        <f t="shared" si="11"/>
        <v>Population_Size</v>
      </c>
      <c r="K21" t="s">
        <v>51</v>
      </c>
      <c r="L21" t="s">
        <v>124</v>
      </c>
      <c r="M21" t="s">
        <v>26</v>
      </c>
      <c r="N21">
        <f t="shared" si="12"/>
        <v>1</v>
      </c>
      <c r="O21" t="s">
        <v>57</v>
      </c>
      <c r="P21">
        <f t="shared" si="13"/>
        <v>16</v>
      </c>
      <c r="Q21" s="17" t="s">
        <v>52</v>
      </c>
      <c r="R21">
        <f t="shared" si="14"/>
        <v>0.5</v>
      </c>
      <c r="S21" s="17" t="s">
        <v>53</v>
      </c>
      <c r="T21" t="str">
        <f t="shared" si="15"/>
        <v>SUM([P60])/SUM([Population_Size])</v>
      </c>
      <c r="V21" s="17" t="s">
        <v>54</v>
      </c>
      <c r="W21" t="str">
        <f t="shared" si="16"/>
        <v>SUM([P65])/SUM([Population_Size])</v>
      </c>
      <c r="X21" t="s">
        <v>53</v>
      </c>
      <c r="Y21" t="str">
        <f t="shared" si="17"/>
        <v>SUM([P60])/SUM([Population_Size])</v>
      </c>
      <c r="Z21" t="s">
        <v>58</v>
      </c>
    </row>
    <row r="22" spans="1:26" x14ac:dyDescent="0.25">
      <c r="A22" t="s">
        <v>75</v>
      </c>
      <c r="B22">
        <v>17</v>
      </c>
      <c r="D22" s="23" t="str">
        <f t="shared" si="9"/>
        <v>ELSEIF SUM([P70])/SUM([Population_Size])&gt;=[p_Perctile1_Position] THEN 1*(17+(0.5-SUM([P65])/SUM([Population_Size]))/(SUM([P70])/SUM([Population_Size])-SUM([P65])/SUM([Population_Size])))</v>
      </c>
      <c r="F22" s="18" t="s">
        <v>56</v>
      </c>
      <c r="G22" t="s">
        <v>49</v>
      </c>
      <c r="H22" t="str">
        <f t="shared" si="10"/>
        <v>P70</v>
      </c>
      <c r="I22" t="s">
        <v>50</v>
      </c>
      <c r="J22" t="str">
        <f t="shared" si="11"/>
        <v>Population_Size</v>
      </c>
      <c r="K22" t="s">
        <v>51</v>
      </c>
      <c r="L22" t="s">
        <v>124</v>
      </c>
      <c r="M22" t="s">
        <v>26</v>
      </c>
      <c r="N22">
        <f t="shared" si="12"/>
        <v>1</v>
      </c>
      <c r="O22" t="s">
        <v>57</v>
      </c>
      <c r="P22">
        <f t="shared" si="13"/>
        <v>17</v>
      </c>
      <c r="Q22" s="17" t="s">
        <v>52</v>
      </c>
      <c r="R22">
        <f t="shared" si="14"/>
        <v>0.5</v>
      </c>
      <c r="S22" s="17" t="s">
        <v>53</v>
      </c>
      <c r="T22" t="str">
        <f t="shared" si="15"/>
        <v>SUM([P65])/SUM([Population_Size])</v>
      </c>
      <c r="V22" s="17" t="s">
        <v>54</v>
      </c>
      <c r="W22" t="str">
        <f t="shared" si="16"/>
        <v>SUM([P70])/SUM([Population_Size])</v>
      </c>
      <c r="X22" t="s">
        <v>53</v>
      </c>
      <c r="Y22" t="str">
        <f t="shared" si="17"/>
        <v>SUM([P65])/SUM([Population_Size])</v>
      </c>
      <c r="Z22" t="s">
        <v>58</v>
      </c>
    </row>
    <row r="23" spans="1:26" x14ac:dyDescent="0.25">
      <c r="A23" t="s">
        <v>74</v>
      </c>
      <c r="B23">
        <v>18</v>
      </c>
      <c r="D23" s="23" t="str">
        <f t="shared" si="9"/>
        <v>ELSEIF SUM([P75])/SUM([Population_Size])&gt;=[p_Perctile1_Position] THEN 1*(18+(0.5-SUM([P70])/SUM([Population_Size]))/(SUM([P75])/SUM([Population_Size])-SUM([P70])/SUM([Population_Size])))</v>
      </c>
      <c r="F23" s="18" t="s">
        <v>56</v>
      </c>
      <c r="G23" t="s">
        <v>49</v>
      </c>
      <c r="H23" t="str">
        <f t="shared" si="10"/>
        <v>P75</v>
      </c>
      <c r="I23" t="s">
        <v>50</v>
      </c>
      <c r="J23" t="str">
        <f t="shared" si="11"/>
        <v>Population_Size</v>
      </c>
      <c r="K23" t="s">
        <v>51</v>
      </c>
      <c r="L23" t="s">
        <v>124</v>
      </c>
      <c r="M23" t="s">
        <v>26</v>
      </c>
      <c r="N23">
        <f t="shared" si="12"/>
        <v>1</v>
      </c>
      <c r="O23" t="s">
        <v>57</v>
      </c>
      <c r="P23">
        <f t="shared" si="13"/>
        <v>18</v>
      </c>
      <c r="Q23" s="17" t="s">
        <v>52</v>
      </c>
      <c r="R23">
        <f t="shared" si="14"/>
        <v>0.5</v>
      </c>
      <c r="S23" s="17" t="s">
        <v>53</v>
      </c>
      <c r="T23" t="str">
        <f t="shared" si="15"/>
        <v>SUM([P70])/SUM([Population_Size])</v>
      </c>
      <c r="V23" s="17" t="s">
        <v>54</v>
      </c>
      <c r="W23" t="str">
        <f t="shared" si="16"/>
        <v>SUM([P75])/SUM([Population_Size])</v>
      </c>
      <c r="X23" t="s">
        <v>53</v>
      </c>
      <c r="Y23" t="str">
        <f t="shared" si="17"/>
        <v>SUM([P70])/SUM([Population_Size])</v>
      </c>
      <c r="Z23" t="s">
        <v>58</v>
      </c>
    </row>
    <row r="24" spans="1:26" x14ac:dyDescent="0.25">
      <c r="A24" t="s">
        <v>73</v>
      </c>
      <c r="B24">
        <v>19</v>
      </c>
      <c r="D24" s="23" t="str">
        <f t="shared" si="9"/>
        <v>ELSEIF SUM([P80])/SUM([Population_Size])&gt;=[p_Perctile1_Position] THEN 1*(19+(0.5-SUM([P75])/SUM([Population_Size]))/(SUM([P80])/SUM([Population_Size])-SUM([P75])/SUM([Population_Size])))</v>
      </c>
      <c r="F24" s="18" t="s">
        <v>56</v>
      </c>
      <c r="G24" t="s">
        <v>49</v>
      </c>
      <c r="H24" t="str">
        <f t="shared" si="10"/>
        <v>P80</v>
      </c>
      <c r="I24" t="s">
        <v>50</v>
      </c>
      <c r="J24" t="str">
        <f t="shared" si="11"/>
        <v>Population_Size</v>
      </c>
      <c r="K24" t="s">
        <v>51</v>
      </c>
      <c r="L24" t="s">
        <v>124</v>
      </c>
      <c r="M24" t="s">
        <v>26</v>
      </c>
      <c r="N24">
        <f t="shared" si="12"/>
        <v>1</v>
      </c>
      <c r="O24" t="s">
        <v>57</v>
      </c>
      <c r="P24">
        <f t="shared" si="13"/>
        <v>19</v>
      </c>
      <c r="Q24" s="17" t="s">
        <v>52</v>
      </c>
      <c r="R24">
        <f t="shared" si="14"/>
        <v>0.5</v>
      </c>
      <c r="S24" s="17" t="s">
        <v>53</v>
      </c>
      <c r="T24" t="str">
        <f t="shared" si="15"/>
        <v>SUM([P75])/SUM([Population_Size])</v>
      </c>
      <c r="V24" s="17" t="s">
        <v>54</v>
      </c>
      <c r="W24" t="str">
        <f t="shared" si="16"/>
        <v>SUM([P80])/SUM([Population_Size])</v>
      </c>
      <c r="X24" t="s">
        <v>53</v>
      </c>
      <c r="Y24" t="str">
        <f t="shared" si="17"/>
        <v>SUM([P75])/SUM([Population_Size])</v>
      </c>
      <c r="Z24" t="s">
        <v>58</v>
      </c>
    </row>
    <row r="25" spans="1:26" x14ac:dyDescent="0.25">
      <c r="A25" t="s">
        <v>72</v>
      </c>
      <c r="B25">
        <v>20</v>
      </c>
      <c r="D25" s="23" t="str">
        <f t="shared" si="9"/>
        <v>ELSEIF SUM([P85])/SUM([Population_Size])&gt;=[p_Perctile1_Position] THEN 1*(20+(0.5-SUM([P80])/SUM([Population_Size]))/(SUM([P85])/SUM([Population_Size])-SUM([P80])/SUM([Population_Size])))</v>
      </c>
      <c r="F25" s="18" t="s">
        <v>56</v>
      </c>
      <c r="G25" t="s">
        <v>49</v>
      </c>
      <c r="H25" t="str">
        <f t="shared" si="10"/>
        <v>P85</v>
      </c>
      <c r="I25" t="s">
        <v>50</v>
      </c>
      <c r="J25" t="str">
        <f t="shared" si="11"/>
        <v>Population_Size</v>
      </c>
      <c r="K25" t="s">
        <v>51</v>
      </c>
      <c r="L25" t="s">
        <v>124</v>
      </c>
      <c r="M25" t="s">
        <v>26</v>
      </c>
      <c r="N25">
        <f t="shared" si="12"/>
        <v>1</v>
      </c>
      <c r="O25" t="s">
        <v>57</v>
      </c>
      <c r="P25">
        <f t="shared" si="13"/>
        <v>20</v>
      </c>
      <c r="Q25" s="17" t="s">
        <v>52</v>
      </c>
      <c r="R25">
        <f t="shared" si="14"/>
        <v>0.5</v>
      </c>
      <c r="S25" s="17" t="s">
        <v>53</v>
      </c>
      <c r="T25" t="str">
        <f t="shared" si="15"/>
        <v>SUM([P80])/SUM([Population_Size])</v>
      </c>
      <c r="V25" s="17" t="s">
        <v>54</v>
      </c>
      <c r="W25" t="str">
        <f t="shared" si="16"/>
        <v>SUM([P85])/SUM([Population_Size])</v>
      </c>
      <c r="X25" t="s">
        <v>53</v>
      </c>
      <c r="Y25" t="str">
        <f t="shared" si="17"/>
        <v>SUM([P80])/SUM([Population_Size])</v>
      </c>
      <c r="Z25" t="s">
        <v>58</v>
      </c>
    </row>
    <row r="26" spans="1:26" s="19" customFormat="1" x14ac:dyDescent="0.25">
      <c r="A26" t="s">
        <v>71</v>
      </c>
      <c r="B26">
        <v>21</v>
      </c>
      <c r="D26" s="23" t="str">
        <f t="shared" si="9"/>
        <v>ELSEIF SUM([P90])/SUM([Population_Size])&gt;=[p_Perctile1_Position] THEN 1*(21+(0.5-SUM([P85])/SUM([Population_Size]))/(SUM([P90])/SUM([Population_Size])-SUM([P85])/SUM([Population_Size])))</v>
      </c>
      <c r="E26"/>
      <c r="F26" s="18" t="s">
        <v>56</v>
      </c>
      <c r="G26" t="s">
        <v>49</v>
      </c>
      <c r="H26" t="str">
        <f t="shared" si="10"/>
        <v>P90</v>
      </c>
      <c r="I26" t="s">
        <v>50</v>
      </c>
      <c r="J26" t="str">
        <f t="shared" si="11"/>
        <v>Population_Size</v>
      </c>
      <c r="K26" t="s">
        <v>51</v>
      </c>
      <c r="L26" t="s">
        <v>124</v>
      </c>
      <c r="M26" t="s">
        <v>26</v>
      </c>
      <c r="N26">
        <f t="shared" si="12"/>
        <v>1</v>
      </c>
      <c r="O26" t="s">
        <v>57</v>
      </c>
      <c r="P26">
        <f t="shared" si="13"/>
        <v>21</v>
      </c>
      <c r="Q26" s="17" t="s">
        <v>52</v>
      </c>
      <c r="R26">
        <f t="shared" si="14"/>
        <v>0.5</v>
      </c>
      <c r="S26" s="17" t="s">
        <v>53</v>
      </c>
      <c r="T26" t="str">
        <f t="shared" si="15"/>
        <v>SUM([P85])/SUM([Population_Size])</v>
      </c>
      <c r="U26"/>
      <c r="V26" s="17" t="s">
        <v>54</v>
      </c>
      <c r="W26" t="str">
        <f t="shared" si="16"/>
        <v>SUM([P90])/SUM([Population_Size])</v>
      </c>
      <c r="X26" t="s">
        <v>53</v>
      </c>
      <c r="Y26" t="str">
        <f t="shared" si="17"/>
        <v>SUM([P85])/SUM([Population_Size])</v>
      </c>
      <c r="Z26" t="s">
        <v>58</v>
      </c>
    </row>
    <row r="27" spans="1:26" x14ac:dyDescent="0.25">
      <c r="A27" t="s">
        <v>70</v>
      </c>
      <c r="B27">
        <v>22</v>
      </c>
      <c r="D27" s="23" t="str">
        <f t="shared" si="9"/>
        <v>ELSEIF SUM([P95])/SUM([Population_Size])&gt;=[p_Perctile1_Position] THEN 1*(22+(0.5-SUM([P90])/SUM([Population_Size]))/(SUM([P95])/SUM([Population_Size])-SUM([P90])/SUM([Population_Size])))</v>
      </c>
      <c r="F27" s="18" t="s">
        <v>56</v>
      </c>
      <c r="G27" t="s">
        <v>49</v>
      </c>
      <c r="H27" t="str">
        <f t="shared" si="10"/>
        <v>P95</v>
      </c>
      <c r="I27" t="s">
        <v>50</v>
      </c>
      <c r="J27" t="str">
        <f t="shared" si="11"/>
        <v>Population_Size</v>
      </c>
      <c r="K27" t="s">
        <v>51</v>
      </c>
      <c r="L27" t="s">
        <v>124</v>
      </c>
      <c r="M27" t="s">
        <v>26</v>
      </c>
      <c r="N27">
        <f t="shared" si="12"/>
        <v>1</v>
      </c>
      <c r="O27" t="s">
        <v>57</v>
      </c>
      <c r="P27">
        <f t="shared" si="13"/>
        <v>22</v>
      </c>
      <c r="Q27" s="17" t="s">
        <v>52</v>
      </c>
      <c r="R27">
        <f t="shared" si="14"/>
        <v>0.5</v>
      </c>
      <c r="S27" s="17" t="s">
        <v>53</v>
      </c>
      <c r="T27" t="str">
        <f t="shared" si="15"/>
        <v>SUM([P90])/SUM([Population_Size])</v>
      </c>
      <c r="V27" s="17" t="s">
        <v>54</v>
      </c>
      <c r="W27" t="str">
        <f t="shared" si="16"/>
        <v>SUM([P95])/SUM([Population_Size])</v>
      </c>
      <c r="X27" t="s">
        <v>53</v>
      </c>
      <c r="Y27" t="str">
        <f t="shared" si="17"/>
        <v>SUM([P90])/SUM([Population_Size])</v>
      </c>
      <c r="Z27" t="s">
        <v>58</v>
      </c>
    </row>
    <row r="28" spans="1:26" x14ac:dyDescent="0.25">
      <c r="A28" t="s">
        <v>69</v>
      </c>
      <c r="B28">
        <v>23</v>
      </c>
      <c r="D28" s="23" t="str">
        <f t="shared" si="9"/>
        <v>ELSEIF SUM([P96])/SUM([Population_Size])&gt;=[p_Perctile1_Position] THEN 1*(23+(0.5-SUM([P95])/SUM([Population_Size]))/(SUM([P96])/SUM([Population_Size])-SUM([P95])/SUM([Population_Size])))</v>
      </c>
      <c r="F28" s="18" t="s">
        <v>56</v>
      </c>
      <c r="G28" t="s">
        <v>49</v>
      </c>
      <c r="H28" t="str">
        <f t="shared" si="10"/>
        <v>P96</v>
      </c>
      <c r="I28" t="s">
        <v>50</v>
      </c>
      <c r="J28" t="str">
        <f t="shared" si="11"/>
        <v>Population_Size</v>
      </c>
      <c r="K28" t="s">
        <v>51</v>
      </c>
      <c r="L28" t="s">
        <v>124</v>
      </c>
      <c r="M28" t="s">
        <v>26</v>
      </c>
      <c r="N28">
        <f t="shared" si="12"/>
        <v>1</v>
      </c>
      <c r="O28" t="s">
        <v>57</v>
      </c>
      <c r="P28">
        <f t="shared" si="13"/>
        <v>23</v>
      </c>
      <c r="Q28" s="17" t="s">
        <v>52</v>
      </c>
      <c r="R28">
        <f t="shared" si="14"/>
        <v>0.5</v>
      </c>
      <c r="S28" s="17" t="s">
        <v>53</v>
      </c>
      <c r="T28" t="str">
        <f t="shared" si="15"/>
        <v>SUM([P95])/SUM([Population_Size])</v>
      </c>
      <c r="V28" s="17" t="s">
        <v>54</v>
      </c>
      <c r="W28" t="str">
        <f t="shared" si="16"/>
        <v>SUM([P96])/SUM([Population_Size])</v>
      </c>
      <c r="X28" t="s">
        <v>53</v>
      </c>
      <c r="Y28" t="str">
        <f t="shared" si="17"/>
        <v>SUM([P95])/SUM([Population_Size])</v>
      </c>
      <c r="Z28" t="s">
        <v>58</v>
      </c>
    </row>
    <row r="29" spans="1:26" x14ac:dyDescent="0.25">
      <c r="A29" t="s">
        <v>68</v>
      </c>
      <c r="B29">
        <v>24</v>
      </c>
      <c r="D29" s="23" t="str">
        <f t="shared" si="9"/>
        <v>ELSEIF SUM([P97])/SUM([Population_Size])&gt;=[p_Perctile1_Position] THEN 1*(24+(0.5-SUM([P96])/SUM([Population_Size]))/(SUM([P97])/SUM([Population_Size])-SUM([P96])/SUM([Population_Size])))</v>
      </c>
      <c r="F29" s="18" t="s">
        <v>56</v>
      </c>
      <c r="G29" t="s">
        <v>49</v>
      </c>
      <c r="H29" t="str">
        <f t="shared" si="10"/>
        <v>P97</v>
      </c>
      <c r="I29" t="s">
        <v>50</v>
      </c>
      <c r="J29" t="str">
        <f t="shared" si="11"/>
        <v>Population_Size</v>
      </c>
      <c r="K29" t="s">
        <v>51</v>
      </c>
      <c r="L29" t="s">
        <v>124</v>
      </c>
      <c r="M29" t="s">
        <v>26</v>
      </c>
      <c r="N29">
        <f t="shared" si="12"/>
        <v>1</v>
      </c>
      <c r="O29" t="s">
        <v>57</v>
      </c>
      <c r="P29">
        <f t="shared" si="13"/>
        <v>24</v>
      </c>
      <c r="Q29" s="17" t="s">
        <v>52</v>
      </c>
      <c r="R29">
        <f t="shared" si="14"/>
        <v>0.5</v>
      </c>
      <c r="S29" s="17" t="s">
        <v>53</v>
      </c>
      <c r="T29" t="str">
        <f t="shared" si="15"/>
        <v>SUM([P96])/SUM([Population_Size])</v>
      </c>
      <c r="V29" s="17" t="s">
        <v>54</v>
      </c>
      <c r="W29" t="str">
        <f t="shared" si="16"/>
        <v>SUM([P97])/SUM([Population_Size])</v>
      </c>
      <c r="X29" t="s">
        <v>53</v>
      </c>
      <c r="Y29" t="str">
        <f t="shared" si="17"/>
        <v>SUM([P96])/SUM([Population_Size])</v>
      </c>
      <c r="Z29" t="s">
        <v>58</v>
      </c>
    </row>
    <row r="30" spans="1:26" x14ac:dyDescent="0.25">
      <c r="A30" t="s">
        <v>67</v>
      </c>
      <c r="B30">
        <v>25</v>
      </c>
      <c r="D30" s="23" t="str">
        <f t="shared" si="9"/>
        <v>ELSEIF SUM([P98])/SUM([Population_Size])&gt;=[p_Perctile1_Position] THEN 1*(25+(0.5-SUM([P97])/SUM([Population_Size]))/(SUM([P98])/SUM([Population_Size])-SUM([P97])/SUM([Population_Size])))</v>
      </c>
      <c r="F30" s="18" t="s">
        <v>56</v>
      </c>
      <c r="G30" t="s">
        <v>49</v>
      </c>
      <c r="H30" t="str">
        <f t="shared" si="10"/>
        <v>P98</v>
      </c>
      <c r="I30" t="s">
        <v>50</v>
      </c>
      <c r="J30" t="str">
        <f t="shared" si="11"/>
        <v>Population_Size</v>
      </c>
      <c r="K30" t="s">
        <v>51</v>
      </c>
      <c r="L30" t="s">
        <v>124</v>
      </c>
      <c r="M30" t="s">
        <v>26</v>
      </c>
      <c r="N30">
        <f t="shared" si="12"/>
        <v>1</v>
      </c>
      <c r="O30" t="s">
        <v>57</v>
      </c>
      <c r="P30">
        <f t="shared" si="13"/>
        <v>25</v>
      </c>
      <c r="Q30" s="17" t="s">
        <v>52</v>
      </c>
      <c r="R30">
        <f t="shared" si="14"/>
        <v>0.5</v>
      </c>
      <c r="S30" s="17" t="s">
        <v>53</v>
      </c>
      <c r="T30" t="str">
        <f t="shared" si="15"/>
        <v>SUM([P97])/SUM([Population_Size])</v>
      </c>
      <c r="V30" s="17" t="s">
        <v>54</v>
      </c>
      <c r="W30" t="str">
        <f t="shared" si="16"/>
        <v>SUM([P98])/SUM([Population_Size])</v>
      </c>
      <c r="X30" t="s">
        <v>53</v>
      </c>
      <c r="Y30" t="str">
        <f t="shared" si="17"/>
        <v>SUM([P97])/SUM([Population_Size])</v>
      </c>
      <c r="Z30" t="s">
        <v>58</v>
      </c>
    </row>
    <row r="31" spans="1:26" x14ac:dyDescent="0.25">
      <c r="A31" t="s">
        <v>66</v>
      </c>
      <c r="B31">
        <v>26</v>
      </c>
      <c r="D31" s="23" t="str">
        <f t="shared" si="9"/>
        <v>ELSEIF SUM([P99])/SUM([Population_Size])&gt;=[p_Perctile1_Position] THEN 1*(26+(0.5-SUM([P98])/SUM([Population_Size]))/(SUM([P99])/SUM([Population_Size])-SUM([P98])/SUM([Population_Size])))</v>
      </c>
      <c r="F31" s="18" t="s">
        <v>56</v>
      </c>
      <c r="G31" t="s">
        <v>49</v>
      </c>
      <c r="H31" t="str">
        <f t="shared" si="10"/>
        <v>P99</v>
      </c>
      <c r="I31" t="s">
        <v>50</v>
      </c>
      <c r="J31" t="str">
        <f t="shared" si="11"/>
        <v>Population_Size</v>
      </c>
      <c r="K31" t="s">
        <v>51</v>
      </c>
      <c r="L31" t="s">
        <v>124</v>
      </c>
      <c r="M31" t="s">
        <v>26</v>
      </c>
      <c r="N31">
        <f t="shared" si="12"/>
        <v>1</v>
      </c>
      <c r="O31" t="s">
        <v>57</v>
      </c>
      <c r="P31">
        <f t="shared" si="13"/>
        <v>26</v>
      </c>
      <c r="Q31" s="17" t="s">
        <v>52</v>
      </c>
      <c r="R31">
        <f t="shared" si="14"/>
        <v>0.5</v>
      </c>
      <c r="S31" s="17" t="s">
        <v>53</v>
      </c>
      <c r="T31" t="str">
        <f t="shared" si="15"/>
        <v>SUM([P98])/SUM([Population_Size])</v>
      </c>
      <c r="V31" s="17" t="s">
        <v>54</v>
      </c>
      <c r="W31" t="str">
        <f t="shared" si="16"/>
        <v>SUM([P99])/SUM([Population_Size])</v>
      </c>
      <c r="X31" t="s">
        <v>53</v>
      </c>
      <c r="Y31" t="str">
        <f t="shared" si="17"/>
        <v>SUM([P98])/SUM([Population_Size])</v>
      </c>
      <c r="Z31" t="s">
        <v>58</v>
      </c>
    </row>
    <row r="32" spans="1:26" s="19" customFormat="1" x14ac:dyDescent="0.25">
      <c r="A32" s="19" t="str">
        <f>A$4</f>
        <v>Population_Size</v>
      </c>
      <c r="B32">
        <v>40</v>
      </c>
      <c r="D32" s="23" t="e">
        <f>_xlfn.CONCAT(F32,M32,N32,O32,P32,Q32,R32,S32,T32,U32,V32,W32,X32,Y32,Z32)</f>
        <v>#REF!</v>
      </c>
      <c r="F32" s="20" t="s">
        <v>44</v>
      </c>
      <c r="G32" s="19" t="s">
        <v>49</v>
      </c>
      <c r="H32" s="19" t="str">
        <f t="shared" ref="H32" si="18">A32</f>
        <v>Population_Size</v>
      </c>
      <c r="I32" s="19" t="s">
        <v>50</v>
      </c>
      <c r="J32" s="19" t="str">
        <f t="shared" ref="J32" si="19">A$4</f>
        <v>Population_Size</v>
      </c>
      <c r="K32" s="19" t="s">
        <v>51</v>
      </c>
      <c r="L32" t="s">
        <v>124</v>
      </c>
      <c r="N32" s="19">
        <f t="shared" ref="N32" si="20">B$1</f>
        <v>1</v>
      </c>
      <c r="O32" s="19" t="s">
        <v>57</v>
      </c>
      <c r="P32" s="19">
        <f t="shared" ref="P32" si="21">B32</f>
        <v>40</v>
      </c>
      <c r="Q32" s="21" t="s">
        <v>52</v>
      </c>
      <c r="R32" s="19">
        <f t="shared" ref="R32" si="22">B$2</f>
        <v>0.5</v>
      </c>
      <c r="S32" s="21" t="s">
        <v>53</v>
      </c>
      <c r="T32" s="19" t="e">
        <f>_xlfn.CONCAT(#REF!,#REF!,#REF!,#REF!,"])")</f>
        <v>#REF!</v>
      </c>
      <c r="V32" s="21" t="s">
        <v>54</v>
      </c>
      <c r="W32" s="19" t="str">
        <f t="shared" ref="W32" si="23">_xlfn.CONCAT(G32,H32,I32,J32,"])")</f>
        <v>SUM([Population_Size])/SUM([Population_Size])</v>
      </c>
      <c r="X32" s="19" t="s">
        <v>53</v>
      </c>
      <c r="Y32" s="19" t="e">
        <f>_xlfn.CONCAT(#REF!,#REF!,#REF!,#REF!,"])")</f>
        <v>#REF!</v>
      </c>
      <c r="Z32" s="19" t="s">
        <v>59</v>
      </c>
    </row>
    <row r="34" spans="17:22" x14ac:dyDescent="0.25">
      <c r="Q34" s="17"/>
      <c r="S34" s="17"/>
      <c r="V34" s="17"/>
    </row>
    <row r="35" spans="17:22" x14ac:dyDescent="0.25">
      <c r="Q35" s="17"/>
      <c r="S35" s="17"/>
      <c r="V35" s="17"/>
    </row>
    <row r="36" spans="17:22" x14ac:dyDescent="0.25">
      <c r="Q36" s="17"/>
      <c r="S36" s="17"/>
      <c r="V36" s="17"/>
    </row>
    <row r="37" spans="17:22" x14ac:dyDescent="0.25">
      <c r="Q37" s="17"/>
      <c r="S37" s="17"/>
      <c r="V37" s="17"/>
    </row>
    <row r="38" spans="17:22" x14ac:dyDescent="0.25">
      <c r="Q38" s="17"/>
      <c r="S38" s="17"/>
      <c r="V38" s="17"/>
    </row>
    <row r="39" spans="17:22" x14ac:dyDescent="0.25">
      <c r="Q39" s="17"/>
      <c r="S39" s="17"/>
      <c r="V39" s="17"/>
    </row>
    <row r="40" spans="17:22" x14ac:dyDescent="0.25">
      <c r="Q40" s="17"/>
      <c r="S40" s="17"/>
      <c r="V40" s="17"/>
    </row>
    <row r="41" spans="17:22" x14ac:dyDescent="0.25">
      <c r="Q41" s="17"/>
      <c r="S41" s="17"/>
      <c r="V41" s="17"/>
    </row>
    <row r="42" spans="17:22" x14ac:dyDescent="0.25">
      <c r="Q42" s="17"/>
      <c r="S42" s="17"/>
      <c r="V42" s="17"/>
    </row>
    <row r="43" spans="17:22" x14ac:dyDescent="0.25">
      <c r="Q43" s="17"/>
      <c r="S43" s="17"/>
      <c r="V43" s="17"/>
    </row>
    <row r="44" spans="17:22" x14ac:dyDescent="0.25">
      <c r="Q44" s="17"/>
      <c r="S44" s="17"/>
      <c r="V44" s="17"/>
    </row>
    <row r="45" spans="17:22" x14ac:dyDescent="0.25">
      <c r="Q45" s="17"/>
      <c r="S45" s="17"/>
      <c r="V45" s="17"/>
    </row>
    <row r="46" spans="17:22" x14ac:dyDescent="0.25">
      <c r="Q46" s="17"/>
      <c r="S46" s="17"/>
      <c r="V46" s="17"/>
    </row>
    <row r="47" spans="17:22" x14ac:dyDescent="0.25">
      <c r="Q47" s="17"/>
      <c r="S47" s="17"/>
      <c r="V47" s="17"/>
    </row>
    <row r="48" spans="17:22" x14ac:dyDescent="0.25">
      <c r="Q48" s="17"/>
      <c r="S48" s="17"/>
      <c r="V48" s="17"/>
    </row>
    <row r="49" spans="17:22" x14ac:dyDescent="0.25">
      <c r="Q49" s="17"/>
      <c r="S49" s="17"/>
      <c r="V49" s="17"/>
    </row>
    <row r="50" spans="17:22" x14ac:dyDescent="0.25">
      <c r="Q50" s="17"/>
      <c r="S50" s="17"/>
      <c r="V50" s="17"/>
    </row>
    <row r="51" spans="17:22" x14ac:dyDescent="0.25">
      <c r="Q51" s="17"/>
      <c r="S51" s="17"/>
      <c r="V51" s="17"/>
    </row>
    <row r="52" spans="17:22" x14ac:dyDescent="0.25">
      <c r="Q52" s="17"/>
      <c r="S52" s="17"/>
      <c r="V52" s="17"/>
    </row>
    <row r="53" spans="17:22" x14ac:dyDescent="0.25">
      <c r="Q53" s="17"/>
      <c r="S53" s="17"/>
      <c r="V53" s="17"/>
    </row>
    <row r="54" spans="17:22" x14ac:dyDescent="0.25">
      <c r="Q54" s="17"/>
      <c r="S54" s="17"/>
      <c r="V54" s="17"/>
    </row>
    <row r="55" spans="17:22" x14ac:dyDescent="0.25">
      <c r="Q55" s="17"/>
      <c r="S55" s="17"/>
      <c r="V55" s="17"/>
    </row>
    <row r="56" spans="17:22" x14ac:dyDescent="0.25">
      <c r="Q56" s="17"/>
      <c r="S56" s="17"/>
      <c r="V56" s="17"/>
    </row>
    <row r="57" spans="17:22" x14ac:dyDescent="0.25">
      <c r="Q57" s="17"/>
      <c r="S57" s="17"/>
      <c r="V57" s="17"/>
    </row>
    <row r="58" spans="17:22" x14ac:dyDescent="0.25">
      <c r="Q58" s="17"/>
      <c r="S58" s="17"/>
      <c r="V58" s="17"/>
    </row>
    <row r="59" spans="17:22" x14ac:dyDescent="0.25">
      <c r="Q59" s="17"/>
      <c r="S59" s="17"/>
      <c r="V59" s="17"/>
    </row>
    <row r="60" spans="17:22" x14ac:dyDescent="0.25">
      <c r="Q60" s="17"/>
      <c r="S60" s="17"/>
      <c r="V60" s="17"/>
    </row>
    <row r="61" spans="17:22" x14ac:dyDescent="0.25">
      <c r="Q61" s="17"/>
      <c r="S61" s="17"/>
      <c r="V61" s="17"/>
    </row>
    <row r="62" spans="17:22" x14ac:dyDescent="0.25">
      <c r="Q62" s="17"/>
      <c r="S62" s="17"/>
      <c r="V62" s="17"/>
    </row>
    <row r="63" spans="17:22" x14ac:dyDescent="0.25">
      <c r="Q63" s="17"/>
      <c r="S63" s="17"/>
      <c r="V63" s="17"/>
    </row>
    <row r="64" spans="17:22" x14ac:dyDescent="0.25">
      <c r="Q64" s="17"/>
      <c r="S64" s="17"/>
      <c r="V64" s="17"/>
    </row>
    <row r="65" spans="17:22" x14ac:dyDescent="0.25">
      <c r="Q65" s="17"/>
      <c r="S65" s="17"/>
      <c r="V65" s="17"/>
    </row>
    <row r="66" spans="17:22" x14ac:dyDescent="0.25">
      <c r="Q66" s="17"/>
      <c r="S66" s="17"/>
      <c r="V66" s="17"/>
    </row>
    <row r="67" spans="17:22" x14ac:dyDescent="0.25">
      <c r="Q67" s="17"/>
      <c r="S67" s="17"/>
      <c r="V67" s="17"/>
    </row>
    <row r="68" spans="17:22" x14ac:dyDescent="0.25">
      <c r="Q68" s="17"/>
      <c r="S68" s="17"/>
      <c r="V68" s="17"/>
    </row>
    <row r="69" spans="17:22" x14ac:dyDescent="0.25">
      <c r="Q69" s="17"/>
      <c r="S69" s="17"/>
      <c r="V69" s="17"/>
    </row>
    <row r="70" spans="17:22" x14ac:dyDescent="0.25">
      <c r="Q70" s="17"/>
      <c r="S70" s="17"/>
      <c r="V70" s="17"/>
    </row>
    <row r="71" spans="17:22" x14ac:dyDescent="0.25">
      <c r="Q71" s="17"/>
      <c r="S71" s="17"/>
      <c r="V71" s="17"/>
    </row>
    <row r="72" spans="17:22" x14ac:dyDescent="0.25">
      <c r="Q72" s="17"/>
      <c r="S72" s="17"/>
      <c r="V72" s="17"/>
    </row>
    <row r="73" spans="17:22" x14ac:dyDescent="0.25">
      <c r="Q73" s="17"/>
      <c r="S73" s="17"/>
      <c r="V73" s="17"/>
    </row>
    <row r="74" spans="17:22" x14ac:dyDescent="0.25">
      <c r="Q74" s="17"/>
      <c r="S74" s="17"/>
      <c r="V74" s="17"/>
    </row>
    <row r="75" spans="17:22" x14ac:dyDescent="0.25">
      <c r="Q75" s="17"/>
      <c r="S75" s="17"/>
      <c r="V75" s="17"/>
    </row>
    <row r="76" spans="17:22" x14ac:dyDescent="0.25">
      <c r="Q76" s="17"/>
      <c r="S76" s="17"/>
      <c r="V76" s="17"/>
    </row>
    <row r="77" spans="17:22" x14ac:dyDescent="0.25">
      <c r="Q77" s="17"/>
      <c r="S77" s="17"/>
      <c r="V77" s="17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532E5-B347-42DB-B92E-539B3E5B6FA7}">
  <dimension ref="A1:R43"/>
  <sheetViews>
    <sheetView zoomScale="115" zoomScaleNormal="115" workbookViewId="0">
      <selection activeCell="H12" sqref="H12"/>
    </sheetView>
  </sheetViews>
  <sheetFormatPr defaultRowHeight="15" x14ac:dyDescent="0.25"/>
  <cols>
    <col min="1" max="1" width="27.85546875" customWidth="1"/>
    <col min="2" max="2" width="19.28515625" customWidth="1"/>
    <col min="3" max="3" width="16.140625" customWidth="1"/>
    <col min="6" max="6" width="18.42578125" bestFit="1" customWidth="1"/>
    <col min="8" max="8" width="34.5703125" bestFit="1" customWidth="1"/>
  </cols>
  <sheetData>
    <row r="1" spans="1:18" x14ac:dyDescent="0.25">
      <c r="B1" s="15" t="s">
        <v>22</v>
      </c>
      <c r="C1" s="15"/>
      <c r="D1" s="23" t="s">
        <v>23</v>
      </c>
      <c r="E1" s="15"/>
      <c r="F1" s="15"/>
      <c r="G1" s="15" t="s">
        <v>32</v>
      </c>
      <c r="H1" s="16" t="s">
        <v>40</v>
      </c>
      <c r="I1" s="15"/>
      <c r="J1" s="15"/>
    </row>
    <row r="2" spans="1:18" x14ac:dyDescent="0.25">
      <c r="B2" s="15" t="s">
        <v>24</v>
      </c>
      <c r="C2" s="15"/>
      <c r="D2" s="23">
        <v>1</v>
      </c>
      <c r="E2" s="15"/>
      <c r="F2" s="15"/>
      <c r="G2" s="15" t="s">
        <v>35</v>
      </c>
      <c r="H2" s="15" t="s">
        <v>38</v>
      </c>
      <c r="I2" s="15"/>
      <c r="J2" s="15"/>
    </row>
    <row r="3" spans="1:18" x14ac:dyDescent="0.25">
      <c r="A3" s="22" t="str">
        <f>_xlfn.CONCAT(B3,C3,D3,E3,F3,G3,H3)</f>
        <v>COUNT("CUBE_FILTERED") AS " Cube _bin_9999",</v>
      </c>
      <c r="B3" t="s">
        <v>29</v>
      </c>
      <c r="C3" t="str">
        <f>D$1</f>
        <v>CUBE_FILTERED</v>
      </c>
      <c r="D3" t="s">
        <v>30</v>
      </c>
      <c r="G3" t="s">
        <v>36</v>
      </c>
      <c r="H3" t="str">
        <f>H$2&amp;"_bin_"&amp;TEXT(9999,H$1)&amp;""","</f>
        <v>Cube _bin_9999",</v>
      </c>
    </row>
    <row r="4" spans="1:18" x14ac:dyDescent="0.25">
      <c r="A4" s="22" t="str">
        <f t="shared" ref="A4:A43" si="0">_xlfn.CONCAT(B4,C4,D4,E4,F4,G4,H4)</f>
        <v>SUM (CASE WHEN "CUBE_FILTERED"&lt;=1 THEN 1 ELSE 0 END) AS " Cube 0-1",</v>
      </c>
      <c r="B4" t="s">
        <v>28</v>
      </c>
      <c r="C4" t="str">
        <f>D$1</f>
        <v>CUBE_FILTERED</v>
      </c>
      <c r="D4" t="s">
        <v>25</v>
      </c>
      <c r="E4">
        <f>D$2</f>
        <v>1</v>
      </c>
      <c r="F4" t="s">
        <v>27</v>
      </c>
      <c r="G4" t="s">
        <v>36</v>
      </c>
      <c r="H4" t="str">
        <f>H$2&amp;"0-"&amp;TEXT(E4,H$1)&amp;""","</f>
        <v>Cube 0-1",</v>
      </c>
      <c r="L4" s="15" t="s">
        <v>22</v>
      </c>
      <c r="M4" s="15"/>
      <c r="N4" s="15" t="s">
        <v>31</v>
      </c>
      <c r="O4" s="15"/>
      <c r="P4" s="15"/>
      <c r="Q4" s="15" t="s">
        <v>32</v>
      </c>
      <c r="R4" s="16" t="s">
        <v>33</v>
      </c>
    </row>
    <row r="5" spans="1:18" x14ac:dyDescent="0.25">
      <c r="A5" s="22" t="str">
        <f t="shared" si="0"/>
        <v>SUM (CASE WHEN "CUBE_FILTERED"&lt;=2 THEN 1 ELSE 0 END) AS " Cube 1-2",</v>
      </c>
      <c r="B5" t="s">
        <v>28</v>
      </c>
      <c r="C5" t="str">
        <f t="shared" ref="C5:C43" si="1">D$1</f>
        <v>CUBE_FILTERED</v>
      </c>
      <c r="D5" t="s">
        <v>25</v>
      </c>
      <c r="E5">
        <f t="shared" ref="E5:E19" si="2">D$2+E4</f>
        <v>2</v>
      </c>
      <c r="F5" t="s">
        <v>27</v>
      </c>
      <c r="G5" t="s">
        <v>36</v>
      </c>
      <c r="H5" t="str">
        <f>H$2&amp;TEXT(E4,H$1)&amp;"-"&amp;TEXT(E5,H$1)&amp;""","</f>
        <v>Cube 1-2",</v>
      </c>
      <c r="L5" s="15" t="s">
        <v>24</v>
      </c>
      <c r="M5" s="15"/>
      <c r="N5" s="15">
        <v>0.25</v>
      </c>
      <c r="O5" s="15"/>
      <c r="P5" s="15"/>
      <c r="Q5" s="15" t="s">
        <v>35</v>
      </c>
      <c r="R5" s="15" t="s">
        <v>37</v>
      </c>
    </row>
    <row r="6" spans="1:18" x14ac:dyDescent="0.25">
      <c r="A6" s="22" t="str">
        <f t="shared" si="0"/>
        <v>SUM (CASE WHEN "CUBE_FILTERED"&lt;=3 THEN 1 ELSE 0 END) AS " Cube 2-3",</v>
      </c>
      <c r="B6" t="s">
        <v>28</v>
      </c>
      <c r="C6" t="str">
        <f t="shared" si="1"/>
        <v>CUBE_FILTERED</v>
      </c>
      <c r="D6" t="s">
        <v>25</v>
      </c>
      <c r="E6">
        <f t="shared" si="2"/>
        <v>3</v>
      </c>
      <c r="F6" t="s">
        <v>27</v>
      </c>
      <c r="G6" t="s">
        <v>36</v>
      </c>
      <c r="H6" t="str">
        <f t="shared" ref="H6:H43" si="3">H$2&amp;TEXT(E5,H$1)&amp;"-"&amp;TEXT(E6,H$1)&amp;""","</f>
        <v>Cube 2-3",</v>
      </c>
    </row>
    <row r="7" spans="1:18" x14ac:dyDescent="0.25">
      <c r="A7" s="22" t="str">
        <f t="shared" si="0"/>
        <v>SUM (CASE WHEN "CUBE_FILTERED"&lt;=4 THEN 1 ELSE 0 END) AS " Cube 3-4",</v>
      </c>
      <c r="B7" t="s">
        <v>28</v>
      </c>
      <c r="C7" t="str">
        <f t="shared" si="1"/>
        <v>CUBE_FILTERED</v>
      </c>
      <c r="D7" t="s">
        <v>25</v>
      </c>
      <c r="E7">
        <f t="shared" si="2"/>
        <v>4</v>
      </c>
      <c r="F7" t="s">
        <v>27</v>
      </c>
      <c r="G7" t="s">
        <v>36</v>
      </c>
      <c r="H7" t="str">
        <f t="shared" si="3"/>
        <v>Cube 3-4",</v>
      </c>
      <c r="L7" s="15" t="s">
        <v>22</v>
      </c>
      <c r="M7" s="15"/>
      <c r="N7" s="15" t="s">
        <v>23</v>
      </c>
      <c r="O7" s="15"/>
      <c r="P7" s="15"/>
      <c r="Q7" s="15" t="s">
        <v>32</v>
      </c>
      <c r="R7" s="16" t="s">
        <v>40</v>
      </c>
    </row>
    <row r="8" spans="1:18" x14ac:dyDescent="0.25">
      <c r="A8" s="22" t="str">
        <f t="shared" si="0"/>
        <v>SUM (CASE WHEN "CUBE_FILTERED"&lt;=5 THEN 1 ELSE 0 END) AS " Cube 4-5",</v>
      </c>
      <c r="B8" t="s">
        <v>28</v>
      </c>
      <c r="C8" t="str">
        <f t="shared" si="1"/>
        <v>CUBE_FILTERED</v>
      </c>
      <c r="D8" t="s">
        <v>25</v>
      </c>
      <c r="E8">
        <f t="shared" si="2"/>
        <v>5</v>
      </c>
      <c r="F8" t="s">
        <v>27</v>
      </c>
      <c r="G8" t="s">
        <v>36</v>
      </c>
      <c r="H8" t="str">
        <f t="shared" si="3"/>
        <v>Cube 4-5",</v>
      </c>
      <c r="L8" s="15" t="s">
        <v>24</v>
      </c>
      <c r="M8" s="15"/>
      <c r="N8" s="15">
        <v>50</v>
      </c>
      <c r="O8" s="15"/>
      <c r="P8" s="15"/>
      <c r="Q8" s="15" t="s">
        <v>35</v>
      </c>
      <c r="R8" s="15" t="s">
        <v>38</v>
      </c>
    </row>
    <row r="9" spans="1:18" x14ac:dyDescent="0.25">
      <c r="A9" s="22" t="str">
        <f t="shared" si="0"/>
        <v>SUM (CASE WHEN "CUBE_FILTERED"&lt;=6 THEN 1 ELSE 0 END) AS " Cube 5-6",</v>
      </c>
      <c r="B9" t="s">
        <v>28</v>
      </c>
      <c r="C9" t="str">
        <f t="shared" si="1"/>
        <v>CUBE_FILTERED</v>
      </c>
      <c r="D9" t="s">
        <v>25</v>
      </c>
      <c r="E9">
        <f t="shared" si="2"/>
        <v>6</v>
      </c>
      <c r="F9" t="s">
        <v>27</v>
      </c>
      <c r="G9" t="s">
        <v>36</v>
      </c>
      <c r="H9" t="str">
        <f t="shared" si="3"/>
        <v>Cube 5-6",</v>
      </c>
    </row>
    <row r="10" spans="1:18" x14ac:dyDescent="0.25">
      <c r="A10" s="22" t="str">
        <f t="shared" si="0"/>
        <v>SUM (CASE WHEN "CUBE_FILTERED"&lt;=7 THEN 1 ELSE 0 END) AS " Cube 6-7",</v>
      </c>
      <c r="B10" t="s">
        <v>28</v>
      </c>
      <c r="C10" t="str">
        <f t="shared" si="1"/>
        <v>CUBE_FILTERED</v>
      </c>
      <c r="D10" t="s">
        <v>25</v>
      </c>
      <c r="E10">
        <f t="shared" si="2"/>
        <v>7</v>
      </c>
      <c r="F10" t="s">
        <v>27</v>
      </c>
      <c r="G10" t="s">
        <v>36</v>
      </c>
      <c r="H10" t="str">
        <f t="shared" si="3"/>
        <v>Cube 6-7",</v>
      </c>
      <c r="L10" s="15" t="s">
        <v>22</v>
      </c>
      <c r="M10" s="15"/>
      <c r="N10" s="15" t="s">
        <v>34</v>
      </c>
      <c r="O10" s="15"/>
      <c r="P10" s="15"/>
      <c r="Q10" s="15" t="s">
        <v>32</v>
      </c>
      <c r="R10" s="16" t="s">
        <v>41</v>
      </c>
    </row>
    <row r="11" spans="1:18" x14ac:dyDescent="0.25">
      <c r="A11" s="22" t="str">
        <f t="shared" si="0"/>
        <v>SUM (CASE WHEN "CUBE_FILTERED"&lt;=8 THEN 1 ELSE 0 END) AS " Cube 7-8",</v>
      </c>
      <c r="B11" t="s">
        <v>28</v>
      </c>
      <c r="C11" t="str">
        <f t="shared" si="1"/>
        <v>CUBE_FILTERED</v>
      </c>
      <c r="D11" t="s">
        <v>25</v>
      </c>
      <c r="E11">
        <f t="shared" si="2"/>
        <v>8</v>
      </c>
      <c r="F11" t="s">
        <v>27</v>
      </c>
      <c r="G11" t="s">
        <v>36</v>
      </c>
      <c r="H11" t="str">
        <f t="shared" si="3"/>
        <v>Cube 7-8",</v>
      </c>
      <c r="L11" s="15" t="s">
        <v>24</v>
      </c>
      <c r="M11" s="15"/>
      <c r="N11" s="15">
        <v>0.5</v>
      </c>
      <c r="O11" s="15"/>
      <c r="P11" s="15"/>
      <c r="Q11" s="15" t="s">
        <v>35</v>
      </c>
      <c r="R11" s="15" t="s">
        <v>39</v>
      </c>
    </row>
    <row r="12" spans="1:18" x14ac:dyDescent="0.25">
      <c r="A12" s="22" t="str">
        <f t="shared" si="0"/>
        <v>SUM (CASE WHEN "CUBE_FILTERED"&lt;=9 THEN 1 ELSE 0 END) AS " Cube 8-9",</v>
      </c>
      <c r="B12" t="s">
        <v>28</v>
      </c>
      <c r="C12" t="str">
        <f t="shared" si="1"/>
        <v>CUBE_FILTERED</v>
      </c>
      <c r="D12" t="s">
        <v>25</v>
      </c>
      <c r="E12">
        <f t="shared" si="2"/>
        <v>9</v>
      </c>
      <c r="F12" t="s">
        <v>27</v>
      </c>
      <c r="G12" t="s">
        <v>36</v>
      </c>
      <c r="H12" t="str">
        <f t="shared" si="3"/>
        <v>Cube 8-9",</v>
      </c>
    </row>
    <row r="13" spans="1:18" x14ac:dyDescent="0.25">
      <c r="A13" s="22" t="str">
        <f t="shared" si="0"/>
        <v>SUM (CASE WHEN "CUBE_FILTERED"&lt;=10 THEN 1 ELSE 0 END) AS " Cube 9-10",</v>
      </c>
      <c r="B13" t="s">
        <v>28</v>
      </c>
      <c r="C13" t="str">
        <f t="shared" si="1"/>
        <v>CUBE_FILTERED</v>
      </c>
      <c r="D13" t="s">
        <v>25</v>
      </c>
      <c r="E13">
        <f t="shared" si="2"/>
        <v>10</v>
      </c>
      <c r="F13" t="s">
        <v>27</v>
      </c>
      <c r="G13" t="s">
        <v>36</v>
      </c>
      <c r="H13" t="str">
        <f t="shared" si="3"/>
        <v>Cube 9-10",</v>
      </c>
    </row>
    <row r="14" spans="1:18" x14ac:dyDescent="0.25">
      <c r="A14" s="22" t="str">
        <f t="shared" si="0"/>
        <v>SUM (CASE WHEN "CUBE_FILTERED"&lt;=11 THEN 1 ELSE 0 END) AS " Cube 10-11",</v>
      </c>
      <c r="B14" t="s">
        <v>28</v>
      </c>
      <c r="C14" t="str">
        <f t="shared" si="1"/>
        <v>CUBE_FILTERED</v>
      </c>
      <c r="D14" t="s">
        <v>25</v>
      </c>
      <c r="E14">
        <f t="shared" si="2"/>
        <v>11</v>
      </c>
      <c r="F14" t="s">
        <v>27</v>
      </c>
      <c r="G14" t="s">
        <v>36</v>
      </c>
      <c r="H14" t="str">
        <f t="shared" si="3"/>
        <v>Cube 10-11",</v>
      </c>
      <c r="L14" s="15" t="s">
        <v>22</v>
      </c>
      <c r="M14" s="15"/>
      <c r="N14" s="15" t="s">
        <v>42</v>
      </c>
      <c r="O14" s="15"/>
      <c r="P14" s="15"/>
      <c r="Q14" s="15" t="s">
        <v>32</v>
      </c>
      <c r="R14" s="16" t="s">
        <v>41</v>
      </c>
    </row>
    <row r="15" spans="1:18" x14ac:dyDescent="0.25">
      <c r="A15" s="22" t="str">
        <f t="shared" si="0"/>
        <v>SUM (CASE WHEN "CUBE_FILTERED"&lt;=12 THEN 1 ELSE 0 END) AS " Cube 11-12",</v>
      </c>
      <c r="B15" t="s">
        <v>28</v>
      </c>
      <c r="C15" t="str">
        <f t="shared" si="1"/>
        <v>CUBE_FILTERED</v>
      </c>
      <c r="D15" t="s">
        <v>25</v>
      </c>
      <c r="E15">
        <f t="shared" si="2"/>
        <v>12</v>
      </c>
      <c r="F15" t="s">
        <v>27</v>
      </c>
      <c r="G15" t="s">
        <v>36</v>
      </c>
      <c r="H15" t="str">
        <f t="shared" si="3"/>
        <v>Cube 11-12",</v>
      </c>
      <c r="L15" s="15" t="s">
        <v>24</v>
      </c>
      <c r="M15" s="15"/>
      <c r="N15" s="15">
        <v>1</v>
      </c>
      <c r="O15" s="15"/>
      <c r="P15" s="15"/>
      <c r="Q15" s="15" t="s">
        <v>35</v>
      </c>
      <c r="R15" s="15" t="s">
        <v>43</v>
      </c>
    </row>
    <row r="16" spans="1:18" x14ac:dyDescent="0.25">
      <c r="A16" s="22" t="str">
        <f t="shared" si="0"/>
        <v>SUM (CASE WHEN "CUBE_FILTERED"&lt;=13 THEN 1 ELSE 0 END) AS " Cube 12-13",</v>
      </c>
      <c r="B16" t="s">
        <v>28</v>
      </c>
      <c r="C16" t="str">
        <f t="shared" si="1"/>
        <v>CUBE_FILTERED</v>
      </c>
      <c r="D16" t="s">
        <v>25</v>
      </c>
      <c r="E16">
        <f t="shared" si="2"/>
        <v>13</v>
      </c>
      <c r="F16" t="s">
        <v>27</v>
      </c>
      <c r="G16" t="s">
        <v>36</v>
      </c>
      <c r="H16" t="str">
        <f t="shared" si="3"/>
        <v>Cube 12-13",</v>
      </c>
    </row>
    <row r="17" spans="1:8" x14ac:dyDescent="0.25">
      <c r="A17" s="22" t="str">
        <f t="shared" si="0"/>
        <v>SUM (CASE WHEN "CUBE_FILTERED"&lt;=14 THEN 1 ELSE 0 END) AS " Cube 13-14",</v>
      </c>
      <c r="B17" t="s">
        <v>28</v>
      </c>
      <c r="C17" t="str">
        <f t="shared" si="1"/>
        <v>CUBE_FILTERED</v>
      </c>
      <c r="D17" t="s">
        <v>25</v>
      </c>
      <c r="E17">
        <f t="shared" si="2"/>
        <v>14</v>
      </c>
      <c r="F17" t="s">
        <v>27</v>
      </c>
      <c r="G17" t="s">
        <v>36</v>
      </c>
      <c r="H17" t="str">
        <f t="shared" si="3"/>
        <v>Cube 13-14",</v>
      </c>
    </row>
    <row r="18" spans="1:8" x14ac:dyDescent="0.25">
      <c r="A18" s="22" t="str">
        <f t="shared" si="0"/>
        <v>SUM (CASE WHEN "CUBE_FILTERED"&lt;=15 THEN 1 ELSE 0 END) AS " Cube 14-15",</v>
      </c>
      <c r="B18" t="s">
        <v>28</v>
      </c>
      <c r="C18" t="str">
        <f t="shared" si="1"/>
        <v>CUBE_FILTERED</v>
      </c>
      <c r="D18" t="s">
        <v>25</v>
      </c>
      <c r="E18">
        <f t="shared" si="2"/>
        <v>15</v>
      </c>
      <c r="F18" t="s">
        <v>27</v>
      </c>
      <c r="G18" t="s">
        <v>36</v>
      </c>
      <c r="H18" t="str">
        <f t="shared" si="3"/>
        <v>Cube 14-15",</v>
      </c>
    </row>
    <row r="19" spans="1:8" x14ac:dyDescent="0.25">
      <c r="A19" s="22" t="str">
        <f t="shared" si="0"/>
        <v>SUM (CASE WHEN "CUBE_FILTERED"&lt;=16 THEN 1 ELSE 0 END) AS " Cube 15-16",</v>
      </c>
      <c r="B19" t="s">
        <v>28</v>
      </c>
      <c r="C19" t="str">
        <f t="shared" si="1"/>
        <v>CUBE_FILTERED</v>
      </c>
      <c r="D19" t="s">
        <v>25</v>
      </c>
      <c r="E19">
        <f t="shared" si="2"/>
        <v>16</v>
      </c>
      <c r="F19" t="s">
        <v>27</v>
      </c>
      <c r="G19" t="s">
        <v>36</v>
      </c>
      <c r="H19" t="str">
        <f t="shared" si="3"/>
        <v>Cube 15-16",</v>
      </c>
    </row>
    <row r="20" spans="1:8" x14ac:dyDescent="0.25">
      <c r="A20" s="22" t="str">
        <f t="shared" si="0"/>
        <v>SUM (CASE WHEN "CUBE_FILTERED"&lt;=17 THEN 1 ELSE 0 END) AS " Cube 16-17",</v>
      </c>
      <c r="B20" t="s">
        <v>28</v>
      </c>
      <c r="C20" t="str">
        <f t="shared" si="1"/>
        <v>CUBE_FILTERED</v>
      </c>
      <c r="D20" t="s">
        <v>25</v>
      </c>
      <c r="E20">
        <f t="shared" ref="E20:E23" si="4">D$2+E19</f>
        <v>17</v>
      </c>
      <c r="F20" t="s">
        <v>27</v>
      </c>
      <c r="G20" t="s">
        <v>36</v>
      </c>
      <c r="H20" t="str">
        <f t="shared" si="3"/>
        <v>Cube 16-17",</v>
      </c>
    </row>
    <row r="21" spans="1:8" x14ac:dyDescent="0.25">
      <c r="A21" s="22" t="str">
        <f t="shared" si="0"/>
        <v>SUM (CASE WHEN "CUBE_FILTERED"&lt;=18 THEN 1 ELSE 0 END) AS " Cube 17-18",</v>
      </c>
      <c r="B21" t="s">
        <v>28</v>
      </c>
      <c r="C21" t="str">
        <f t="shared" si="1"/>
        <v>CUBE_FILTERED</v>
      </c>
      <c r="D21" t="s">
        <v>25</v>
      </c>
      <c r="E21">
        <f t="shared" si="4"/>
        <v>18</v>
      </c>
      <c r="F21" t="s">
        <v>27</v>
      </c>
      <c r="G21" t="s">
        <v>36</v>
      </c>
      <c r="H21" t="str">
        <f t="shared" si="3"/>
        <v>Cube 17-18",</v>
      </c>
    </row>
    <row r="22" spans="1:8" x14ac:dyDescent="0.25">
      <c r="A22" s="22" t="str">
        <f t="shared" si="0"/>
        <v>SUM (CASE WHEN "CUBE_FILTERED"&lt;=19 THEN 1 ELSE 0 END) AS " Cube 18-19",</v>
      </c>
      <c r="B22" t="s">
        <v>28</v>
      </c>
      <c r="C22" t="str">
        <f t="shared" si="1"/>
        <v>CUBE_FILTERED</v>
      </c>
      <c r="D22" t="s">
        <v>25</v>
      </c>
      <c r="E22">
        <f t="shared" si="4"/>
        <v>19</v>
      </c>
      <c r="F22" t="s">
        <v>27</v>
      </c>
      <c r="G22" t="s">
        <v>36</v>
      </c>
      <c r="H22" t="str">
        <f t="shared" si="3"/>
        <v>Cube 18-19",</v>
      </c>
    </row>
    <row r="23" spans="1:8" x14ac:dyDescent="0.25">
      <c r="A23" s="22" t="str">
        <f t="shared" si="0"/>
        <v>SUM (CASE WHEN "CUBE_FILTERED"&lt;=20 THEN 1 ELSE 0 END) AS " Cube 19-20",</v>
      </c>
      <c r="B23" t="s">
        <v>28</v>
      </c>
      <c r="C23" t="str">
        <f t="shared" si="1"/>
        <v>CUBE_FILTERED</v>
      </c>
      <c r="D23" t="s">
        <v>25</v>
      </c>
      <c r="E23">
        <f t="shared" si="4"/>
        <v>20</v>
      </c>
      <c r="F23" t="s">
        <v>27</v>
      </c>
      <c r="G23" t="s">
        <v>36</v>
      </c>
      <c r="H23" t="str">
        <f t="shared" si="3"/>
        <v>Cube 19-20",</v>
      </c>
    </row>
    <row r="24" spans="1:8" x14ac:dyDescent="0.25">
      <c r="A24" s="22" t="str">
        <f t="shared" si="0"/>
        <v>SUM (CASE WHEN "CUBE_FILTERED"&lt;=21 THEN 1 ELSE 0 END) AS " Cube 20-21",</v>
      </c>
      <c r="B24" t="s">
        <v>28</v>
      </c>
      <c r="C24" t="str">
        <f t="shared" si="1"/>
        <v>CUBE_FILTERED</v>
      </c>
      <c r="D24" t="s">
        <v>25</v>
      </c>
      <c r="E24">
        <f t="shared" ref="E24:E30" si="5">D$2+E23</f>
        <v>21</v>
      </c>
      <c r="F24" t="s">
        <v>27</v>
      </c>
      <c r="G24" t="s">
        <v>36</v>
      </c>
      <c r="H24" t="str">
        <f t="shared" si="3"/>
        <v>Cube 20-21",</v>
      </c>
    </row>
    <row r="25" spans="1:8" x14ac:dyDescent="0.25">
      <c r="A25" s="22" t="str">
        <f t="shared" si="0"/>
        <v>SUM (CASE WHEN "CUBE_FILTERED"&lt;=22 THEN 1 ELSE 0 END) AS " Cube 21-22",</v>
      </c>
      <c r="B25" t="s">
        <v>28</v>
      </c>
      <c r="C25" t="str">
        <f t="shared" si="1"/>
        <v>CUBE_FILTERED</v>
      </c>
      <c r="D25" t="s">
        <v>25</v>
      </c>
      <c r="E25">
        <f t="shared" si="5"/>
        <v>22</v>
      </c>
      <c r="F25" t="s">
        <v>27</v>
      </c>
      <c r="G25" t="s">
        <v>36</v>
      </c>
      <c r="H25" t="str">
        <f t="shared" si="3"/>
        <v>Cube 21-22",</v>
      </c>
    </row>
    <row r="26" spans="1:8" x14ac:dyDescent="0.25">
      <c r="A26" s="22" t="str">
        <f t="shared" si="0"/>
        <v>SUM (CASE WHEN "CUBE_FILTERED"&lt;=23 THEN 1 ELSE 0 END) AS " Cube 22-23",</v>
      </c>
      <c r="B26" t="s">
        <v>28</v>
      </c>
      <c r="C26" t="str">
        <f t="shared" si="1"/>
        <v>CUBE_FILTERED</v>
      </c>
      <c r="D26" t="s">
        <v>25</v>
      </c>
      <c r="E26">
        <f t="shared" si="5"/>
        <v>23</v>
      </c>
      <c r="F26" t="s">
        <v>27</v>
      </c>
      <c r="G26" t="s">
        <v>36</v>
      </c>
      <c r="H26" t="str">
        <f t="shared" si="3"/>
        <v>Cube 22-23",</v>
      </c>
    </row>
    <row r="27" spans="1:8" x14ac:dyDescent="0.25">
      <c r="A27" s="22" t="str">
        <f t="shared" si="0"/>
        <v>SUM (CASE WHEN "CUBE_FILTERED"&lt;=24 THEN 1 ELSE 0 END) AS " Cube 23-24",</v>
      </c>
      <c r="B27" t="s">
        <v>28</v>
      </c>
      <c r="C27" t="str">
        <f t="shared" si="1"/>
        <v>CUBE_FILTERED</v>
      </c>
      <c r="D27" t="s">
        <v>25</v>
      </c>
      <c r="E27">
        <f t="shared" si="5"/>
        <v>24</v>
      </c>
      <c r="F27" t="s">
        <v>27</v>
      </c>
      <c r="G27" t="s">
        <v>36</v>
      </c>
      <c r="H27" t="str">
        <f t="shared" si="3"/>
        <v>Cube 23-24",</v>
      </c>
    </row>
    <row r="28" spans="1:8" x14ac:dyDescent="0.25">
      <c r="A28" s="22" t="str">
        <f t="shared" si="0"/>
        <v>SUM (CASE WHEN "CUBE_FILTERED"&lt;=25 THEN 1 ELSE 0 END) AS " Cube 24-25",</v>
      </c>
      <c r="B28" t="s">
        <v>28</v>
      </c>
      <c r="C28" t="str">
        <f t="shared" si="1"/>
        <v>CUBE_FILTERED</v>
      </c>
      <c r="D28" t="s">
        <v>25</v>
      </c>
      <c r="E28">
        <f t="shared" si="5"/>
        <v>25</v>
      </c>
      <c r="F28" t="s">
        <v>27</v>
      </c>
      <c r="G28" t="s">
        <v>36</v>
      </c>
      <c r="H28" t="str">
        <f t="shared" si="3"/>
        <v>Cube 24-25",</v>
      </c>
    </row>
    <row r="29" spans="1:8" x14ac:dyDescent="0.25">
      <c r="A29" s="22" t="str">
        <f t="shared" si="0"/>
        <v>SUM (CASE WHEN "CUBE_FILTERED"&lt;=26 THEN 1 ELSE 0 END) AS " Cube 25-26",</v>
      </c>
      <c r="B29" t="s">
        <v>28</v>
      </c>
      <c r="C29" t="str">
        <f t="shared" si="1"/>
        <v>CUBE_FILTERED</v>
      </c>
      <c r="D29" t="s">
        <v>25</v>
      </c>
      <c r="E29">
        <f t="shared" si="5"/>
        <v>26</v>
      </c>
      <c r="F29" t="s">
        <v>27</v>
      </c>
      <c r="G29" t="s">
        <v>36</v>
      </c>
      <c r="H29" t="str">
        <f t="shared" si="3"/>
        <v>Cube 25-26",</v>
      </c>
    </row>
    <row r="30" spans="1:8" x14ac:dyDescent="0.25">
      <c r="A30" s="22" t="str">
        <f t="shared" si="0"/>
        <v>SUM (CASE WHEN "CUBE_FILTERED"&lt;=27 THEN 1 ELSE 0 END) AS " Cube 26-27",</v>
      </c>
      <c r="B30" t="s">
        <v>28</v>
      </c>
      <c r="C30" t="str">
        <f t="shared" si="1"/>
        <v>CUBE_FILTERED</v>
      </c>
      <c r="D30" t="s">
        <v>25</v>
      </c>
      <c r="E30">
        <f t="shared" si="5"/>
        <v>27</v>
      </c>
      <c r="F30" t="s">
        <v>27</v>
      </c>
      <c r="G30" t="s">
        <v>36</v>
      </c>
      <c r="H30" t="str">
        <f t="shared" si="3"/>
        <v>Cube 26-27",</v>
      </c>
    </row>
    <row r="31" spans="1:8" x14ac:dyDescent="0.25">
      <c r="A31" s="22" t="str">
        <f t="shared" si="0"/>
        <v>SUM (CASE WHEN "CUBE_FILTERED"&lt;=28 THEN 1 ELSE 0 END) AS " Cube 27-28",</v>
      </c>
      <c r="B31" t="s">
        <v>28</v>
      </c>
      <c r="C31" t="str">
        <f t="shared" si="1"/>
        <v>CUBE_FILTERED</v>
      </c>
      <c r="D31" t="s">
        <v>25</v>
      </c>
      <c r="E31">
        <f t="shared" ref="E31:E40" si="6">D$2+E30</f>
        <v>28</v>
      </c>
      <c r="F31" t="s">
        <v>27</v>
      </c>
      <c r="G31" t="s">
        <v>36</v>
      </c>
      <c r="H31" t="str">
        <f t="shared" si="3"/>
        <v>Cube 27-28",</v>
      </c>
    </row>
    <row r="32" spans="1:8" x14ac:dyDescent="0.25">
      <c r="A32" s="22" t="str">
        <f t="shared" si="0"/>
        <v>SUM (CASE WHEN "CUBE_FILTERED"&lt;=29 THEN 1 ELSE 0 END) AS " Cube 28-29",</v>
      </c>
      <c r="B32" t="s">
        <v>28</v>
      </c>
      <c r="C32" t="str">
        <f t="shared" si="1"/>
        <v>CUBE_FILTERED</v>
      </c>
      <c r="D32" t="s">
        <v>25</v>
      </c>
      <c r="E32">
        <f t="shared" si="6"/>
        <v>29</v>
      </c>
      <c r="F32" t="s">
        <v>27</v>
      </c>
      <c r="G32" t="s">
        <v>36</v>
      </c>
      <c r="H32" t="str">
        <f t="shared" si="3"/>
        <v>Cube 28-29",</v>
      </c>
    </row>
    <row r="33" spans="1:8" x14ac:dyDescent="0.25">
      <c r="A33" s="22" t="str">
        <f t="shared" si="0"/>
        <v>SUM (CASE WHEN "CUBE_FILTERED"&lt;=30 THEN 1 ELSE 0 END) AS " Cube 29-30",</v>
      </c>
      <c r="B33" t="s">
        <v>28</v>
      </c>
      <c r="C33" t="str">
        <f t="shared" si="1"/>
        <v>CUBE_FILTERED</v>
      </c>
      <c r="D33" t="s">
        <v>25</v>
      </c>
      <c r="E33">
        <f t="shared" si="6"/>
        <v>30</v>
      </c>
      <c r="F33" t="s">
        <v>27</v>
      </c>
      <c r="G33" t="s">
        <v>36</v>
      </c>
      <c r="H33" t="str">
        <f t="shared" si="3"/>
        <v>Cube 29-30",</v>
      </c>
    </row>
    <row r="34" spans="1:8" x14ac:dyDescent="0.25">
      <c r="A34" s="22" t="str">
        <f t="shared" si="0"/>
        <v>SUM (CASE WHEN "CUBE_FILTERED"&lt;=31 THEN 1 ELSE 0 END) AS " Cube 30-31",</v>
      </c>
      <c r="B34" t="s">
        <v>28</v>
      </c>
      <c r="C34" t="str">
        <f t="shared" si="1"/>
        <v>CUBE_FILTERED</v>
      </c>
      <c r="D34" t="s">
        <v>25</v>
      </c>
      <c r="E34">
        <f t="shared" si="6"/>
        <v>31</v>
      </c>
      <c r="F34" t="s">
        <v>27</v>
      </c>
      <c r="G34" t="s">
        <v>36</v>
      </c>
      <c r="H34" t="str">
        <f t="shared" si="3"/>
        <v>Cube 30-31",</v>
      </c>
    </row>
    <row r="35" spans="1:8" x14ac:dyDescent="0.25">
      <c r="A35" s="22" t="str">
        <f t="shared" si="0"/>
        <v>SUM (CASE WHEN "CUBE_FILTERED"&lt;=32 THEN 1 ELSE 0 END) AS " Cube 31-32",</v>
      </c>
      <c r="B35" t="s">
        <v>28</v>
      </c>
      <c r="C35" t="str">
        <f t="shared" si="1"/>
        <v>CUBE_FILTERED</v>
      </c>
      <c r="D35" t="s">
        <v>25</v>
      </c>
      <c r="E35">
        <f t="shared" si="6"/>
        <v>32</v>
      </c>
      <c r="F35" t="s">
        <v>27</v>
      </c>
      <c r="G35" t="s">
        <v>36</v>
      </c>
      <c r="H35" t="str">
        <f t="shared" si="3"/>
        <v>Cube 31-32",</v>
      </c>
    </row>
    <row r="36" spans="1:8" x14ac:dyDescent="0.25">
      <c r="A36" s="22" t="str">
        <f t="shared" si="0"/>
        <v>SUM (CASE WHEN "CUBE_FILTERED"&lt;=33 THEN 1 ELSE 0 END) AS " Cube 32-33",</v>
      </c>
      <c r="B36" t="s">
        <v>28</v>
      </c>
      <c r="C36" t="str">
        <f t="shared" si="1"/>
        <v>CUBE_FILTERED</v>
      </c>
      <c r="D36" t="s">
        <v>25</v>
      </c>
      <c r="E36">
        <f t="shared" si="6"/>
        <v>33</v>
      </c>
      <c r="F36" t="s">
        <v>27</v>
      </c>
      <c r="G36" t="s">
        <v>36</v>
      </c>
      <c r="H36" t="str">
        <f t="shared" si="3"/>
        <v>Cube 32-33",</v>
      </c>
    </row>
    <row r="37" spans="1:8" x14ac:dyDescent="0.25">
      <c r="A37" s="22" t="str">
        <f t="shared" si="0"/>
        <v>SUM (CASE WHEN "CUBE_FILTERED"&lt;=34 THEN 1 ELSE 0 END) AS " Cube 33-34",</v>
      </c>
      <c r="B37" t="s">
        <v>28</v>
      </c>
      <c r="C37" t="str">
        <f t="shared" si="1"/>
        <v>CUBE_FILTERED</v>
      </c>
      <c r="D37" t="s">
        <v>25</v>
      </c>
      <c r="E37">
        <f t="shared" si="6"/>
        <v>34</v>
      </c>
      <c r="F37" t="s">
        <v>27</v>
      </c>
      <c r="G37" t="s">
        <v>36</v>
      </c>
      <c r="H37" t="str">
        <f t="shared" si="3"/>
        <v>Cube 33-34",</v>
      </c>
    </row>
    <row r="38" spans="1:8" x14ac:dyDescent="0.25">
      <c r="A38" s="22" t="str">
        <f t="shared" si="0"/>
        <v>SUM (CASE WHEN "CUBE_FILTERED"&lt;=35 THEN 1 ELSE 0 END) AS " Cube 34-35",</v>
      </c>
      <c r="B38" t="s">
        <v>28</v>
      </c>
      <c r="C38" t="str">
        <f t="shared" si="1"/>
        <v>CUBE_FILTERED</v>
      </c>
      <c r="D38" t="s">
        <v>25</v>
      </c>
      <c r="E38">
        <f t="shared" si="6"/>
        <v>35</v>
      </c>
      <c r="F38" t="s">
        <v>27</v>
      </c>
      <c r="G38" t="s">
        <v>36</v>
      </c>
      <c r="H38" t="str">
        <f t="shared" si="3"/>
        <v>Cube 34-35",</v>
      </c>
    </row>
    <row r="39" spans="1:8" x14ac:dyDescent="0.25">
      <c r="A39" s="22" t="str">
        <f t="shared" si="0"/>
        <v>SUM (CASE WHEN "CUBE_FILTERED"&lt;=36 THEN 1 ELSE 0 END) AS " Cube 35-36",</v>
      </c>
      <c r="B39" t="s">
        <v>28</v>
      </c>
      <c r="C39" t="str">
        <f t="shared" si="1"/>
        <v>CUBE_FILTERED</v>
      </c>
      <c r="D39" t="s">
        <v>25</v>
      </c>
      <c r="E39">
        <f t="shared" si="6"/>
        <v>36</v>
      </c>
      <c r="F39" t="s">
        <v>27</v>
      </c>
      <c r="G39" t="s">
        <v>36</v>
      </c>
      <c r="H39" t="str">
        <f t="shared" si="3"/>
        <v>Cube 35-36",</v>
      </c>
    </row>
    <row r="40" spans="1:8" x14ac:dyDescent="0.25">
      <c r="A40" s="22" t="str">
        <f t="shared" si="0"/>
        <v>SUM (CASE WHEN "CUBE_FILTERED"&lt;=37 THEN 1 ELSE 0 END) AS " Cube 36-37",</v>
      </c>
      <c r="B40" t="s">
        <v>28</v>
      </c>
      <c r="C40" t="str">
        <f t="shared" si="1"/>
        <v>CUBE_FILTERED</v>
      </c>
      <c r="D40" t="s">
        <v>25</v>
      </c>
      <c r="E40">
        <f t="shared" si="6"/>
        <v>37</v>
      </c>
      <c r="F40" t="s">
        <v>27</v>
      </c>
      <c r="G40" t="s">
        <v>36</v>
      </c>
      <c r="H40" t="str">
        <f t="shared" si="3"/>
        <v>Cube 36-37",</v>
      </c>
    </row>
    <row r="41" spans="1:8" x14ac:dyDescent="0.25">
      <c r="A41" s="22" t="str">
        <f t="shared" si="0"/>
        <v>SUM (CASE WHEN "CUBE_FILTERED"&lt;=38 THEN 1 ELSE 0 END) AS " Cube 37-38",</v>
      </c>
      <c r="B41" t="s">
        <v>28</v>
      </c>
      <c r="C41" t="str">
        <f t="shared" si="1"/>
        <v>CUBE_FILTERED</v>
      </c>
      <c r="D41" t="s">
        <v>25</v>
      </c>
      <c r="E41">
        <f t="shared" ref="E41:E43" si="7">D$2+E40</f>
        <v>38</v>
      </c>
      <c r="F41" t="s">
        <v>27</v>
      </c>
      <c r="G41" t="s">
        <v>36</v>
      </c>
      <c r="H41" t="str">
        <f t="shared" si="3"/>
        <v>Cube 37-38",</v>
      </c>
    </row>
    <row r="42" spans="1:8" x14ac:dyDescent="0.25">
      <c r="A42" s="22" t="str">
        <f t="shared" si="0"/>
        <v>SUM (CASE WHEN "CUBE_FILTERED"&lt;=39 THEN 1 ELSE 0 END) AS " Cube 38-39",</v>
      </c>
      <c r="B42" t="s">
        <v>28</v>
      </c>
      <c r="C42" t="str">
        <f t="shared" si="1"/>
        <v>CUBE_FILTERED</v>
      </c>
      <c r="D42" t="s">
        <v>25</v>
      </c>
      <c r="E42">
        <f t="shared" si="7"/>
        <v>39</v>
      </c>
      <c r="F42" t="s">
        <v>27</v>
      </c>
      <c r="G42" t="s">
        <v>36</v>
      </c>
      <c r="H42" t="str">
        <f t="shared" si="3"/>
        <v>Cube 38-39",</v>
      </c>
    </row>
    <row r="43" spans="1:8" x14ac:dyDescent="0.25">
      <c r="A43" s="22" t="str">
        <f t="shared" si="0"/>
        <v>SUM (CASE WHEN "CUBE_FILTERED"&lt;=40 THEN 1 ELSE 0 END) AS " Cube 39-40",</v>
      </c>
      <c r="B43" t="s">
        <v>28</v>
      </c>
      <c r="C43" t="str">
        <f t="shared" si="1"/>
        <v>CUBE_FILTERED</v>
      </c>
      <c r="D43" t="s">
        <v>25</v>
      </c>
      <c r="E43">
        <f t="shared" si="7"/>
        <v>40</v>
      </c>
      <c r="F43" t="s">
        <v>27</v>
      </c>
      <c r="G43" t="s">
        <v>36</v>
      </c>
      <c r="H43" t="str">
        <f t="shared" si="3"/>
        <v>Cube 39-40",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6B83047871142972BAF8C28CEC6DE" ma:contentTypeVersion="13" ma:contentTypeDescription="Create a new document." ma:contentTypeScope="" ma:versionID="8f6b51fa9454bd0cb7b54223042dafc4">
  <xsd:schema xmlns:xsd="http://www.w3.org/2001/XMLSchema" xmlns:xs="http://www.w3.org/2001/XMLSchema" xmlns:p="http://schemas.microsoft.com/office/2006/metadata/properties" xmlns:ns3="21553a22-a9a8-44f5-8b2b-6c503c5d761c" xmlns:ns4="b69a4d36-6d7c-477d-b00c-60c65f5a9589" targetNamespace="http://schemas.microsoft.com/office/2006/metadata/properties" ma:root="true" ma:fieldsID="400051aa671efb0edc114933f3bd3c03" ns3:_="" ns4:_="">
    <xsd:import namespace="21553a22-a9a8-44f5-8b2b-6c503c5d761c"/>
    <xsd:import namespace="b69a4d36-6d7c-477d-b00c-60c65f5a95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53a22-a9a8-44f5-8b2b-6c503c5d7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9a4d36-6d7c-477d-b00c-60c65f5a958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6F3C2A-47BE-4463-90FF-774ABCE584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9EFC07-E0FC-4251-AA51-D950B58395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553a22-a9a8-44f5-8b2b-6c503c5d761c"/>
    <ds:schemaRef ds:uri="b69a4d36-6d7c-477d-b00c-60c65f5a95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F78406-569D-4D54-AE03-3EA679F56573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elements/1.1/"/>
    <ds:schemaRef ds:uri="b69a4d36-6d7c-477d-b00c-60c65f5a9589"/>
    <ds:schemaRef ds:uri="21553a22-a9a8-44f5-8b2b-6c503c5d761c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Example of Calc In Exce</vt:lpstr>
      <vt:lpstr>sql bancs calc</vt:lpstr>
      <vt:lpstr>Sheet6</vt:lpstr>
      <vt:lpstr>Sheet4</vt:lpstr>
      <vt:lpstr>tanl_bands give</vt:lpstr>
      <vt:lpstr>Steo 2- Tableau Calc Gen.</vt:lpstr>
      <vt:lpstr>Step 2 - SQL 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Bubelski</dc:creator>
  <cp:lastModifiedBy>Arkadiusz</cp:lastModifiedBy>
  <dcterms:created xsi:type="dcterms:W3CDTF">2020-12-28T15:15:03Z</dcterms:created>
  <dcterms:modified xsi:type="dcterms:W3CDTF">2021-12-27T12:16:07Z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0x010100C9D6B83047871142972BAF8C28CEC6DE</vt:lpwstr>
  </property>
</Properties>
</file>