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/Documents/TU/GD_Graph Drawing Algorithms/hrafnkel/data/manual/"/>
    </mc:Choice>
  </mc:AlternateContent>
  <xr:revisionPtr revIDLastSave="0" documentId="13_ncr:1_{C2C2D550-B919-BE47-9F60-BB8D2B042719}" xr6:coauthVersionLast="45" xr6:coauthVersionMax="45" xr10:uidLastSave="{00000000-0000-0000-0000-000000000000}"/>
  <bookViews>
    <workbookView xWindow="0" yWindow="460" windowWidth="21780" windowHeight="19880" tabRatio="500" activeTab="2" xr2:uid="{00000000-000D-0000-FFFF-FFFF00000000}"/>
  </bookViews>
  <sheets>
    <sheet name="hrafnkel_nodes" sheetId="1" r:id="rId1"/>
    <sheet name="hrafnkel_edges" sheetId="2" r:id="rId2"/>
    <sheet name="action_codes" sheetId="3" r:id="rId3"/>
    <sheet name="gender_codes" sheetId="4" r:id="rId4"/>
  </sheets>
  <definedNames>
    <definedName name="Proposed_action_codes___Sheet1" localSheetId="2">action_codes!$A$1:$D$29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" i="2" l="1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H4" i="2"/>
  <c r="G4" i="2"/>
  <c r="H3" i="2"/>
  <c r="G3" i="2"/>
  <c r="H2" i="2"/>
  <c r="G2" i="2"/>
  <c r="H1" i="2"/>
  <c r="G1" i="2"/>
</calcChain>
</file>

<file path=xl/sharedStrings.xml><?xml version="1.0" encoding="utf-8"?>
<sst xmlns="http://schemas.openxmlformats.org/spreadsheetml/2006/main" count="420" uniqueCount="218">
  <si>
    <t>id</t>
  </si>
  <si>
    <t>label</t>
  </si>
  <si>
    <t>gender</t>
  </si>
  <si>
    <t>chapter</t>
  </si>
  <si>
    <t>page</t>
  </si>
  <si>
    <t>weight in</t>
  </si>
  <si>
    <t>weight out</t>
  </si>
  <si>
    <t>only once</t>
  </si>
  <si>
    <t>never used</t>
  </si>
  <si>
    <t>Colour</t>
  </si>
  <si>
    <t>family</t>
  </si>
  <si>
    <t>color class</t>
  </si>
  <si>
    <t>King Harald Fair-Hair</t>
  </si>
  <si>
    <t>indigo</t>
  </si>
  <si>
    <t>#4B0082</t>
  </si>
  <si>
    <t>purple</t>
  </si>
  <si>
    <t>Halfdan the Black</t>
  </si>
  <si>
    <t>#800080</t>
  </si>
  <si>
    <t>blue</t>
  </si>
  <si>
    <t>Gudrod the Hunting King</t>
  </si>
  <si>
    <t>darkmagenta</t>
  </si>
  <si>
    <t>#8B008B</t>
  </si>
  <si>
    <t>red</t>
  </si>
  <si>
    <t>Halfdan the Mild and Meal-stingy</t>
  </si>
  <si>
    <t>mediumpurple</t>
  </si>
  <si>
    <t>#9370DB</t>
  </si>
  <si>
    <t>green</t>
  </si>
  <si>
    <t>Eystein Fart</t>
  </si>
  <si>
    <t>blueviolet</t>
  </si>
  <si>
    <t>#8A2BE2</t>
  </si>
  <si>
    <t>dark grey</t>
  </si>
  <si>
    <t>Olaf Wood-carver</t>
  </si>
  <si>
    <t>darkorchid</t>
  </si>
  <si>
    <t>#9932CC</t>
  </si>
  <si>
    <t>light grey</t>
  </si>
  <si>
    <t>Hallfred</t>
  </si>
  <si>
    <t>midnightblue</t>
  </si>
  <si>
    <t>#191970</t>
  </si>
  <si>
    <t>g.p.</t>
  </si>
  <si>
    <t>brown</t>
  </si>
  <si>
    <t>Wife of Hallfred</t>
  </si>
  <si>
    <t>mediumblue</t>
  </si>
  <si>
    <t>#0000CD</t>
  </si>
  <si>
    <t>special guys</t>
  </si>
  <si>
    <t>golden</t>
  </si>
  <si>
    <t>Hrafnkel</t>
  </si>
  <si>
    <t>#0000FF</t>
  </si>
  <si>
    <t>Arnthrud</t>
  </si>
  <si>
    <t>peru</t>
  </si>
  <si>
    <t>#CD853F</t>
  </si>
  <si>
    <t>man</t>
  </si>
  <si>
    <t>Oddbjorg Skjoldalfsdottir</t>
  </si>
  <si>
    <t>royalblue</t>
  </si>
  <si>
    <t>#4169E1</t>
  </si>
  <si>
    <t>Thorir</t>
  </si>
  <si>
    <t>cornflowerblue</t>
  </si>
  <si>
    <t>#6495ED</t>
  </si>
  <si>
    <t>Asbjorn</t>
  </si>
  <si>
    <t>deepskyblue</t>
  </si>
  <si>
    <t>#00BFFF</t>
  </si>
  <si>
    <t>Frey</t>
  </si>
  <si>
    <t>God</t>
  </si>
  <si>
    <t>gold</t>
  </si>
  <si>
    <t>#FFD700</t>
  </si>
  <si>
    <t>Bjarni</t>
  </si>
  <si>
    <t>maroon</t>
  </si>
  <si>
    <t>#800000</t>
  </si>
  <si>
    <t>Bjarni's wife</t>
  </si>
  <si>
    <t>firebrick</t>
  </si>
  <si>
    <t>#B22222</t>
  </si>
  <si>
    <t>Sam</t>
  </si>
  <si>
    <t>crimson</t>
  </si>
  <si>
    <t>#DC143C</t>
  </si>
  <si>
    <t>Eyvind</t>
  </si>
  <si>
    <t>salmon</t>
  </si>
  <si>
    <t>#FA8072</t>
  </si>
  <si>
    <t>Sam's wife</t>
  </si>
  <si>
    <t>darksalmon</t>
  </si>
  <si>
    <t>#E9967A</t>
  </si>
  <si>
    <t>king of Greeks</t>
  </si>
  <si>
    <t>Freyfaxi</t>
  </si>
  <si>
    <t>Horse</t>
  </si>
  <si>
    <t>Thorbjorn</t>
  </si>
  <si>
    <t>indianred</t>
  </si>
  <si>
    <t>#CD5C5C</t>
  </si>
  <si>
    <t>Einar</t>
  </si>
  <si>
    <t>darkred</t>
  </si>
  <si>
    <t>#8B0000</t>
  </si>
  <si>
    <t>shepherds</t>
  </si>
  <si>
    <t>mealtime servant</t>
  </si>
  <si>
    <t>milking women</t>
  </si>
  <si>
    <t>new shepherd</t>
  </si>
  <si>
    <t>Thorkel</t>
  </si>
  <si>
    <t>forestgreen</t>
  </si>
  <si>
    <t>#228B22</t>
  </si>
  <si>
    <t>Thjostar</t>
  </si>
  <si>
    <t>darkgreen</t>
  </si>
  <si>
    <t>#006400</t>
  </si>
  <si>
    <t>Thorgeir</t>
  </si>
  <si>
    <t>olivedrab</t>
  </si>
  <si>
    <t>#6B8E23</t>
  </si>
  <si>
    <t>Thormod</t>
  </si>
  <si>
    <t>lime</t>
  </si>
  <si>
    <t>#00FF00</t>
  </si>
  <si>
    <t>Thordis</t>
  </si>
  <si>
    <t>mediumseagreen</t>
  </si>
  <si>
    <t>#3CB371</t>
  </si>
  <si>
    <t>Thorolf Skallagrimson</t>
  </si>
  <si>
    <t>limegreen</t>
  </si>
  <si>
    <t>#32CD32</t>
  </si>
  <si>
    <t>Eyvind's servant boy</t>
  </si>
  <si>
    <t>orangered</t>
  </si>
  <si>
    <t>#FF4500</t>
  </si>
  <si>
    <t>Servant woman</t>
  </si>
  <si>
    <t>Sighvat</t>
  </si>
  <si>
    <t>darkgray</t>
  </si>
  <si>
    <t>#A9A9A9</t>
  </si>
  <si>
    <t>Snorri</t>
  </si>
  <si>
    <t>gray</t>
  </si>
  <si>
    <t>#808080</t>
  </si>
  <si>
    <t>Hallstein</t>
  </si>
  <si>
    <t>dimgray</t>
  </si>
  <si>
    <t>#696969</t>
  </si>
  <si>
    <t>Hrolf</t>
  </si>
  <si>
    <t>gainsboro</t>
  </si>
  <si>
    <t>#DCDCDC</t>
  </si>
  <si>
    <t>Thord</t>
  </si>
  <si>
    <t>lightgray</t>
  </si>
  <si>
    <t>#D3D3D3</t>
  </si>
  <si>
    <t>Halli</t>
  </si>
  <si>
    <t>silver</t>
  </si>
  <si>
    <t>#C0C0C0</t>
  </si>
  <si>
    <t>Housekeeper</t>
  </si>
  <si>
    <t>g.p. = generic person</t>
  </si>
  <si>
    <t>source</t>
  </si>
  <si>
    <t>target</t>
  </si>
  <si>
    <t>action</t>
  </si>
  <si>
    <t>action description</t>
  </si>
  <si>
    <t>icon name</t>
  </si>
  <si>
    <t>icon pack</t>
  </si>
  <si>
    <t>sibling</t>
  </si>
  <si>
    <t>descent</t>
  </si>
  <si>
    <t>marriage</t>
  </si>
  <si>
    <t>fostering</t>
  </si>
  <si>
    <t>betrothal</t>
  </si>
  <si>
    <t>inheritance</t>
  </si>
  <si>
    <t>succession</t>
  </si>
  <si>
    <t>placed in command</t>
  </si>
  <si>
    <t>medieval</t>
  </si>
  <si>
    <t>request assistance</t>
  </si>
  <si>
    <t>magic</t>
  </si>
  <si>
    <t>offer assistance</t>
  </si>
  <si>
    <t>provide information</t>
  </si>
  <si>
    <t>discover information</t>
  </si>
  <si>
    <t>invitation</t>
  </si>
  <si>
    <t>giftgiving</t>
  </si>
  <si>
    <t>accusation</t>
  </si>
  <si>
    <t>summons</t>
  </si>
  <si>
    <t>lying</t>
  </si>
  <si>
    <t>insult</t>
  </si>
  <si>
    <t>threat</t>
  </si>
  <si>
    <t>intervention</t>
  </si>
  <si>
    <t>challenge</t>
  </si>
  <si>
    <t>hostility_non-lethal</t>
  </si>
  <si>
    <t>hostility_lethal</t>
  </si>
  <si>
    <t>conversation_neutral</t>
  </si>
  <si>
    <t>death_neutral</t>
  </si>
  <si>
    <t>request information</t>
  </si>
  <si>
    <t>name giving</t>
  </si>
  <si>
    <t>suicide</t>
  </si>
  <si>
    <t>ownership</t>
  </si>
  <si>
    <t>gender description</t>
  </si>
  <si>
    <t>female</t>
  </si>
  <si>
    <t>male</t>
  </si>
  <si>
    <t>other</t>
  </si>
  <si>
    <t>type</t>
  </si>
  <si>
    <t>svg</t>
  </si>
  <si>
    <t>002-family tree</t>
  </si>
  <si>
    <t>skull</t>
  </si>
  <si>
    <t>033-crown-1</t>
  </si>
  <si>
    <t>047-papyrus</t>
  </si>
  <si>
    <t>048-banner</t>
  </si>
  <si>
    <t>049-sword</t>
  </si>
  <si>
    <t>blaze</t>
  </si>
  <si>
    <t>hands-up</t>
  </si>
  <si>
    <t>gift</t>
  </si>
  <si>
    <t>origin</t>
  </si>
  <si>
    <t>last_seen</t>
  </si>
  <si>
    <t>color_name</t>
  </si>
  <si>
    <t>color</t>
  </si>
  <si>
    <t>white</t>
  </si>
  <si>
    <t>#FFFFFF</t>
  </si>
  <si>
    <t>twins</t>
  </si>
  <si>
    <t>wedding</t>
  </si>
  <si>
    <t>bank</t>
  </si>
  <si>
    <t>mail</t>
  </si>
  <si>
    <t>leader</t>
  </si>
  <si>
    <t>idea</t>
  </si>
  <si>
    <t>contact</t>
  </si>
  <si>
    <t>speech-bubble</t>
  </si>
  <si>
    <t>question</t>
  </si>
  <si>
    <t>finger</t>
  </si>
  <si>
    <t>middle-finger</t>
  </si>
  <si>
    <t>pinocchio</t>
  </si>
  <si>
    <t>fight</t>
  </si>
  <si>
    <t>contact (1)</t>
  </si>
  <si>
    <t>name</t>
  </si>
  <si>
    <t>heart</t>
  </si>
  <si>
    <t>bomb</t>
  </si>
  <si>
    <t>killer</t>
  </si>
  <si>
    <t>gift (1)</t>
  </si>
  <si>
    <t>team</t>
  </si>
  <si>
    <t>help</t>
  </si>
  <si>
    <t>death</t>
  </si>
  <si>
    <t>old icon name</t>
  </si>
  <si>
    <t>old icon pack</t>
  </si>
  <si>
    <t>new</t>
  </si>
  <si>
    <t>fight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</si>
</sst>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0"/>
      <color rgb="FF000000"/>
      <name val="Helvetica Neue"/>
      <family val="2"/>
      <charset val="1"/>
    </font>
    <font>
      <sz val="10"/>
      <color rgb="FF000000"/>
      <name val="Helvetica Neue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2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zoomScaleNormal="100" workbookViewId="0">
      <selection activeCell="I44" sqref="I44"/>
    </sheetView>
  </sheetViews>
  <sheetFormatPr baseColWidth="10" defaultColWidth="8.83203125" defaultRowHeight="16" x14ac:dyDescent="0.2"/>
  <cols>
    <col min="1" max="1" width="22.1640625" customWidth="1"/>
    <col min="2" max="2" width="24.83203125" customWidth="1"/>
    <col min="3" max="9" width="10.6640625" customWidth="1"/>
    <col min="10" max="10" width="11" customWidth="1"/>
    <col min="11" max="11" width="15" customWidth="1"/>
    <col min="12" max="1025" width="10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10</v>
      </c>
      <c r="O1" t="s">
        <v>11</v>
      </c>
    </row>
    <row r="2" spans="1:15" ht="17" x14ac:dyDescent="0.2">
      <c r="A2">
        <v>1</v>
      </c>
      <c r="B2" t="s">
        <v>12</v>
      </c>
      <c r="C2">
        <v>1</v>
      </c>
      <c r="D2">
        <v>1</v>
      </c>
      <c r="E2">
        <v>438</v>
      </c>
      <c r="F2">
        <v>1</v>
      </c>
      <c r="G2">
        <v>0</v>
      </c>
      <c r="H2">
        <v>1</v>
      </c>
      <c r="J2">
        <v>0</v>
      </c>
      <c r="K2" t="s">
        <v>13</v>
      </c>
      <c r="L2" s="1" t="s">
        <v>14</v>
      </c>
      <c r="N2">
        <v>0</v>
      </c>
      <c r="O2" t="s">
        <v>15</v>
      </c>
    </row>
    <row r="3" spans="1:15" ht="17" x14ac:dyDescent="0.2">
      <c r="A3">
        <v>2</v>
      </c>
      <c r="B3" t="s">
        <v>16</v>
      </c>
      <c r="C3">
        <v>1</v>
      </c>
      <c r="D3">
        <v>1</v>
      </c>
      <c r="E3">
        <v>438</v>
      </c>
      <c r="F3">
        <v>1</v>
      </c>
      <c r="G3">
        <v>1</v>
      </c>
      <c r="J3">
        <v>0</v>
      </c>
      <c r="K3" t="s">
        <v>15</v>
      </c>
      <c r="L3" s="1" t="s">
        <v>17</v>
      </c>
      <c r="N3">
        <v>1</v>
      </c>
      <c r="O3" t="s">
        <v>18</v>
      </c>
    </row>
    <row r="4" spans="1:15" ht="17" x14ac:dyDescent="0.2">
      <c r="A4">
        <v>3</v>
      </c>
      <c r="B4" t="s">
        <v>19</v>
      </c>
      <c r="C4">
        <v>1</v>
      </c>
      <c r="D4">
        <v>1</v>
      </c>
      <c r="E4">
        <v>438</v>
      </c>
      <c r="F4">
        <v>1</v>
      </c>
      <c r="G4">
        <v>1</v>
      </c>
      <c r="J4">
        <v>0</v>
      </c>
      <c r="K4" t="s">
        <v>20</v>
      </c>
      <c r="L4" s="1" t="s">
        <v>21</v>
      </c>
      <c r="N4">
        <v>2</v>
      </c>
      <c r="O4" t="s">
        <v>22</v>
      </c>
    </row>
    <row r="5" spans="1:15" ht="17" x14ac:dyDescent="0.2">
      <c r="A5">
        <v>4</v>
      </c>
      <c r="B5" t="s">
        <v>23</v>
      </c>
      <c r="C5">
        <v>1</v>
      </c>
      <c r="D5">
        <v>1</v>
      </c>
      <c r="E5">
        <v>438</v>
      </c>
      <c r="F5">
        <v>1</v>
      </c>
      <c r="G5">
        <v>1</v>
      </c>
      <c r="J5">
        <v>0</v>
      </c>
      <c r="K5" t="s">
        <v>24</v>
      </c>
      <c r="L5" s="1" t="s">
        <v>25</v>
      </c>
      <c r="N5">
        <v>3</v>
      </c>
      <c r="O5" t="s">
        <v>26</v>
      </c>
    </row>
    <row r="6" spans="1:15" x14ac:dyDescent="0.2">
      <c r="A6">
        <v>5</v>
      </c>
      <c r="B6" t="s">
        <v>27</v>
      </c>
      <c r="C6">
        <v>1</v>
      </c>
      <c r="D6">
        <v>1</v>
      </c>
      <c r="E6">
        <v>438</v>
      </c>
      <c r="F6">
        <v>1</v>
      </c>
      <c r="G6">
        <v>1</v>
      </c>
      <c r="J6">
        <v>0</v>
      </c>
      <c r="K6" t="s">
        <v>28</v>
      </c>
      <c r="L6" t="s">
        <v>29</v>
      </c>
      <c r="N6">
        <v>4</v>
      </c>
      <c r="O6" t="s">
        <v>30</v>
      </c>
    </row>
    <row r="7" spans="1:15" ht="17" x14ac:dyDescent="0.2">
      <c r="A7">
        <v>6</v>
      </c>
      <c r="B7" t="s">
        <v>31</v>
      </c>
      <c r="C7">
        <v>1</v>
      </c>
      <c r="D7">
        <v>1</v>
      </c>
      <c r="E7">
        <v>438</v>
      </c>
      <c r="F7">
        <v>0</v>
      </c>
      <c r="G7">
        <v>1</v>
      </c>
      <c r="H7">
        <v>1</v>
      </c>
      <c r="J7">
        <v>0</v>
      </c>
      <c r="K7" t="s">
        <v>32</v>
      </c>
      <c r="L7" s="1" t="s">
        <v>33</v>
      </c>
      <c r="N7">
        <v>5</v>
      </c>
      <c r="O7" t="s">
        <v>34</v>
      </c>
    </row>
    <row r="8" spans="1:15" ht="17" x14ac:dyDescent="0.2">
      <c r="A8">
        <v>7</v>
      </c>
      <c r="B8" t="s">
        <v>35</v>
      </c>
      <c r="C8">
        <v>1</v>
      </c>
      <c r="D8">
        <v>1</v>
      </c>
      <c r="E8">
        <v>438</v>
      </c>
      <c r="F8">
        <v>1</v>
      </c>
      <c r="G8">
        <v>6</v>
      </c>
      <c r="J8">
        <v>1</v>
      </c>
      <c r="K8" s="1" t="s">
        <v>36</v>
      </c>
      <c r="L8" s="1" t="s">
        <v>37</v>
      </c>
      <c r="N8" t="s">
        <v>38</v>
      </c>
      <c r="O8" t="s">
        <v>39</v>
      </c>
    </row>
    <row r="9" spans="1:15" ht="17" x14ac:dyDescent="0.2">
      <c r="A9">
        <v>8</v>
      </c>
      <c r="B9" t="s">
        <v>40</v>
      </c>
      <c r="C9">
        <v>0</v>
      </c>
      <c r="D9">
        <v>1</v>
      </c>
      <c r="E9">
        <v>438</v>
      </c>
      <c r="F9">
        <v>1</v>
      </c>
      <c r="G9">
        <v>1</v>
      </c>
      <c r="J9">
        <v>1</v>
      </c>
      <c r="K9" s="1" t="s">
        <v>41</v>
      </c>
      <c r="L9" s="1" t="s">
        <v>42</v>
      </c>
      <c r="N9" t="s">
        <v>43</v>
      </c>
      <c r="O9" t="s">
        <v>44</v>
      </c>
    </row>
    <row r="10" spans="1:15" ht="17" x14ac:dyDescent="0.2">
      <c r="A10">
        <v>9</v>
      </c>
      <c r="B10" t="s">
        <v>45</v>
      </c>
      <c r="C10">
        <v>1</v>
      </c>
      <c r="D10">
        <v>1</v>
      </c>
      <c r="E10">
        <v>438</v>
      </c>
      <c r="F10">
        <v>26</v>
      </c>
      <c r="G10">
        <v>23</v>
      </c>
      <c r="J10">
        <v>1</v>
      </c>
      <c r="K10" t="s">
        <v>18</v>
      </c>
      <c r="L10" s="1" t="s">
        <v>46</v>
      </c>
    </row>
    <row r="11" spans="1:15" ht="17" x14ac:dyDescent="0.2">
      <c r="A11">
        <v>10</v>
      </c>
      <c r="B11" t="s">
        <v>47</v>
      </c>
      <c r="C11">
        <v>0</v>
      </c>
      <c r="D11">
        <v>1</v>
      </c>
      <c r="E11">
        <v>438</v>
      </c>
      <c r="F11">
        <v>2</v>
      </c>
      <c r="G11">
        <v>0</v>
      </c>
      <c r="J11" s="2" t="s">
        <v>38</v>
      </c>
      <c r="K11" s="1" t="s">
        <v>48</v>
      </c>
      <c r="L11" s="1" t="s">
        <v>49</v>
      </c>
    </row>
    <row r="12" spans="1:15" ht="17" x14ac:dyDescent="0.2">
      <c r="A12">
        <v>11</v>
      </c>
      <c r="B12" t="s">
        <v>50</v>
      </c>
      <c r="C12">
        <v>1</v>
      </c>
      <c r="D12">
        <v>1</v>
      </c>
      <c r="E12">
        <v>438</v>
      </c>
      <c r="F12">
        <v>1</v>
      </c>
      <c r="G12">
        <v>0</v>
      </c>
      <c r="H12">
        <v>1</v>
      </c>
      <c r="J12" t="s">
        <v>38</v>
      </c>
      <c r="K12" s="1" t="s">
        <v>48</v>
      </c>
      <c r="L12" s="1" t="s">
        <v>49</v>
      </c>
    </row>
    <row r="13" spans="1:15" ht="17" x14ac:dyDescent="0.2">
      <c r="A13">
        <v>12</v>
      </c>
      <c r="B13" t="s">
        <v>51</v>
      </c>
      <c r="C13">
        <v>0</v>
      </c>
      <c r="D13">
        <v>2</v>
      </c>
      <c r="E13">
        <v>439</v>
      </c>
      <c r="F13">
        <v>1</v>
      </c>
      <c r="G13">
        <v>2</v>
      </c>
      <c r="J13">
        <v>1</v>
      </c>
      <c r="K13" s="1" t="s">
        <v>52</v>
      </c>
      <c r="L13" s="1" t="s">
        <v>53</v>
      </c>
    </row>
    <row r="14" spans="1:15" ht="17" x14ac:dyDescent="0.2">
      <c r="A14">
        <v>13</v>
      </c>
      <c r="B14" t="s">
        <v>54</v>
      </c>
      <c r="C14">
        <v>1</v>
      </c>
      <c r="D14">
        <v>2</v>
      </c>
      <c r="E14">
        <v>439</v>
      </c>
      <c r="F14">
        <v>2</v>
      </c>
      <c r="G14">
        <v>1</v>
      </c>
      <c r="J14">
        <v>1</v>
      </c>
      <c r="K14" s="1" t="s">
        <v>55</v>
      </c>
      <c r="L14" s="1" t="s">
        <v>56</v>
      </c>
    </row>
    <row r="15" spans="1:15" ht="17" x14ac:dyDescent="0.2">
      <c r="A15">
        <v>14</v>
      </c>
      <c r="B15" t="s">
        <v>57</v>
      </c>
      <c r="C15">
        <v>1</v>
      </c>
      <c r="D15">
        <v>2</v>
      </c>
      <c r="E15">
        <v>439</v>
      </c>
      <c r="F15">
        <v>2</v>
      </c>
      <c r="G15">
        <v>1</v>
      </c>
      <c r="J15">
        <v>1</v>
      </c>
      <c r="K15" s="1" t="s">
        <v>58</v>
      </c>
      <c r="L15" s="1" t="s">
        <v>59</v>
      </c>
    </row>
    <row r="16" spans="1:15" ht="17" x14ac:dyDescent="0.2">
      <c r="A16">
        <v>15</v>
      </c>
      <c r="B16" t="s">
        <v>60</v>
      </c>
      <c r="C16">
        <v>2</v>
      </c>
      <c r="D16">
        <v>2</v>
      </c>
      <c r="E16">
        <v>439</v>
      </c>
      <c r="F16">
        <v>0</v>
      </c>
      <c r="G16">
        <v>2</v>
      </c>
      <c r="J16" t="s">
        <v>61</v>
      </c>
      <c r="K16" s="1" t="s">
        <v>62</v>
      </c>
      <c r="L16" s="1" t="s">
        <v>63</v>
      </c>
    </row>
    <row r="17" spans="1:12" ht="17" x14ac:dyDescent="0.2">
      <c r="A17">
        <v>16</v>
      </c>
      <c r="B17" t="s">
        <v>64</v>
      </c>
      <c r="C17">
        <v>1</v>
      </c>
      <c r="D17">
        <v>3</v>
      </c>
      <c r="E17">
        <v>439</v>
      </c>
      <c r="F17">
        <v>0</v>
      </c>
      <c r="G17">
        <v>3</v>
      </c>
      <c r="J17">
        <v>2</v>
      </c>
      <c r="K17" s="1" t="s">
        <v>65</v>
      </c>
      <c r="L17" s="1" t="s">
        <v>66</v>
      </c>
    </row>
    <row r="18" spans="1:12" ht="17" x14ac:dyDescent="0.2">
      <c r="A18">
        <v>17</v>
      </c>
      <c r="B18" t="s">
        <v>67</v>
      </c>
      <c r="C18">
        <v>0</v>
      </c>
      <c r="F18">
        <v>1</v>
      </c>
      <c r="G18">
        <v>2</v>
      </c>
      <c r="J18">
        <v>2</v>
      </c>
      <c r="K18" s="1" t="s">
        <v>68</v>
      </c>
      <c r="L18" s="1" t="s">
        <v>69</v>
      </c>
    </row>
    <row r="19" spans="1:12" ht="17" x14ac:dyDescent="0.2">
      <c r="A19">
        <v>18</v>
      </c>
      <c r="B19" t="s">
        <v>70</v>
      </c>
      <c r="C19">
        <v>1</v>
      </c>
      <c r="D19">
        <v>3</v>
      </c>
      <c r="E19">
        <v>439</v>
      </c>
      <c r="F19">
        <v>22</v>
      </c>
      <c r="G19">
        <v>16</v>
      </c>
      <c r="J19">
        <v>2</v>
      </c>
      <c r="K19" s="1" t="s">
        <v>71</v>
      </c>
      <c r="L19" s="1" t="s">
        <v>72</v>
      </c>
    </row>
    <row r="20" spans="1:12" ht="17" x14ac:dyDescent="0.2">
      <c r="A20">
        <v>19</v>
      </c>
      <c r="B20" t="s">
        <v>73</v>
      </c>
      <c r="C20">
        <v>1</v>
      </c>
      <c r="F20">
        <v>4</v>
      </c>
      <c r="G20">
        <v>5</v>
      </c>
      <c r="J20">
        <v>2</v>
      </c>
      <c r="K20" s="1" t="s">
        <v>74</v>
      </c>
      <c r="L20" s="1" t="s">
        <v>75</v>
      </c>
    </row>
    <row r="21" spans="1:12" ht="17" x14ac:dyDescent="0.2">
      <c r="A21">
        <v>20</v>
      </c>
      <c r="B21" t="s">
        <v>76</v>
      </c>
      <c r="C21">
        <v>0</v>
      </c>
      <c r="D21">
        <v>3</v>
      </c>
      <c r="E21">
        <v>439</v>
      </c>
      <c r="F21">
        <v>1</v>
      </c>
      <c r="G21">
        <v>0</v>
      </c>
      <c r="H21">
        <v>1</v>
      </c>
      <c r="J21">
        <v>2</v>
      </c>
      <c r="K21" s="1" t="s">
        <v>77</v>
      </c>
      <c r="L21" s="1" t="s">
        <v>78</v>
      </c>
    </row>
    <row r="22" spans="1:12" ht="17" x14ac:dyDescent="0.2">
      <c r="A22">
        <v>21</v>
      </c>
      <c r="B22" t="s">
        <v>79</v>
      </c>
      <c r="C22">
        <v>1</v>
      </c>
      <c r="F22">
        <v>0</v>
      </c>
      <c r="G22">
        <v>5</v>
      </c>
      <c r="J22" t="s">
        <v>38</v>
      </c>
      <c r="K22" s="1" t="s">
        <v>48</v>
      </c>
      <c r="L22" s="1" t="s">
        <v>49</v>
      </c>
    </row>
    <row r="23" spans="1:12" ht="17" x14ac:dyDescent="0.2">
      <c r="A23">
        <v>22</v>
      </c>
      <c r="B23" t="s">
        <v>80</v>
      </c>
      <c r="C23">
        <v>2</v>
      </c>
      <c r="F23">
        <v>0</v>
      </c>
      <c r="G23">
        <v>3</v>
      </c>
      <c r="J23" t="s">
        <v>81</v>
      </c>
      <c r="K23" s="1" t="s">
        <v>62</v>
      </c>
      <c r="L23" s="1" t="s">
        <v>63</v>
      </c>
    </row>
    <row r="24" spans="1:12" ht="17" x14ac:dyDescent="0.2">
      <c r="A24">
        <v>23</v>
      </c>
      <c r="B24" t="s">
        <v>82</v>
      </c>
      <c r="C24">
        <v>1</v>
      </c>
      <c r="D24">
        <v>4</v>
      </c>
      <c r="E24">
        <v>440</v>
      </c>
      <c r="F24">
        <v>5</v>
      </c>
      <c r="G24">
        <v>4</v>
      </c>
      <c r="J24">
        <v>2</v>
      </c>
      <c r="K24" s="1" t="s">
        <v>83</v>
      </c>
      <c r="L24" s="1" t="s">
        <v>84</v>
      </c>
    </row>
    <row r="25" spans="1:12" ht="17" x14ac:dyDescent="0.2">
      <c r="A25">
        <v>24</v>
      </c>
      <c r="B25" t="s">
        <v>85</v>
      </c>
      <c r="C25">
        <v>1</v>
      </c>
      <c r="D25">
        <v>4</v>
      </c>
      <c r="E25">
        <v>440</v>
      </c>
      <c r="F25">
        <v>7</v>
      </c>
      <c r="G25">
        <v>6</v>
      </c>
      <c r="J25">
        <v>2</v>
      </c>
      <c r="K25" s="1" t="s">
        <v>86</v>
      </c>
      <c r="L25" s="1" t="s">
        <v>87</v>
      </c>
    </row>
    <row r="26" spans="1:12" ht="17" x14ac:dyDescent="0.2">
      <c r="A26">
        <v>25</v>
      </c>
      <c r="B26" t="s">
        <v>88</v>
      </c>
      <c r="C26">
        <v>1</v>
      </c>
      <c r="F26">
        <v>0</v>
      </c>
      <c r="G26">
        <v>2</v>
      </c>
      <c r="J26" t="s">
        <v>38</v>
      </c>
      <c r="K26" s="1" t="s">
        <v>48</v>
      </c>
      <c r="L26" s="1" t="s">
        <v>49</v>
      </c>
    </row>
    <row r="27" spans="1:12" ht="17" x14ac:dyDescent="0.2">
      <c r="A27">
        <v>26</v>
      </c>
      <c r="B27" t="s">
        <v>89</v>
      </c>
      <c r="C27">
        <v>1</v>
      </c>
      <c r="F27">
        <v>1</v>
      </c>
      <c r="G27">
        <v>2</v>
      </c>
      <c r="J27" t="s">
        <v>38</v>
      </c>
      <c r="K27" s="1" t="s">
        <v>48</v>
      </c>
      <c r="L27" s="1" t="s">
        <v>49</v>
      </c>
    </row>
    <row r="28" spans="1:12" ht="17" x14ac:dyDescent="0.2">
      <c r="A28">
        <v>27</v>
      </c>
      <c r="B28" t="s">
        <v>90</v>
      </c>
      <c r="C28">
        <v>0</v>
      </c>
      <c r="F28">
        <v>0</v>
      </c>
      <c r="G28">
        <v>0</v>
      </c>
      <c r="I28">
        <v>1</v>
      </c>
      <c r="J28" t="s">
        <v>38</v>
      </c>
      <c r="K28" s="1" t="s">
        <v>48</v>
      </c>
      <c r="L28" s="1" t="s">
        <v>49</v>
      </c>
    </row>
    <row r="29" spans="1:12" ht="17" x14ac:dyDescent="0.2">
      <c r="A29">
        <v>28</v>
      </c>
      <c r="B29" t="s">
        <v>91</v>
      </c>
      <c r="C29">
        <v>1</v>
      </c>
      <c r="F29">
        <v>0</v>
      </c>
      <c r="G29">
        <v>0</v>
      </c>
      <c r="I29">
        <v>1</v>
      </c>
      <c r="J29" t="s">
        <v>38</v>
      </c>
      <c r="K29" s="1" t="s">
        <v>48</v>
      </c>
      <c r="L29" s="1" t="s">
        <v>49</v>
      </c>
    </row>
    <row r="30" spans="1:12" ht="17" x14ac:dyDescent="0.2">
      <c r="A30">
        <v>29</v>
      </c>
      <c r="B30" t="s">
        <v>92</v>
      </c>
      <c r="C30">
        <v>1</v>
      </c>
      <c r="D30">
        <v>8</v>
      </c>
      <c r="E30">
        <v>446</v>
      </c>
      <c r="F30">
        <v>10</v>
      </c>
      <c r="G30">
        <v>4</v>
      </c>
      <c r="J30">
        <v>3</v>
      </c>
      <c r="K30" s="1" t="s">
        <v>93</v>
      </c>
      <c r="L30" s="1" t="s">
        <v>94</v>
      </c>
    </row>
    <row r="31" spans="1:12" ht="17" x14ac:dyDescent="0.2">
      <c r="A31">
        <v>30</v>
      </c>
      <c r="B31" t="s">
        <v>95</v>
      </c>
      <c r="C31">
        <v>1</v>
      </c>
      <c r="F31">
        <v>0</v>
      </c>
      <c r="G31">
        <v>3</v>
      </c>
      <c r="J31">
        <v>3</v>
      </c>
      <c r="K31" s="1" t="s">
        <v>96</v>
      </c>
      <c r="L31" s="1" t="s">
        <v>97</v>
      </c>
    </row>
    <row r="32" spans="1:12" ht="17" x14ac:dyDescent="0.2">
      <c r="A32">
        <v>31</v>
      </c>
      <c r="B32" t="s">
        <v>98</v>
      </c>
      <c r="C32">
        <v>1</v>
      </c>
      <c r="D32">
        <v>8</v>
      </c>
      <c r="E32">
        <v>447</v>
      </c>
      <c r="F32">
        <v>12</v>
      </c>
      <c r="G32">
        <v>7</v>
      </c>
      <c r="J32">
        <v>3</v>
      </c>
      <c r="K32" s="1" t="s">
        <v>99</v>
      </c>
      <c r="L32" s="1" t="s">
        <v>100</v>
      </c>
    </row>
    <row r="33" spans="1:14" ht="17" x14ac:dyDescent="0.2">
      <c r="A33">
        <v>32</v>
      </c>
      <c r="B33" t="s">
        <v>101</v>
      </c>
      <c r="C33">
        <v>1</v>
      </c>
      <c r="D33">
        <v>8</v>
      </c>
      <c r="E33">
        <v>447</v>
      </c>
      <c r="F33">
        <v>2</v>
      </c>
      <c r="G33">
        <v>0</v>
      </c>
      <c r="J33">
        <v>3</v>
      </c>
      <c r="K33" s="1" t="s">
        <v>102</v>
      </c>
      <c r="L33" s="1" t="s">
        <v>103</v>
      </c>
    </row>
    <row r="34" spans="1:14" ht="34" x14ac:dyDescent="0.2">
      <c r="A34">
        <v>33</v>
      </c>
      <c r="B34" t="s">
        <v>104</v>
      </c>
      <c r="C34">
        <v>1</v>
      </c>
      <c r="D34">
        <v>8</v>
      </c>
      <c r="E34">
        <v>447</v>
      </c>
      <c r="F34">
        <v>1</v>
      </c>
      <c r="G34">
        <v>1</v>
      </c>
      <c r="J34">
        <v>3</v>
      </c>
      <c r="K34" s="1" t="s">
        <v>105</v>
      </c>
      <c r="L34" s="1" t="s">
        <v>106</v>
      </c>
    </row>
    <row r="35" spans="1:14" ht="17" x14ac:dyDescent="0.2">
      <c r="A35">
        <v>34</v>
      </c>
      <c r="B35" t="s">
        <v>107</v>
      </c>
      <c r="C35">
        <v>1</v>
      </c>
      <c r="D35">
        <v>8</v>
      </c>
      <c r="E35">
        <v>447</v>
      </c>
      <c r="F35">
        <v>0</v>
      </c>
      <c r="G35">
        <v>1</v>
      </c>
      <c r="H35">
        <v>1</v>
      </c>
      <c r="J35">
        <v>3</v>
      </c>
      <c r="K35" s="1" t="s">
        <v>108</v>
      </c>
      <c r="L35" s="1" t="s">
        <v>109</v>
      </c>
    </row>
    <row r="36" spans="1:14" ht="17" x14ac:dyDescent="0.2">
      <c r="A36">
        <v>35</v>
      </c>
      <c r="B36" t="s">
        <v>110</v>
      </c>
      <c r="C36">
        <v>1</v>
      </c>
      <c r="D36">
        <v>14</v>
      </c>
      <c r="E36">
        <v>456</v>
      </c>
      <c r="F36">
        <v>2</v>
      </c>
      <c r="G36">
        <v>1</v>
      </c>
      <c r="J36">
        <v>2</v>
      </c>
      <c r="K36" s="1" t="s">
        <v>111</v>
      </c>
      <c r="L36" s="1" t="s">
        <v>112</v>
      </c>
    </row>
    <row r="37" spans="1:14" ht="17" x14ac:dyDescent="0.2">
      <c r="A37">
        <v>36</v>
      </c>
      <c r="B37" t="s">
        <v>113</v>
      </c>
      <c r="C37">
        <v>0</v>
      </c>
      <c r="D37">
        <v>14</v>
      </c>
      <c r="E37">
        <v>457</v>
      </c>
      <c r="F37">
        <v>1</v>
      </c>
      <c r="G37">
        <v>0</v>
      </c>
      <c r="J37" t="s">
        <v>38</v>
      </c>
      <c r="K37" s="1" t="s">
        <v>48</v>
      </c>
      <c r="L37" s="1" t="s">
        <v>49</v>
      </c>
    </row>
    <row r="38" spans="1:14" ht="17" x14ac:dyDescent="0.2">
      <c r="A38">
        <v>37</v>
      </c>
      <c r="B38" t="s">
        <v>114</v>
      </c>
      <c r="C38">
        <v>1</v>
      </c>
      <c r="D38">
        <v>14</v>
      </c>
      <c r="E38">
        <v>457</v>
      </c>
      <c r="F38">
        <v>0</v>
      </c>
      <c r="G38">
        <v>1</v>
      </c>
      <c r="H38">
        <v>1</v>
      </c>
      <c r="J38">
        <v>4</v>
      </c>
      <c r="K38" s="1" t="s">
        <v>115</v>
      </c>
      <c r="L38" s="1" t="s">
        <v>116</v>
      </c>
      <c r="M38" s="1"/>
    </row>
    <row r="39" spans="1:14" ht="17" x14ac:dyDescent="0.2">
      <c r="A39">
        <v>38</v>
      </c>
      <c r="B39" t="s">
        <v>117</v>
      </c>
      <c r="C39">
        <v>1</v>
      </c>
      <c r="D39">
        <v>14</v>
      </c>
      <c r="E39">
        <v>457</v>
      </c>
      <c r="F39">
        <v>0</v>
      </c>
      <c r="G39">
        <v>1</v>
      </c>
      <c r="H39">
        <v>1</v>
      </c>
      <c r="J39">
        <v>4</v>
      </c>
      <c r="K39" s="1" t="s">
        <v>118</v>
      </c>
      <c r="L39" s="1" t="s">
        <v>119</v>
      </c>
      <c r="N39" s="1"/>
    </row>
    <row r="40" spans="1:14" ht="17" x14ac:dyDescent="0.2">
      <c r="A40">
        <v>39</v>
      </c>
      <c r="B40" t="s">
        <v>120</v>
      </c>
      <c r="C40">
        <v>1</v>
      </c>
      <c r="F40">
        <v>0</v>
      </c>
      <c r="G40">
        <v>0</v>
      </c>
      <c r="I40">
        <v>1</v>
      </c>
      <c r="J40">
        <v>4</v>
      </c>
      <c r="K40" s="1" t="s">
        <v>121</v>
      </c>
      <c r="L40" s="1" t="s">
        <v>122</v>
      </c>
      <c r="N40" s="1"/>
    </row>
    <row r="41" spans="1:14" ht="17" x14ac:dyDescent="0.2">
      <c r="A41">
        <v>40</v>
      </c>
      <c r="B41" t="s">
        <v>123</v>
      </c>
      <c r="C41">
        <v>1</v>
      </c>
      <c r="F41">
        <v>0</v>
      </c>
      <c r="G41">
        <v>0</v>
      </c>
      <c r="I41">
        <v>1</v>
      </c>
      <c r="J41">
        <v>5</v>
      </c>
      <c r="K41" s="1" t="s">
        <v>124</v>
      </c>
      <c r="L41" s="1" t="s">
        <v>125</v>
      </c>
      <c r="M41" s="1"/>
    </row>
    <row r="42" spans="1:14" ht="17" x14ac:dyDescent="0.2">
      <c r="A42">
        <v>41</v>
      </c>
      <c r="B42" t="s">
        <v>126</v>
      </c>
      <c r="C42">
        <v>1</v>
      </c>
      <c r="D42">
        <v>14</v>
      </c>
      <c r="E42">
        <v>457</v>
      </c>
      <c r="F42">
        <v>0</v>
      </c>
      <c r="G42">
        <v>1</v>
      </c>
      <c r="H42">
        <v>1</v>
      </c>
      <c r="J42">
        <v>5</v>
      </c>
      <c r="K42" s="1" t="s">
        <v>127</v>
      </c>
      <c r="L42" s="1" t="s">
        <v>128</v>
      </c>
      <c r="M42" s="1"/>
    </row>
    <row r="43" spans="1:14" ht="17" x14ac:dyDescent="0.2">
      <c r="A43">
        <v>42</v>
      </c>
      <c r="B43" t="s">
        <v>129</v>
      </c>
      <c r="C43">
        <v>1</v>
      </c>
      <c r="D43">
        <v>14</v>
      </c>
      <c r="E43">
        <v>457</v>
      </c>
      <c r="F43">
        <v>0</v>
      </c>
      <c r="G43">
        <v>1</v>
      </c>
      <c r="H43">
        <v>1</v>
      </c>
      <c r="J43">
        <v>5</v>
      </c>
      <c r="K43" s="1" t="s">
        <v>130</v>
      </c>
      <c r="L43" s="1" t="s">
        <v>131</v>
      </c>
    </row>
    <row r="44" spans="1:14" ht="17" x14ac:dyDescent="0.2">
      <c r="A44">
        <v>43</v>
      </c>
      <c r="B44" t="s">
        <v>132</v>
      </c>
      <c r="C44">
        <v>0</v>
      </c>
      <c r="F44">
        <v>0</v>
      </c>
      <c r="G44">
        <v>0</v>
      </c>
      <c r="I44">
        <v>1</v>
      </c>
      <c r="J44" t="s">
        <v>38</v>
      </c>
      <c r="K44" s="1" t="s">
        <v>48</v>
      </c>
      <c r="L44" s="1" t="s">
        <v>49</v>
      </c>
    </row>
    <row r="46" spans="1:14" x14ac:dyDescent="0.2">
      <c r="J46" t="s">
        <v>133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1"/>
  <sheetViews>
    <sheetView topLeftCell="A71" zoomScaleNormal="100" workbookViewId="0">
      <selection activeCell="C30" sqref="C30"/>
    </sheetView>
  </sheetViews>
  <sheetFormatPr baseColWidth="10" defaultColWidth="8.83203125" defaultRowHeight="16" x14ac:dyDescent="0.2"/>
  <cols>
    <col min="1" max="1" width="6.1640625" style="2" customWidth="1"/>
    <col min="2" max="2" width="11.33203125" customWidth="1"/>
    <col min="3" max="3" width="11.1640625" customWidth="1"/>
    <col min="4" max="4" width="12.33203125" customWidth="1"/>
    <col min="5" max="1025" width="10.6640625" customWidth="1"/>
  </cols>
  <sheetData>
    <row r="1" spans="1:8" x14ac:dyDescent="0.2">
      <c r="A1" s="3" t="s">
        <v>134</v>
      </c>
      <c r="B1" s="3" t="s">
        <v>135</v>
      </c>
      <c r="C1" s="3" t="s">
        <v>136</v>
      </c>
      <c r="D1" s="3" t="s">
        <v>3</v>
      </c>
      <c r="E1" s="3" t="s">
        <v>4</v>
      </c>
      <c r="F1">
        <v>1</v>
      </c>
      <c r="G1">
        <f>COUNTIFS(A2:A111,"=1")</f>
        <v>1</v>
      </c>
      <c r="H1">
        <f>COUNTIFS(B2:B111,"=1")</f>
        <v>0</v>
      </c>
    </row>
    <row r="2" spans="1:8" x14ac:dyDescent="0.2">
      <c r="A2" s="4">
        <v>1</v>
      </c>
      <c r="B2" s="4">
        <v>2</v>
      </c>
      <c r="C2" s="4">
        <v>1</v>
      </c>
      <c r="D2" s="4">
        <v>1</v>
      </c>
      <c r="E2" s="5"/>
      <c r="F2">
        <v>2</v>
      </c>
      <c r="G2">
        <f>COUNTIFS(A2:A111,"=2")</f>
        <v>1</v>
      </c>
      <c r="H2">
        <f>COUNTIFS(B2:B111,"=2")</f>
        <v>1</v>
      </c>
    </row>
    <row r="3" spans="1:8" x14ac:dyDescent="0.2">
      <c r="A3" s="4">
        <v>2</v>
      </c>
      <c r="B3" s="4">
        <v>3</v>
      </c>
      <c r="C3" s="4">
        <v>1</v>
      </c>
      <c r="D3" s="4">
        <v>1</v>
      </c>
      <c r="E3" s="5"/>
      <c r="F3">
        <v>3</v>
      </c>
      <c r="G3" s="2">
        <f>COUNTIFS(A2:A111,"=3")</f>
        <v>1</v>
      </c>
      <c r="H3" s="2">
        <f>COUNTIFS(B2:B111,"=3")</f>
        <v>1</v>
      </c>
    </row>
    <row r="4" spans="1:8" x14ac:dyDescent="0.2">
      <c r="A4" s="4">
        <v>3</v>
      </c>
      <c r="B4" s="4">
        <v>4</v>
      </c>
      <c r="C4" s="4">
        <v>1</v>
      </c>
      <c r="D4" s="4">
        <v>1</v>
      </c>
      <c r="E4" s="5"/>
      <c r="F4">
        <v>4</v>
      </c>
      <c r="G4" s="2">
        <f>COUNTIFS(A2:A111,"=4")</f>
        <v>1</v>
      </c>
      <c r="H4" s="2">
        <f>COUNTIFS(B2:B111,"=4")</f>
        <v>1</v>
      </c>
    </row>
    <row r="5" spans="1:8" x14ac:dyDescent="0.2">
      <c r="A5" s="4">
        <v>4</v>
      </c>
      <c r="B5" s="4">
        <v>5</v>
      </c>
      <c r="C5" s="4">
        <v>1</v>
      </c>
      <c r="D5" s="4">
        <v>1</v>
      </c>
      <c r="E5" s="5"/>
      <c r="F5">
        <v>5</v>
      </c>
      <c r="G5" s="2">
        <f>COUNTIFS(A2:A111,"=5")</f>
        <v>1</v>
      </c>
      <c r="H5" s="2">
        <f>COUNTIFS(B2:B111,"=5")</f>
        <v>1</v>
      </c>
    </row>
    <row r="6" spans="1:8" x14ac:dyDescent="0.2">
      <c r="A6" s="4">
        <v>5</v>
      </c>
      <c r="B6" s="4">
        <v>6</v>
      </c>
      <c r="C6" s="4">
        <v>1</v>
      </c>
      <c r="D6" s="4">
        <v>1</v>
      </c>
      <c r="E6" s="5"/>
      <c r="F6">
        <v>6</v>
      </c>
      <c r="G6" s="2">
        <f>COUNTIFS(A2:A111,"=6")</f>
        <v>0</v>
      </c>
      <c r="H6" s="2">
        <f>COUNTIFS(B2:B111,"=6")</f>
        <v>1</v>
      </c>
    </row>
    <row r="7" spans="1:8" x14ac:dyDescent="0.2">
      <c r="A7" s="4">
        <v>9</v>
      </c>
      <c r="B7" s="4">
        <v>7</v>
      </c>
      <c r="C7" s="4">
        <v>1</v>
      </c>
      <c r="D7" s="4">
        <v>1</v>
      </c>
      <c r="E7" s="5"/>
      <c r="F7">
        <v>7</v>
      </c>
      <c r="G7" s="2">
        <f>COUNTIFS(A2:A111,"=7")</f>
        <v>1</v>
      </c>
      <c r="H7" s="2">
        <f>COUNTIFS(B2:B111,"=7")</f>
        <v>6</v>
      </c>
    </row>
    <row r="8" spans="1:8" x14ac:dyDescent="0.2">
      <c r="A8" s="4">
        <v>9</v>
      </c>
      <c r="B8" s="4">
        <v>8</v>
      </c>
      <c r="C8" s="4">
        <v>1</v>
      </c>
      <c r="D8" s="4">
        <v>1</v>
      </c>
      <c r="E8" s="5"/>
      <c r="F8">
        <v>8</v>
      </c>
      <c r="G8" s="2">
        <f>COUNTIFS(A2:A111,"=8")</f>
        <v>1</v>
      </c>
      <c r="H8" s="2">
        <f>COUNTIFS(B2:B111,"=8")</f>
        <v>1</v>
      </c>
    </row>
    <row r="9" spans="1:8" x14ac:dyDescent="0.2">
      <c r="A9" s="4">
        <v>13</v>
      </c>
      <c r="B9" s="4">
        <v>9</v>
      </c>
      <c r="C9" s="4">
        <v>1</v>
      </c>
      <c r="D9" s="4">
        <v>2</v>
      </c>
      <c r="E9" s="5"/>
      <c r="F9">
        <v>9</v>
      </c>
      <c r="G9" s="2">
        <f>COUNTIFS(A2:A111,"=9")</f>
        <v>26</v>
      </c>
      <c r="H9" s="2">
        <f>COUNTIFS(B2:B111,"=9")</f>
        <v>23</v>
      </c>
    </row>
    <row r="10" spans="1:8" x14ac:dyDescent="0.2">
      <c r="A10" s="4">
        <v>13</v>
      </c>
      <c r="B10" s="4">
        <v>12</v>
      </c>
      <c r="C10" s="4">
        <v>1</v>
      </c>
      <c r="D10" s="4">
        <v>2</v>
      </c>
      <c r="E10" s="5"/>
      <c r="F10">
        <v>10</v>
      </c>
      <c r="G10" s="2">
        <f>COUNTIFS(A2:A111,"=10")</f>
        <v>2</v>
      </c>
      <c r="H10" s="2">
        <f>COUNTIFS(B2:B111,"=10")</f>
        <v>0</v>
      </c>
    </row>
    <row r="11" spans="1:8" x14ac:dyDescent="0.2">
      <c r="A11" s="4">
        <v>14</v>
      </c>
      <c r="B11" s="4">
        <v>9</v>
      </c>
      <c r="C11" s="4">
        <v>1</v>
      </c>
      <c r="D11" s="4">
        <v>2</v>
      </c>
      <c r="E11" s="5"/>
      <c r="F11">
        <v>11</v>
      </c>
      <c r="G11" s="2">
        <f>COUNTIFS(A2:A111,"=11")</f>
        <v>1</v>
      </c>
      <c r="H11" s="2">
        <f>COUNTIFS(B2:B111,"=11")</f>
        <v>0</v>
      </c>
    </row>
    <row r="12" spans="1:8" x14ac:dyDescent="0.2">
      <c r="A12" s="4">
        <v>14</v>
      </c>
      <c r="B12" s="4">
        <v>12</v>
      </c>
      <c r="C12" s="4">
        <v>1</v>
      </c>
      <c r="D12" s="4">
        <v>2</v>
      </c>
      <c r="E12" s="5"/>
      <c r="F12">
        <v>12</v>
      </c>
      <c r="G12" s="2">
        <f>COUNTIFS(A2:A111,"=12")</f>
        <v>1</v>
      </c>
      <c r="H12" s="2">
        <f>COUNTIFS(B2:B111,"=12")</f>
        <v>2</v>
      </c>
    </row>
    <row r="13" spans="1:8" x14ac:dyDescent="0.2">
      <c r="A13" s="4">
        <v>18</v>
      </c>
      <c r="B13" s="4">
        <v>16</v>
      </c>
      <c r="C13" s="4">
        <v>1</v>
      </c>
      <c r="D13" s="4">
        <v>3</v>
      </c>
      <c r="E13" s="5"/>
      <c r="F13">
        <v>13</v>
      </c>
      <c r="G13" s="2">
        <f>COUNTIFS(A2:A111,"=13")</f>
        <v>2</v>
      </c>
      <c r="H13" s="2">
        <f>COUNTIFS(B2:B111,"=13")</f>
        <v>1</v>
      </c>
    </row>
    <row r="14" spans="1:8" x14ac:dyDescent="0.2">
      <c r="A14" s="4">
        <v>18</v>
      </c>
      <c r="B14" s="4">
        <v>17</v>
      </c>
      <c r="C14" s="4">
        <v>1</v>
      </c>
      <c r="D14" s="4">
        <v>3</v>
      </c>
      <c r="E14" s="5"/>
      <c r="F14">
        <v>14</v>
      </c>
      <c r="G14" s="2">
        <f>COUNTIFS(A2:A111,"=14")</f>
        <v>2</v>
      </c>
      <c r="H14" s="2">
        <f>COUNTIFS(B2:B111,"=14")</f>
        <v>1</v>
      </c>
    </row>
    <row r="15" spans="1:8" x14ac:dyDescent="0.2">
      <c r="A15" s="4">
        <v>19</v>
      </c>
      <c r="B15" s="4">
        <v>16</v>
      </c>
      <c r="C15" s="4">
        <v>1</v>
      </c>
      <c r="D15" s="4">
        <v>3</v>
      </c>
      <c r="E15" s="5"/>
      <c r="F15">
        <v>15</v>
      </c>
      <c r="G15" s="2">
        <f>COUNTIFS(A2:A111,"=15")</f>
        <v>0</v>
      </c>
      <c r="H15" s="2">
        <f>COUNTIFS(B2:B111,"=15")</f>
        <v>2</v>
      </c>
    </row>
    <row r="16" spans="1:8" x14ac:dyDescent="0.2">
      <c r="A16" s="4">
        <v>19</v>
      </c>
      <c r="B16" s="4">
        <v>17</v>
      </c>
      <c r="C16" s="4">
        <v>1</v>
      </c>
      <c r="D16" s="4">
        <v>3</v>
      </c>
      <c r="E16" s="5"/>
      <c r="F16">
        <v>16</v>
      </c>
      <c r="G16" s="2">
        <f>COUNTIFS(A2:A111,"=16")</f>
        <v>0</v>
      </c>
      <c r="H16" s="2">
        <f>COUNTIFS(B2:B111,"=16")</f>
        <v>3</v>
      </c>
    </row>
    <row r="17" spans="1:8" x14ac:dyDescent="0.2">
      <c r="A17" s="4">
        <v>24</v>
      </c>
      <c r="B17" s="4">
        <v>23</v>
      </c>
      <c r="C17" s="4">
        <v>1</v>
      </c>
      <c r="D17" s="4">
        <v>4</v>
      </c>
      <c r="E17" s="5"/>
      <c r="F17">
        <v>17</v>
      </c>
      <c r="G17" s="2">
        <f>COUNTIFS(A2:A111,"=17")</f>
        <v>1</v>
      </c>
      <c r="H17" s="2">
        <f>COUNTIFS(B2:B111,"=17")</f>
        <v>2</v>
      </c>
    </row>
    <row r="18" spans="1:8" x14ac:dyDescent="0.2">
      <c r="A18" s="4">
        <v>29</v>
      </c>
      <c r="B18" s="4">
        <v>30</v>
      </c>
      <c r="C18" s="4">
        <v>1</v>
      </c>
      <c r="D18" s="4">
        <v>8</v>
      </c>
      <c r="E18" s="5"/>
      <c r="F18">
        <v>18</v>
      </c>
      <c r="G18" s="2">
        <f>COUNTIFS(A2:A111,"=18")</f>
        <v>22</v>
      </c>
      <c r="H18" s="2">
        <f>COUNTIFS(B2:B111,"=18")</f>
        <v>16</v>
      </c>
    </row>
    <row r="19" spans="1:8" x14ac:dyDescent="0.2">
      <c r="A19" s="4">
        <v>31</v>
      </c>
      <c r="B19" s="4">
        <v>30</v>
      </c>
      <c r="C19" s="4">
        <v>1</v>
      </c>
      <c r="D19" s="4">
        <v>8</v>
      </c>
      <c r="E19" s="5"/>
      <c r="F19">
        <v>19</v>
      </c>
      <c r="G19" s="2">
        <f>COUNTIFS(A2:A111,"=19")</f>
        <v>4</v>
      </c>
      <c r="H19" s="2">
        <f>COUNTIFS(B2:B111,"=19")</f>
        <v>5</v>
      </c>
    </row>
    <row r="20" spans="1:8" x14ac:dyDescent="0.2">
      <c r="A20" s="4">
        <v>32</v>
      </c>
      <c r="B20" s="4">
        <v>30</v>
      </c>
      <c r="C20" s="4">
        <v>1</v>
      </c>
      <c r="D20" s="4">
        <v>8</v>
      </c>
      <c r="E20" s="5"/>
      <c r="F20">
        <v>20</v>
      </c>
      <c r="G20" s="2">
        <f>COUNTIFS(A2:A111,"=20")</f>
        <v>1</v>
      </c>
      <c r="H20" s="2">
        <f>COUNTIFS(B2:B111,"=20")</f>
        <v>0</v>
      </c>
    </row>
    <row r="21" spans="1:8" x14ac:dyDescent="0.2">
      <c r="A21" s="4">
        <v>33</v>
      </c>
      <c r="B21" s="4">
        <v>34</v>
      </c>
      <c r="C21" s="4">
        <v>1</v>
      </c>
      <c r="D21" s="4">
        <v>8</v>
      </c>
      <c r="E21" s="5"/>
      <c r="F21">
        <v>21</v>
      </c>
      <c r="G21" s="2">
        <f>COUNTIFS(A2:A111,"=21")</f>
        <v>0</v>
      </c>
      <c r="H21" s="2">
        <f>COUNTIFS(B2:B111,"=21")</f>
        <v>5</v>
      </c>
    </row>
    <row r="22" spans="1:8" x14ac:dyDescent="0.2">
      <c r="A22" s="4">
        <v>8</v>
      </c>
      <c r="B22" s="4">
        <v>7</v>
      </c>
      <c r="C22" s="4">
        <v>2</v>
      </c>
      <c r="D22" s="4">
        <v>1</v>
      </c>
      <c r="E22" s="5"/>
      <c r="F22">
        <v>22</v>
      </c>
      <c r="G22" s="2">
        <f>COUNTIFS(A2:A111,"=22")</f>
        <v>0</v>
      </c>
      <c r="H22" s="2">
        <f>COUNTIFS(B2:B111,"=22")</f>
        <v>3</v>
      </c>
    </row>
    <row r="23" spans="1:8" x14ac:dyDescent="0.2">
      <c r="A23" s="4">
        <v>12</v>
      </c>
      <c r="B23" s="4">
        <v>9</v>
      </c>
      <c r="C23" s="4">
        <v>2</v>
      </c>
      <c r="D23" s="4">
        <v>2</v>
      </c>
      <c r="E23" s="5"/>
      <c r="F23">
        <v>23</v>
      </c>
      <c r="G23" s="2">
        <f>COUNTIFS(A2:A111,"=23")</f>
        <v>5</v>
      </c>
      <c r="H23" s="2">
        <f>COUNTIFS(B2:B111,"=23")</f>
        <v>4</v>
      </c>
    </row>
    <row r="24" spans="1:8" x14ac:dyDescent="0.2">
      <c r="A24" s="4">
        <v>17</v>
      </c>
      <c r="B24" s="4">
        <v>16</v>
      </c>
      <c r="C24" s="4">
        <v>2</v>
      </c>
      <c r="D24" s="4">
        <v>3</v>
      </c>
      <c r="E24" s="5"/>
      <c r="F24">
        <v>24</v>
      </c>
      <c r="G24" s="2">
        <f>COUNTIFS(A2:A111,"=24")</f>
        <v>7</v>
      </c>
      <c r="H24" s="2">
        <f>COUNTIFS(B2:B111,"=24")</f>
        <v>6</v>
      </c>
    </row>
    <row r="25" spans="1:8" x14ac:dyDescent="0.2">
      <c r="A25" s="4">
        <v>20</v>
      </c>
      <c r="B25" s="4">
        <v>18</v>
      </c>
      <c r="C25" s="4">
        <v>2</v>
      </c>
      <c r="D25" s="4">
        <v>3</v>
      </c>
      <c r="E25" s="5"/>
      <c r="F25">
        <v>25</v>
      </c>
      <c r="G25" s="2">
        <f>COUNTIFS(A2:A111,"=25")</f>
        <v>0</v>
      </c>
      <c r="H25" s="2">
        <f>COUNTIFS(B2:B111,"=25")</f>
        <v>2</v>
      </c>
    </row>
    <row r="26" spans="1:8" x14ac:dyDescent="0.2">
      <c r="A26" s="4">
        <v>32</v>
      </c>
      <c r="B26" s="4">
        <v>33</v>
      </c>
      <c r="C26" s="4">
        <v>2</v>
      </c>
      <c r="D26" s="4">
        <v>8</v>
      </c>
      <c r="E26" s="5"/>
      <c r="F26">
        <v>26</v>
      </c>
      <c r="G26" s="2">
        <f>COUNTIFS(A2:A111,"=26")</f>
        <v>1</v>
      </c>
      <c r="H26" s="2">
        <f>COUNTIFS(B2:B111,"=26")</f>
        <v>2</v>
      </c>
    </row>
    <row r="27" spans="1:8" x14ac:dyDescent="0.2">
      <c r="A27" s="4">
        <v>9</v>
      </c>
      <c r="B27" s="4">
        <v>13</v>
      </c>
      <c r="C27" s="4">
        <v>5</v>
      </c>
      <c r="D27" s="4">
        <v>16</v>
      </c>
      <c r="E27" s="5"/>
      <c r="F27">
        <v>27</v>
      </c>
      <c r="G27" s="2">
        <f>COUNTIFS(A2:A111,"=27")</f>
        <v>0</v>
      </c>
      <c r="H27" s="2">
        <f>COUNTIFS(B2:B111,"=27")</f>
        <v>0</v>
      </c>
    </row>
    <row r="28" spans="1:8" x14ac:dyDescent="0.2">
      <c r="A28" s="4">
        <v>9</v>
      </c>
      <c r="B28" s="4">
        <v>14</v>
      </c>
      <c r="C28" s="4">
        <v>5</v>
      </c>
      <c r="D28" s="4">
        <v>16</v>
      </c>
      <c r="E28" s="5"/>
      <c r="F28">
        <v>28</v>
      </c>
      <c r="G28" s="2">
        <f>COUNTIFS(A2:A111,"=28")</f>
        <v>0</v>
      </c>
      <c r="H28" s="2">
        <f>COUNTIFS(B2:B111,"=28")</f>
        <v>0</v>
      </c>
    </row>
    <row r="29" spans="1:8" x14ac:dyDescent="0.2">
      <c r="A29" s="4">
        <v>9</v>
      </c>
      <c r="B29" s="4">
        <v>18</v>
      </c>
      <c r="C29" s="4">
        <v>7</v>
      </c>
      <c r="D29" s="4">
        <v>11</v>
      </c>
      <c r="E29" s="4">
        <v>453</v>
      </c>
      <c r="F29">
        <v>29</v>
      </c>
      <c r="G29" s="2">
        <f>COUNTIFS(A2:A111,"=29")</f>
        <v>10</v>
      </c>
      <c r="H29" s="2">
        <f>COUNTIFS(B2:B111,"=29")</f>
        <v>4</v>
      </c>
    </row>
    <row r="30" spans="1:8" x14ac:dyDescent="0.2">
      <c r="A30" s="4">
        <v>18</v>
      </c>
      <c r="B30" s="4">
        <v>23</v>
      </c>
      <c r="C30" s="4">
        <v>7</v>
      </c>
      <c r="D30" s="4">
        <v>6</v>
      </c>
      <c r="E30" s="4">
        <v>444</v>
      </c>
      <c r="F30">
        <v>30</v>
      </c>
      <c r="G30" s="2">
        <f>COUNTIFS(A2:A111,"=30")</f>
        <v>0</v>
      </c>
      <c r="H30" s="2">
        <f>COUNTIFS(B2:B111,"=30")</f>
        <v>3</v>
      </c>
    </row>
    <row r="31" spans="1:8" x14ac:dyDescent="0.2">
      <c r="A31" s="4">
        <v>9</v>
      </c>
      <c r="B31" s="4">
        <v>7</v>
      </c>
      <c r="C31" s="4">
        <v>8</v>
      </c>
      <c r="D31" s="4">
        <v>2</v>
      </c>
      <c r="E31" s="5"/>
      <c r="F31">
        <v>31</v>
      </c>
      <c r="G31" s="2">
        <f>COUNTIFS(A2:A111,"=31")</f>
        <v>12</v>
      </c>
      <c r="H31" s="2">
        <f>COUNTIFS(B2:B111,"=31")</f>
        <v>7</v>
      </c>
    </row>
    <row r="32" spans="1:8" x14ac:dyDescent="0.2">
      <c r="A32" s="4">
        <v>9</v>
      </c>
      <c r="B32" s="4">
        <v>26</v>
      </c>
      <c r="C32" s="4">
        <v>8</v>
      </c>
      <c r="D32" s="4">
        <v>5</v>
      </c>
      <c r="E32" s="5"/>
      <c r="F32">
        <v>32</v>
      </c>
      <c r="G32" s="2">
        <f>COUNTIFS(A2:A111,"=32")</f>
        <v>2</v>
      </c>
      <c r="H32" s="2">
        <f>COUNTIFS(B2:B111,"=32")</f>
        <v>0</v>
      </c>
    </row>
    <row r="33" spans="1:8" x14ac:dyDescent="0.2">
      <c r="A33" s="4">
        <v>9</v>
      </c>
      <c r="B33" s="4">
        <v>26</v>
      </c>
      <c r="C33" s="4">
        <v>8</v>
      </c>
      <c r="D33" s="4">
        <v>5</v>
      </c>
      <c r="E33" s="4">
        <v>442</v>
      </c>
      <c r="F33">
        <v>33</v>
      </c>
      <c r="G33" s="2">
        <f>COUNTIFS(A2:A111,"=33")</f>
        <v>1</v>
      </c>
      <c r="H33" s="2">
        <f>COUNTIFS(B2:B111,"=33")</f>
        <v>1</v>
      </c>
    </row>
    <row r="34" spans="1:8" x14ac:dyDescent="0.2">
      <c r="A34" s="4">
        <v>9</v>
      </c>
      <c r="B34" s="4">
        <v>29</v>
      </c>
      <c r="C34" s="4">
        <v>8</v>
      </c>
      <c r="D34" s="4">
        <v>11</v>
      </c>
      <c r="E34" s="4">
        <v>452</v>
      </c>
      <c r="F34">
        <v>34</v>
      </c>
      <c r="G34" s="2">
        <f>COUNTIFS(A2:A111,"=34")</f>
        <v>0</v>
      </c>
      <c r="H34" s="2">
        <f>COUNTIFS(B2:B111,"=34")</f>
        <v>1</v>
      </c>
    </row>
    <row r="35" spans="1:8" x14ac:dyDescent="0.2">
      <c r="A35" s="4">
        <v>18</v>
      </c>
      <c r="B35" s="4">
        <v>21</v>
      </c>
      <c r="C35" s="4">
        <v>8</v>
      </c>
      <c r="D35" s="4">
        <v>8</v>
      </c>
      <c r="E35" s="5"/>
      <c r="F35">
        <v>35</v>
      </c>
      <c r="G35" s="2">
        <f>COUNTIFS(A2:A111,"=35")</f>
        <v>2</v>
      </c>
      <c r="H35" s="2">
        <f>COUNTIFS(B2:B111,"=35")</f>
        <v>1</v>
      </c>
    </row>
    <row r="36" spans="1:8" x14ac:dyDescent="0.2">
      <c r="A36" s="4">
        <v>18</v>
      </c>
      <c r="B36" s="4">
        <v>31</v>
      </c>
      <c r="C36" s="4">
        <v>8</v>
      </c>
      <c r="D36" s="4">
        <v>16</v>
      </c>
      <c r="E36" s="4">
        <v>461</v>
      </c>
      <c r="F36">
        <v>36</v>
      </c>
      <c r="G36" s="2">
        <f>COUNTIFS(A2:A111,"=36")</f>
        <v>1</v>
      </c>
      <c r="H36" s="2">
        <f>COUNTIFS(B2:B111,"=36")</f>
        <v>0</v>
      </c>
    </row>
    <row r="37" spans="1:8" x14ac:dyDescent="0.2">
      <c r="A37" s="4">
        <v>23</v>
      </c>
      <c r="B37" s="4">
        <v>18</v>
      </c>
      <c r="C37" s="4">
        <v>8</v>
      </c>
      <c r="D37" s="4">
        <v>6</v>
      </c>
      <c r="E37" s="4">
        <v>444</v>
      </c>
      <c r="F37">
        <v>37</v>
      </c>
      <c r="G37" s="2">
        <f>COUNTIFS(A2:A111,"=37")</f>
        <v>0</v>
      </c>
      <c r="H37" s="2">
        <f>COUNTIFS(B2:B111,"=37")</f>
        <v>1</v>
      </c>
    </row>
    <row r="38" spans="1:8" x14ac:dyDescent="0.2">
      <c r="A38" s="4">
        <v>24</v>
      </c>
      <c r="B38" s="4">
        <v>9</v>
      </c>
      <c r="C38" s="4">
        <v>8</v>
      </c>
      <c r="D38" s="4">
        <v>4</v>
      </c>
      <c r="E38" s="4">
        <v>440</v>
      </c>
      <c r="F38">
        <v>38</v>
      </c>
      <c r="G38" s="2">
        <f>COUNTIFS(A2:A111,"=38")</f>
        <v>0</v>
      </c>
      <c r="H38" s="2">
        <f>COUNTIFS(B2:B111,"=38")</f>
        <v>1</v>
      </c>
    </row>
    <row r="39" spans="1:8" x14ac:dyDescent="0.2">
      <c r="A39" s="4">
        <v>24</v>
      </c>
      <c r="B39" s="4">
        <v>22</v>
      </c>
      <c r="C39" s="4">
        <v>8</v>
      </c>
      <c r="D39" s="4">
        <v>5</v>
      </c>
      <c r="E39" s="5"/>
      <c r="F39">
        <v>39</v>
      </c>
      <c r="G39" s="2">
        <f>COUNTIFS(A2:A111,"=39")</f>
        <v>0</v>
      </c>
      <c r="H39" s="2">
        <f>COUNTIFS(B2:B111,"=39")</f>
        <v>0</v>
      </c>
    </row>
    <row r="40" spans="1:8" x14ac:dyDescent="0.2">
      <c r="A40" s="4">
        <v>24</v>
      </c>
      <c r="B40" s="4">
        <v>25</v>
      </c>
      <c r="C40" s="4">
        <v>8</v>
      </c>
      <c r="D40" s="4">
        <v>5</v>
      </c>
      <c r="E40" s="5"/>
      <c r="F40">
        <v>40</v>
      </c>
      <c r="G40" s="2">
        <f>COUNTIFS(A2:A111,"=40")</f>
        <v>0</v>
      </c>
      <c r="H40" s="2">
        <f>COUNTIFS(B2:B111,"=40")</f>
        <v>0</v>
      </c>
    </row>
    <row r="41" spans="1:8" x14ac:dyDescent="0.2">
      <c r="A41" s="4">
        <v>24</v>
      </c>
      <c r="B41" s="4">
        <v>25</v>
      </c>
      <c r="C41" s="4">
        <v>8</v>
      </c>
      <c r="D41" s="4">
        <v>5</v>
      </c>
      <c r="E41" s="4">
        <v>441</v>
      </c>
      <c r="F41">
        <v>41</v>
      </c>
      <c r="G41" s="2">
        <f>COUNTIFS(A2:A111,"=41")</f>
        <v>0</v>
      </c>
      <c r="H41" s="2">
        <f>COUNTIFS(B2:B111,"=41")</f>
        <v>1</v>
      </c>
    </row>
    <row r="42" spans="1:8" x14ac:dyDescent="0.2">
      <c r="A42" s="4">
        <v>31</v>
      </c>
      <c r="B42" s="4">
        <v>18</v>
      </c>
      <c r="C42" s="4">
        <v>8</v>
      </c>
      <c r="D42" s="4">
        <v>10</v>
      </c>
      <c r="E42" s="4">
        <v>452</v>
      </c>
      <c r="F42">
        <v>42</v>
      </c>
      <c r="G42" s="2">
        <f>COUNTIFS(A2:A111,"=42")</f>
        <v>0</v>
      </c>
      <c r="H42" s="2">
        <f>COUNTIFS(B2:B111,"=42")</f>
        <v>1</v>
      </c>
    </row>
    <row r="43" spans="1:8" x14ac:dyDescent="0.2">
      <c r="A43" s="4">
        <v>35</v>
      </c>
      <c r="B43" s="4">
        <v>18</v>
      </c>
      <c r="C43" s="4">
        <v>8</v>
      </c>
      <c r="D43" s="4">
        <v>14</v>
      </c>
      <c r="E43" s="4">
        <v>459</v>
      </c>
      <c r="F43">
        <v>43</v>
      </c>
      <c r="G43" s="2">
        <f>COUNTIFS(A2:A111,"=43")</f>
        <v>0</v>
      </c>
      <c r="H43" s="2">
        <f>COUNTIFS(B2:B111,"=43")</f>
        <v>0</v>
      </c>
    </row>
    <row r="44" spans="1:8" x14ac:dyDescent="0.2">
      <c r="A44" s="4">
        <v>7</v>
      </c>
      <c r="B44" s="4">
        <v>9</v>
      </c>
      <c r="C44" s="4">
        <v>9</v>
      </c>
      <c r="D44" s="4">
        <v>2</v>
      </c>
      <c r="E44" s="5"/>
      <c r="G44" s="2"/>
    </row>
    <row r="45" spans="1:8" x14ac:dyDescent="0.2">
      <c r="A45" s="4">
        <v>9</v>
      </c>
      <c r="B45" s="4">
        <v>15</v>
      </c>
      <c r="C45" s="4">
        <v>9</v>
      </c>
      <c r="D45" s="4">
        <v>2</v>
      </c>
      <c r="E45" s="5"/>
    </row>
    <row r="46" spans="1:8" x14ac:dyDescent="0.2">
      <c r="A46" s="4">
        <v>10</v>
      </c>
      <c r="B46" s="4">
        <v>7</v>
      </c>
      <c r="C46" s="4">
        <v>9</v>
      </c>
      <c r="D46" s="4">
        <v>1</v>
      </c>
      <c r="E46" s="5"/>
    </row>
    <row r="47" spans="1:8" x14ac:dyDescent="0.2">
      <c r="A47" s="4">
        <v>19</v>
      </c>
      <c r="B47" s="4">
        <v>35</v>
      </c>
      <c r="C47" s="4">
        <v>9</v>
      </c>
      <c r="D47" s="4">
        <v>14</v>
      </c>
      <c r="E47" s="4">
        <v>456</v>
      </c>
    </row>
    <row r="48" spans="1:8" x14ac:dyDescent="0.2">
      <c r="A48" s="4">
        <v>23</v>
      </c>
      <c r="B48" s="4">
        <v>24</v>
      </c>
      <c r="C48" s="4">
        <v>9</v>
      </c>
      <c r="D48" s="4">
        <v>4</v>
      </c>
      <c r="E48" s="4">
        <v>440</v>
      </c>
    </row>
    <row r="49" spans="1:5" x14ac:dyDescent="0.2">
      <c r="A49" s="4">
        <v>24</v>
      </c>
      <c r="B49" s="4">
        <v>9</v>
      </c>
      <c r="C49" s="4">
        <v>9</v>
      </c>
      <c r="D49" s="4">
        <v>4</v>
      </c>
      <c r="E49" s="5"/>
    </row>
    <row r="50" spans="1:5" x14ac:dyDescent="0.2">
      <c r="A50" s="4">
        <v>31</v>
      </c>
      <c r="B50" s="4">
        <v>29</v>
      </c>
      <c r="C50" s="4">
        <v>9</v>
      </c>
      <c r="D50" s="4">
        <v>9</v>
      </c>
      <c r="E50" s="5"/>
    </row>
    <row r="51" spans="1:5" x14ac:dyDescent="0.2">
      <c r="A51" s="4">
        <v>9</v>
      </c>
      <c r="B51" s="4">
        <v>22</v>
      </c>
      <c r="C51" s="4">
        <v>10</v>
      </c>
      <c r="D51" s="4">
        <v>5</v>
      </c>
      <c r="E51" s="4">
        <v>442</v>
      </c>
    </row>
    <row r="52" spans="1:5" x14ac:dyDescent="0.2">
      <c r="A52" s="4">
        <v>11</v>
      </c>
      <c r="B52" s="4">
        <v>7</v>
      </c>
      <c r="C52" s="4">
        <v>10</v>
      </c>
      <c r="D52" s="4">
        <v>1</v>
      </c>
      <c r="E52" s="5"/>
    </row>
    <row r="53" spans="1:5" x14ac:dyDescent="0.2">
      <c r="A53" s="4">
        <v>18</v>
      </c>
      <c r="B53" s="4">
        <v>31</v>
      </c>
      <c r="C53" s="4">
        <v>10</v>
      </c>
      <c r="D53" s="4">
        <v>10</v>
      </c>
      <c r="E53" s="4">
        <v>452</v>
      </c>
    </row>
    <row r="54" spans="1:5" x14ac:dyDescent="0.2">
      <c r="A54" s="4">
        <v>18</v>
      </c>
      <c r="B54" s="4">
        <v>31</v>
      </c>
      <c r="C54" s="4">
        <v>10</v>
      </c>
      <c r="D54" s="4">
        <v>10</v>
      </c>
      <c r="E54" s="4">
        <v>452</v>
      </c>
    </row>
    <row r="55" spans="1:5" x14ac:dyDescent="0.2">
      <c r="A55" s="4">
        <v>23</v>
      </c>
      <c r="B55" s="4">
        <v>24</v>
      </c>
      <c r="C55" s="4">
        <v>10</v>
      </c>
      <c r="D55" s="4">
        <v>4</v>
      </c>
      <c r="E55" s="5"/>
    </row>
    <row r="56" spans="1:5" x14ac:dyDescent="0.2">
      <c r="A56" s="4">
        <v>24</v>
      </c>
      <c r="B56" s="4">
        <v>9</v>
      </c>
      <c r="C56" s="4">
        <v>10</v>
      </c>
      <c r="D56" s="4">
        <v>4</v>
      </c>
      <c r="E56" s="5"/>
    </row>
    <row r="57" spans="1:5" x14ac:dyDescent="0.2">
      <c r="A57" s="4">
        <v>29</v>
      </c>
      <c r="B57" s="4">
        <v>15</v>
      </c>
      <c r="C57" s="4">
        <v>10</v>
      </c>
      <c r="D57" s="4">
        <v>8</v>
      </c>
      <c r="E57" s="5"/>
    </row>
    <row r="58" spans="1:5" x14ac:dyDescent="0.2">
      <c r="A58" s="4">
        <v>29</v>
      </c>
      <c r="B58" s="4">
        <v>18</v>
      </c>
      <c r="C58" s="4">
        <v>10</v>
      </c>
      <c r="D58" s="4">
        <v>9</v>
      </c>
      <c r="E58" s="5"/>
    </row>
    <row r="59" spans="1:5" x14ac:dyDescent="0.2">
      <c r="A59" s="4">
        <v>29</v>
      </c>
      <c r="B59" s="4">
        <v>18</v>
      </c>
      <c r="C59" s="4">
        <v>10</v>
      </c>
      <c r="D59" s="4">
        <v>11</v>
      </c>
      <c r="E59" s="4">
        <v>454</v>
      </c>
    </row>
    <row r="60" spans="1:5" x14ac:dyDescent="0.2">
      <c r="A60" s="4">
        <v>29</v>
      </c>
      <c r="B60" s="4">
        <v>18</v>
      </c>
      <c r="C60" s="4">
        <v>10</v>
      </c>
      <c r="D60" s="4">
        <v>12</v>
      </c>
      <c r="E60" s="4">
        <v>454</v>
      </c>
    </row>
    <row r="61" spans="1:5" x14ac:dyDescent="0.2">
      <c r="A61" s="4">
        <v>31</v>
      </c>
      <c r="B61" s="4">
        <v>18</v>
      </c>
      <c r="C61" s="4">
        <v>10</v>
      </c>
      <c r="D61" s="4">
        <v>10</v>
      </c>
      <c r="E61" s="4">
        <v>451</v>
      </c>
    </row>
    <row r="62" spans="1:5" x14ac:dyDescent="0.2">
      <c r="A62" s="4">
        <v>31</v>
      </c>
      <c r="B62" s="4">
        <v>18</v>
      </c>
      <c r="C62" s="4">
        <v>10</v>
      </c>
      <c r="D62" s="4">
        <v>11</v>
      </c>
      <c r="E62" s="4">
        <v>453</v>
      </c>
    </row>
    <row r="63" spans="1:5" x14ac:dyDescent="0.2">
      <c r="A63" s="4">
        <v>31</v>
      </c>
      <c r="B63" s="4">
        <v>18</v>
      </c>
      <c r="C63" s="4">
        <v>10</v>
      </c>
      <c r="D63" s="4">
        <v>12</v>
      </c>
      <c r="E63" s="4">
        <v>454</v>
      </c>
    </row>
    <row r="64" spans="1:5" x14ac:dyDescent="0.2">
      <c r="A64" s="4">
        <v>31</v>
      </c>
      <c r="B64" s="4">
        <v>18</v>
      </c>
      <c r="C64" s="4">
        <v>10</v>
      </c>
      <c r="D64" s="4">
        <v>16</v>
      </c>
      <c r="E64" s="5"/>
    </row>
    <row r="65" spans="1:5" x14ac:dyDescent="0.2">
      <c r="A65" s="4">
        <v>35</v>
      </c>
      <c r="B65" s="4">
        <v>19</v>
      </c>
      <c r="C65" s="4">
        <v>10</v>
      </c>
      <c r="D65" s="4">
        <v>14</v>
      </c>
      <c r="E65" s="4">
        <v>458</v>
      </c>
    </row>
    <row r="66" spans="1:5" x14ac:dyDescent="0.2">
      <c r="A66" s="4">
        <v>26</v>
      </c>
      <c r="B66" s="4">
        <v>9</v>
      </c>
      <c r="C66" s="4">
        <v>11</v>
      </c>
      <c r="D66" s="4">
        <v>5</v>
      </c>
      <c r="E66" s="5"/>
    </row>
    <row r="67" spans="1:5" x14ac:dyDescent="0.2">
      <c r="A67" s="4">
        <v>18</v>
      </c>
      <c r="B67" s="4">
        <v>19</v>
      </c>
      <c r="C67" s="4">
        <v>12</v>
      </c>
      <c r="D67" s="4">
        <v>14</v>
      </c>
      <c r="E67" s="4">
        <v>456</v>
      </c>
    </row>
    <row r="68" spans="1:5" x14ac:dyDescent="0.2">
      <c r="A68" s="4">
        <v>18</v>
      </c>
      <c r="B68" s="4">
        <v>19</v>
      </c>
      <c r="C68" s="4">
        <v>13</v>
      </c>
      <c r="D68" s="4">
        <v>14</v>
      </c>
      <c r="E68" s="4">
        <v>460</v>
      </c>
    </row>
    <row r="69" spans="1:5" x14ac:dyDescent="0.2">
      <c r="A69" s="4">
        <v>18</v>
      </c>
      <c r="B69" s="4">
        <v>23</v>
      </c>
      <c r="C69" s="4">
        <v>13</v>
      </c>
      <c r="D69" s="4">
        <v>12</v>
      </c>
      <c r="E69" s="4">
        <v>455</v>
      </c>
    </row>
    <row r="70" spans="1:5" x14ac:dyDescent="0.2">
      <c r="A70" s="4">
        <v>18</v>
      </c>
      <c r="B70" s="4">
        <v>29</v>
      </c>
      <c r="C70" s="4">
        <v>13</v>
      </c>
      <c r="D70" s="4">
        <v>12</v>
      </c>
      <c r="E70" s="4">
        <v>455</v>
      </c>
    </row>
    <row r="71" spans="1:5" x14ac:dyDescent="0.2">
      <c r="A71" s="4">
        <v>18</v>
      </c>
      <c r="B71" s="4">
        <v>29</v>
      </c>
      <c r="C71" s="4">
        <v>13</v>
      </c>
      <c r="D71" s="4">
        <v>16</v>
      </c>
      <c r="E71" s="5"/>
    </row>
    <row r="72" spans="1:5" x14ac:dyDescent="0.2">
      <c r="A72" s="4">
        <v>18</v>
      </c>
      <c r="B72" s="4">
        <v>31</v>
      </c>
      <c r="C72" s="4">
        <v>13</v>
      </c>
      <c r="D72" s="4">
        <v>12</v>
      </c>
      <c r="E72" s="4">
        <v>455</v>
      </c>
    </row>
    <row r="73" spans="1:5" x14ac:dyDescent="0.2">
      <c r="A73" s="4">
        <v>18</v>
      </c>
      <c r="B73" s="4">
        <v>31</v>
      </c>
      <c r="C73" s="4">
        <v>13</v>
      </c>
      <c r="D73" s="4">
        <v>16</v>
      </c>
      <c r="E73" s="5"/>
    </row>
    <row r="74" spans="1:5" x14ac:dyDescent="0.2">
      <c r="A74" s="4">
        <v>19</v>
      </c>
      <c r="B74" s="4">
        <v>21</v>
      </c>
      <c r="C74" s="4">
        <v>13</v>
      </c>
      <c r="D74" s="4">
        <v>3</v>
      </c>
      <c r="E74" s="5"/>
    </row>
    <row r="75" spans="1:5" x14ac:dyDescent="0.2">
      <c r="A75" s="4">
        <v>29</v>
      </c>
      <c r="B75" s="4">
        <v>18</v>
      </c>
      <c r="C75" s="4">
        <v>13</v>
      </c>
      <c r="D75" s="4">
        <v>16</v>
      </c>
      <c r="E75" s="5"/>
    </row>
    <row r="76" spans="1:5" x14ac:dyDescent="0.2">
      <c r="A76" s="4">
        <v>31</v>
      </c>
      <c r="B76" s="4">
        <v>18</v>
      </c>
      <c r="C76" s="4">
        <v>13</v>
      </c>
      <c r="D76" s="4">
        <v>16</v>
      </c>
      <c r="E76" s="5"/>
    </row>
    <row r="77" spans="1:5" x14ac:dyDescent="0.2">
      <c r="A77" s="4">
        <v>9</v>
      </c>
      <c r="B77" s="4">
        <v>24</v>
      </c>
      <c r="C77" s="4">
        <v>14</v>
      </c>
      <c r="D77" s="4">
        <v>5</v>
      </c>
      <c r="E77" s="5"/>
    </row>
    <row r="78" spans="1:5" x14ac:dyDescent="0.2">
      <c r="A78" s="4">
        <v>18</v>
      </c>
      <c r="B78" s="4">
        <v>9</v>
      </c>
      <c r="C78" s="4">
        <v>14</v>
      </c>
      <c r="D78" s="4">
        <v>7</v>
      </c>
      <c r="E78" s="5"/>
    </row>
    <row r="79" spans="1:5" x14ac:dyDescent="0.2">
      <c r="A79" s="4">
        <v>18</v>
      </c>
      <c r="B79" s="4">
        <v>9</v>
      </c>
      <c r="C79" s="4">
        <v>14</v>
      </c>
      <c r="D79" s="4">
        <v>10</v>
      </c>
      <c r="E79" s="4">
        <v>450</v>
      </c>
    </row>
    <row r="80" spans="1:5" x14ac:dyDescent="0.2">
      <c r="A80" s="4">
        <v>9</v>
      </c>
      <c r="B80" s="4">
        <v>37</v>
      </c>
      <c r="C80" s="4">
        <v>15</v>
      </c>
      <c r="D80" s="4">
        <v>14</v>
      </c>
      <c r="E80" s="4">
        <v>457</v>
      </c>
    </row>
    <row r="81" spans="1:5" x14ac:dyDescent="0.2">
      <c r="A81" s="4">
        <v>9</v>
      </c>
      <c r="B81" s="4">
        <v>38</v>
      </c>
      <c r="C81" s="4">
        <v>15</v>
      </c>
      <c r="D81" s="4">
        <v>14</v>
      </c>
      <c r="E81" s="4">
        <v>457</v>
      </c>
    </row>
    <row r="82" spans="1:5" x14ac:dyDescent="0.2">
      <c r="A82" s="4">
        <v>9</v>
      </c>
      <c r="B82" s="4">
        <v>41</v>
      </c>
      <c r="C82" s="4">
        <v>15</v>
      </c>
      <c r="D82" s="4">
        <v>14</v>
      </c>
      <c r="E82" s="4">
        <v>457</v>
      </c>
    </row>
    <row r="83" spans="1:5" x14ac:dyDescent="0.2">
      <c r="A83" s="4">
        <v>9</v>
      </c>
      <c r="B83" s="4">
        <v>42</v>
      </c>
      <c r="C83" s="4">
        <v>15</v>
      </c>
      <c r="D83" s="4">
        <v>14</v>
      </c>
      <c r="E83" s="4">
        <v>457</v>
      </c>
    </row>
    <row r="84" spans="1:5" x14ac:dyDescent="0.2">
      <c r="A84" s="4">
        <v>18</v>
      </c>
      <c r="B84" s="4">
        <v>9</v>
      </c>
      <c r="C84" s="4">
        <v>15</v>
      </c>
      <c r="D84" s="4">
        <v>7</v>
      </c>
      <c r="E84" s="5"/>
    </row>
    <row r="85" spans="1:5" x14ac:dyDescent="0.2">
      <c r="A85" s="4">
        <v>29</v>
      </c>
      <c r="B85" s="4">
        <v>21</v>
      </c>
      <c r="C85" s="4">
        <v>15</v>
      </c>
      <c r="D85" s="4">
        <v>12</v>
      </c>
      <c r="E85" s="4">
        <v>454</v>
      </c>
    </row>
    <row r="86" spans="1:5" x14ac:dyDescent="0.2">
      <c r="A86" s="4">
        <v>31</v>
      </c>
      <c r="B86" s="4">
        <v>21</v>
      </c>
      <c r="C86" s="4">
        <v>15</v>
      </c>
      <c r="D86" s="4">
        <v>12</v>
      </c>
      <c r="E86" s="4">
        <v>454</v>
      </c>
    </row>
    <row r="87" spans="1:5" x14ac:dyDescent="0.2">
      <c r="A87" s="4">
        <v>18</v>
      </c>
      <c r="B87" s="4">
        <v>9</v>
      </c>
      <c r="C87" s="4">
        <v>17</v>
      </c>
      <c r="D87" s="4">
        <v>11</v>
      </c>
      <c r="E87" s="4">
        <v>453</v>
      </c>
    </row>
    <row r="88" spans="1:5" x14ac:dyDescent="0.2">
      <c r="A88" s="4">
        <v>31</v>
      </c>
      <c r="B88" s="4">
        <v>9</v>
      </c>
      <c r="C88" s="4">
        <v>17</v>
      </c>
      <c r="D88" s="4">
        <v>11</v>
      </c>
      <c r="E88" s="4">
        <v>453</v>
      </c>
    </row>
    <row r="89" spans="1:5" x14ac:dyDescent="0.2">
      <c r="A89" s="4">
        <v>36</v>
      </c>
      <c r="B89" s="4">
        <v>9</v>
      </c>
      <c r="C89" s="4">
        <v>17</v>
      </c>
      <c r="D89" s="4">
        <v>14</v>
      </c>
      <c r="E89" s="4">
        <v>457</v>
      </c>
    </row>
    <row r="90" spans="1:5" x14ac:dyDescent="0.2">
      <c r="A90" s="4">
        <v>29</v>
      </c>
      <c r="B90" s="4">
        <v>9</v>
      </c>
      <c r="C90" s="4">
        <v>18</v>
      </c>
      <c r="D90" s="4">
        <v>11</v>
      </c>
      <c r="E90" s="4">
        <v>452</v>
      </c>
    </row>
    <row r="91" spans="1:5" x14ac:dyDescent="0.2">
      <c r="A91" s="4">
        <v>9</v>
      </c>
      <c r="B91" s="4">
        <v>23</v>
      </c>
      <c r="C91" s="4">
        <v>19</v>
      </c>
      <c r="D91" s="4">
        <v>6</v>
      </c>
      <c r="E91" s="4">
        <v>443</v>
      </c>
    </row>
    <row r="92" spans="1:5" x14ac:dyDescent="0.2">
      <c r="A92" s="4">
        <v>29</v>
      </c>
      <c r="B92" s="4">
        <v>31</v>
      </c>
      <c r="C92" s="4">
        <v>19</v>
      </c>
      <c r="D92" s="4">
        <v>9</v>
      </c>
      <c r="E92" s="5"/>
    </row>
    <row r="93" spans="1:5" x14ac:dyDescent="0.2">
      <c r="A93" s="4">
        <v>9</v>
      </c>
      <c r="B93" s="4">
        <v>18</v>
      </c>
      <c r="C93" s="4">
        <v>20</v>
      </c>
      <c r="D93" s="4">
        <v>15</v>
      </c>
      <c r="E93" s="4">
        <v>460</v>
      </c>
    </row>
    <row r="94" spans="1:5" x14ac:dyDescent="0.2">
      <c r="A94" s="4">
        <v>23</v>
      </c>
      <c r="B94" s="4">
        <v>9</v>
      </c>
      <c r="C94" s="4">
        <v>20</v>
      </c>
      <c r="D94" s="4">
        <v>6</v>
      </c>
      <c r="E94" s="4">
        <v>443</v>
      </c>
    </row>
    <row r="95" spans="1:5" x14ac:dyDescent="0.2">
      <c r="A95" s="4">
        <v>9</v>
      </c>
      <c r="B95" s="4">
        <v>19</v>
      </c>
      <c r="C95" s="4">
        <v>21</v>
      </c>
      <c r="D95" s="4">
        <v>14</v>
      </c>
      <c r="E95" s="4">
        <v>459</v>
      </c>
    </row>
    <row r="96" spans="1:5" x14ac:dyDescent="0.2">
      <c r="A96" s="4">
        <v>18</v>
      </c>
      <c r="B96" s="4">
        <v>9</v>
      </c>
      <c r="C96" s="4">
        <v>21</v>
      </c>
      <c r="D96" s="4">
        <v>10</v>
      </c>
      <c r="E96" s="4">
        <v>450</v>
      </c>
    </row>
    <row r="97" spans="1:5" x14ac:dyDescent="0.2">
      <c r="A97" s="4">
        <v>18</v>
      </c>
      <c r="B97" s="4">
        <v>9</v>
      </c>
      <c r="C97" s="4">
        <v>21</v>
      </c>
      <c r="D97" s="4">
        <v>11</v>
      </c>
      <c r="E97" s="4">
        <v>453</v>
      </c>
    </row>
    <row r="98" spans="1:5" x14ac:dyDescent="0.2">
      <c r="A98" s="4">
        <v>18</v>
      </c>
      <c r="B98" s="4">
        <v>9</v>
      </c>
      <c r="C98" s="4">
        <v>21</v>
      </c>
      <c r="D98" s="4">
        <v>14</v>
      </c>
      <c r="E98" s="4">
        <v>459</v>
      </c>
    </row>
    <row r="99" spans="1:5" x14ac:dyDescent="0.2">
      <c r="A99" s="4">
        <v>23</v>
      </c>
      <c r="B99" s="4">
        <v>31</v>
      </c>
      <c r="C99" s="4">
        <v>21</v>
      </c>
      <c r="D99" s="4">
        <v>9</v>
      </c>
      <c r="E99" s="5"/>
    </row>
    <row r="100" spans="1:5" x14ac:dyDescent="0.2">
      <c r="A100" s="4">
        <v>29</v>
      </c>
      <c r="B100" s="4">
        <v>9</v>
      </c>
      <c r="C100" s="4">
        <v>21</v>
      </c>
      <c r="D100" s="4">
        <v>11</v>
      </c>
      <c r="E100" s="4">
        <v>452</v>
      </c>
    </row>
    <row r="101" spans="1:5" x14ac:dyDescent="0.2">
      <c r="A101" s="4">
        <v>31</v>
      </c>
      <c r="B101" s="4">
        <v>9</v>
      </c>
      <c r="C101" s="4">
        <v>21</v>
      </c>
      <c r="D101" s="4">
        <v>11</v>
      </c>
      <c r="E101" s="4">
        <v>453</v>
      </c>
    </row>
    <row r="102" spans="1:5" x14ac:dyDescent="0.2">
      <c r="A102" s="4">
        <v>9</v>
      </c>
      <c r="B102" s="4">
        <v>19</v>
      </c>
      <c r="C102" s="4">
        <v>22</v>
      </c>
      <c r="D102" s="4">
        <v>14</v>
      </c>
      <c r="E102" s="4">
        <v>459</v>
      </c>
    </row>
    <row r="103" spans="1:5" x14ac:dyDescent="0.2">
      <c r="A103" s="4">
        <v>9</v>
      </c>
      <c r="B103" s="4">
        <v>24</v>
      </c>
      <c r="C103" s="4">
        <v>22</v>
      </c>
      <c r="D103" s="4">
        <v>5</v>
      </c>
      <c r="E103" s="5"/>
    </row>
    <row r="104" spans="1:5" x14ac:dyDescent="0.2">
      <c r="A104" s="4">
        <v>9</v>
      </c>
      <c r="B104" s="4">
        <v>24</v>
      </c>
      <c r="C104" s="4">
        <v>22</v>
      </c>
      <c r="D104" s="4">
        <v>5</v>
      </c>
      <c r="E104" s="4">
        <v>442</v>
      </c>
    </row>
    <row r="105" spans="1:5" x14ac:dyDescent="0.2">
      <c r="A105" s="4">
        <v>31</v>
      </c>
      <c r="B105" s="4">
        <v>21</v>
      </c>
      <c r="C105" s="4">
        <v>22</v>
      </c>
      <c r="D105" s="4">
        <v>12</v>
      </c>
      <c r="E105" s="4">
        <v>455</v>
      </c>
    </row>
    <row r="106" spans="1:5" x14ac:dyDescent="0.2">
      <c r="A106" s="4">
        <v>9</v>
      </c>
      <c r="B106" s="4">
        <v>18</v>
      </c>
      <c r="C106" s="4">
        <v>23</v>
      </c>
      <c r="D106" s="4">
        <v>13</v>
      </c>
      <c r="E106" s="4">
        <v>456</v>
      </c>
    </row>
    <row r="107" spans="1:5" x14ac:dyDescent="0.2">
      <c r="A107" s="4">
        <v>18</v>
      </c>
      <c r="B107" s="4">
        <v>9</v>
      </c>
      <c r="C107" s="4">
        <v>23</v>
      </c>
      <c r="D107" s="4">
        <v>13</v>
      </c>
      <c r="E107" s="4">
        <v>456</v>
      </c>
    </row>
    <row r="108" spans="1:5" x14ac:dyDescent="0.2">
      <c r="A108" s="4">
        <v>9</v>
      </c>
      <c r="B108" s="4">
        <v>9</v>
      </c>
      <c r="C108" s="4">
        <v>24</v>
      </c>
      <c r="D108" s="4">
        <v>16</v>
      </c>
      <c r="E108" s="4">
        <v>462</v>
      </c>
    </row>
    <row r="109" spans="1:5" x14ac:dyDescent="0.2">
      <c r="A109" s="4">
        <v>9</v>
      </c>
      <c r="B109" s="4">
        <v>24</v>
      </c>
      <c r="C109" s="4">
        <v>24</v>
      </c>
      <c r="D109" s="4">
        <v>5</v>
      </c>
      <c r="E109" s="5"/>
    </row>
    <row r="110" spans="1:5" x14ac:dyDescent="0.2">
      <c r="A110" s="4">
        <v>10</v>
      </c>
      <c r="B110" s="4">
        <v>7</v>
      </c>
      <c r="C110" s="4">
        <v>24</v>
      </c>
      <c r="D110" s="4">
        <v>1</v>
      </c>
      <c r="E110" s="5"/>
    </row>
    <row r="111" spans="1:5" x14ac:dyDescent="0.2">
      <c r="A111" s="4">
        <v>9</v>
      </c>
      <c r="B111" s="4">
        <v>22</v>
      </c>
      <c r="C111" s="4">
        <v>28</v>
      </c>
      <c r="D111" s="4">
        <v>3</v>
      </c>
      <c r="E111" s="5"/>
    </row>
  </sheetData>
  <sortState xmlns:xlrd2="http://schemas.microsoft.com/office/spreadsheetml/2017/richdata2" ref="A2:E113">
    <sortCondition ref="C2:C113"/>
  </sortState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4"/>
  <sheetViews>
    <sheetView tabSelected="1" zoomScaleNormal="100" workbookViewId="0">
      <selection activeCell="H30" sqref="H30"/>
    </sheetView>
  </sheetViews>
  <sheetFormatPr baseColWidth="10" defaultColWidth="8.83203125" defaultRowHeight="16" x14ac:dyDescent="0.2"/>
  <cols>
    <col min="1" max="1" width="11.1640625" customWidth="1"/>
    <col min="2" max="2" width="18.5" customWidth="1"/>
    <col min="3" max="3" width="28.1640625" customWidth="1"/>
    <col min="4" max="5" width="10.6640625" customWidth="1"/>
    <col min="6" max="6" width="18.5" customWidth="1"/>
    <col min="7" max="7" width="10.6640625" customWidth="1"/>
    <col min="8" max="8" width="19" customWidth="1"/>
    <col min="9" max="1025" width="10.6640625" customWidth="1"/>
  </cols>
  <sheetData>
    <row r="1" spans="1:9" ht="16" customHeight="1" x14ac:dyDescent="0.2">
      <c r="A1" t="s">
        <v>136</v>
      </c>
      <c r="B1" t="s">
        <v>137</v>
      </c>
      <c r="C1" t="s">
        <v>214</v>
      </c>
      <c r="D1" t="s">
        <v>215</v>
      </c>
      <c r="E1" t="s">
        <v>175</v>
      </c>
      <c r="F1" t="s">
        <v>188</v>
      </c>
      <c r="G1" t="s">
        <v>189</v>
      </c>
      <c r="H1" t="s">
        <v>138</v>
      </c>
      <c r="I1" t="s">
        <v>139</v>
      </c>
    </row>
    <row r="2" spans="1:9" ht="16" customHeight="1" x14ac:dyDescent="0.2">
      <c r="A2">
        <v>0</v>
      </c>
      <c r="B2" t="s">
        <v>140</v>
      </c>
      <c r="C2" t="s">
        <v>177</v>
      </c>
      <c r="D2" t="s">
        <v>10</v>
      </c>
      <c r="E2" t="s">
        <v>176</v>
      </c>
      <c r="F2" s="1" t="s">
        <v>102</v>
      </c>
      <c r="G2" s="1" t="s">
        <v>103</v>
      </c>
      <c r="H2" t="s">
        <v>192</v>
      </c>
      <c r="I2" t="s">
        <v>216</v>
      </c>
    </row>
    <row r="3" spans="1:9" ht="16" customHeight="1" x14ac:dyDescent="0.2">
      <c r="A3">
        <v>1</v>
      </c>
      <c r="B3" t="s">
        <v>141</v>
      </c>
      <c r="C3" t="s">
        <v>177</v>
      </c>
      <c r="D3" t="s">
        <v>10</v>
      </c>
      <c r="E3" t="s">
        <v>176</v>
      </c>
      <c r="F3" s="1" t="s">
        <v>74</v>
      </c>
      <c r="G3" s="1" t="s">
        <v>75</v>
      </c>
      <c r="H3" t="s">
        <v>10</v>
      </c>
      <c r="I3" t="s">
        <v>216</v>
      </c>
    </row>
    <row r="4" spans="1:9" ht="16" customHeight="1" x14ac:dyDescent="0.2">
      <c r="A4">
        <v>2</v>
      </c>
      <c r="B4" t="s">
        <v>142</v>
      </c>
      <c r="C4" t="s">
        <v>177</v>
      </c>
      <c r="D4" t="s">
        <v>10</v>
      </c>
      <c r="E4" t="s">
        <v>176</v>
      </c>
      <c r="F4" s="1" t="s">
        <v>65</v>
      </c>
      <c r="G4" s="1" t="s">
        <v>66</v>
      </c>
      <c r="H4" t="s">
        <v>193</v>
      </c>
      <c r="I4" t="s">
        <v>216</v>
      </c>
    </row>
    <row r="5" spans="1:9" s="6" customFormat="1" ht="16" customHeight="1" x14ac:dyDescent="0.2">
      <c r="A5" s="6">
        <v>3</v>
      </c>
      <c r="B5" s="6" t="s">
        <v>143</v>
      </c>
      <c r="C5" s="6" t="s">
        <v>177</v>
      </c>
      <c r="D5" s="6" t="s">
        <v>10</v>
      </c>
      <c r="E5" s="6" t="s">
        <v>176</v>
      </c>
      <c r="F5" s="7" t="s">
        <v>130</v>
      </c>
      <c r="G5" s="7" t="s">
        <v>131</v>
      </c>
      <c r="H5" s="6" t="s">
        <v>10</v>
      </c>
      <c r="I5" s="6" t="s">
        <v>216</v>
      </c>
    </row>
    <row r="6" spans="1:9" s="6" customFormat="1" ht="16" customHeight="1" x14ac:dyDescent="0.2">
      <c r="A6" s="6">
        <v>4</v>
      </c>
      <c r="B6" s="6" t="s">
        <v>144</v>
      </c>
      <c r="C6" s="6" t="s">
        <v>177</v>
      </c>
      <c r="D6" s="6" t="s">
        <v>10</v>
      </c>
      <c r="E6" s="6" t="s">
        <v>176</v>
      </c>
      <c r="F6" s="7" t="s">
        <v>55</v>
      </c>
      <c r="G6" s="7" t="s">
        <v>56</v>
      </c>
      <c r="H6" s="6" t="s">
        <v>193</v>
      </c>
      <c r="I6" s="6" t="s">
        <v>216</v>
      </c>
    </row>
    <row r="7" spans="1:9" ht="16" customHeight="1" x14ac:dyDescent="0.2">
      <c r="A7">
        <v>5</v>
      </c>
      <c r="B7" t="s">
        <v>145</v>
      </c>
      <c r="C7" t="s">
        <v>177</v>
      </c>
      <c r="D7" t="s">
        <v>10</v>
      </c>
      <c r="E7" t="s">
        <v>176</v>
      </c>
      <c r="F7" s="1" t="s">
        <v>52</v>
      </c>
      <c r="G7" s="1" t="s">
        <v>53</v>
      </c>
      <c r="H7" t="s">
        <v>194</v>
      </c>
      <c r="I7" t="s">
        <v>216</v>
      </c>
    </row>
    <row r="8" spans="1:9" s="6" customFormat="1" ht="16" customHeight="1" x14ac:dyDescent="0.2">
      <c r="A8" s="6">
        <v>6</v>
      </c>
      <c r="B8" s="6" t="s">
        <v>146</v>
      </c>
      <c r="C8" s="6" t="s">
        <v>177</v>
      </c>
      <c r="D8" s="6" t="s">
        <v>10</v>
      </c>
      <c r="E8" s="6" t="s">
        <v>176</v>
      </c>
      <c r="F8" s="7" t="s">
        <v>105</v>
      </c>
      <c r="G8" s="7" t="s">
        <v>106</v>
      </c>
      <c r="H8" s="6" t="s">
        <v>10</v>
      </c>
      <c r="I8" s="6" t="s">
        <v>216</v>
      </c>
    </row>
    <row r="9" spans="1:9" ht="16" customHeight="1" x14ac:dyDescent="0.2">
      <c r="A9">
        <v>7</v>
      </c>
      <c r="B9" t="s">
        <v>147</v>
      </c>
      <c r="C9" t="s">
        <v>179</v>
      </c>
      <c r="D9" t="s">
        <v>148</v>
      </c>
      <c r="E9" t="s">
        <v>176</v>
      </c>
      <c r="F9" s="1" t="s">
        <v>130</v>
      </c>
      <c r="G9" s="1" t="s">
        <v>131</v>
      </c>
      <c r="H9" t="s">
        <v>196</v>
      </c>
      <c r="I9" t="s">
        <v>216</v>
      </c>
    </row>
    <row r="10" spans="1:9" ht="16" customHeight="1" x14ac:dyDescent="0.2">
      <c r="A10">
        <v>10</v>
      </c>
      <c r="B10" t="s">
        <v>152</v>
      </c>
      <c r="C10" t="s">
        <v>180</v>
      </c>
      <c r="D10" t="s">
        <v>148</v>
      </c>
      <c r="E10" t="s">
        <v>176</v>
      </c>
      <c r="F10" s="1" t="s">
        <v>130</v>
      </c>
      <c r="G10" s="1" t="s">
        <v>131</v>
      </c>
      <c r="H10" t="s">
        <v>198</v>
      </c>
      <c r="I10" t="s">
        <v>216</v>
      </c>
    </row>
    <row r="11" spans="1:9" ht="16" customHeight="1" x14ac:dyDescent="0.2">
      <c r="A11">
        <v>11</v>
      </c>
      <c r="B11" t="s">
        <v>153</v>
      </c>
      <c r="C11" t="s">
        <v>180</v>
      </c>
      <c r="D11" t="s">
        <v>148</v>
      </c>
      <c r="E11" t="s">
        <v>176</v>
      </c>
      <c r="F11" s="1" t="s">
        <v>55</v>
      </c>
      <c r="G11" s="1" t="s">
        <v>56</v>
      </c>
      <c r="H11" t="s">
        <v>197</v>
      </c>
      <c r="I11" t="s">
        <v>216</v>
      </c>
    </row>
    <row r="12" spans="1:9" ht="16" customHeight="1" x14ac:dyDescent="0.2">
      <c r="A12">
        <v>23</v>
      </c>
      <c r="B12" t="s">
        <v>165</v>
      </c>
      <c r="C12" t="s">
        <v>180</v>
      </c>
      <c r="D12" t="s">
        <v>148</v>
      </c>
      <c r="E12" t="s">
        <v>176</v>
      </c>
      <c r="F12" s="1" t="s">
        <v>52</v>
      </c>
      <c r="G12" s="1" t="s">
        <v>53</v>
      </c>
      <c r="H12" t="s">
        <v>199</v>
      </c>
      <c r="I12" t="s">
        <v>216</v>
      </c>
    </row>
    <row r="13" spans="1:9" s="6" customFormat="1" ht="16" customHeight="1" x14ac:dyDescent="0.2">
      <c r="A13" s="6">
        <v>25</v>
      </c>
      <c r="B13" s="6" t="s">
        <v>167</v>
      </c>
      <c r="C13" s="6" t="s">
        <v>180</v>
      </c>
      <c r="D13" s="6" t="s">
        <v>148</v>
      </c>
      <c r="E13" s="6" t="s">
        <v>176</v>
      </c>
      <c r="F13" s="7" t="s">
        <v>105</v>
      </c>
      <c r="G13" s="7" t="s">
        <v>106</v>
      </c>
      <c r="H13" s="6" t="s">
        <v>200</v>
      </c>
      <c r="I13" s="6" t="s">
        <v>216</v>
      </c>
    </row>
    <row r="14" spans="1:9" ht="16" customHeight="1" x14ac:dyDescent="0.2">
      <c r="A14">
        <v>12</v>
      </c>
      <c r="B14" t="s">
        <v>154</v>
      </c>
      <c r="C14" t="s">
        <v>181</v>
      </c>
      <c r="D14" t="s">
        <v>148</v>
      </c>
      <c r="E14" t="s">
        <v>176</v>
      </c>
      <c r="F14" s="1" t="s">
        <v>102</v>
      </c>
      <c r="G14" s="1" t="s">
        <v>103</v>
      </c>
      <c r="H14" t="s">
        <v>195</v>
      </c>
      <c r="I14" t="s">
        <v>216</v>
      </c>
    </row>
    <row r="15" spans="1:9" ht="16" customHeight="1" x14ac:dyDescent="0.2">
      <c r="A15">
        <v>14</v>
      </c>
      <c r="B15" t="s">
        <v>156</v>
      </c>
      <c r="C15" t="s">
        <v>181</v>
      </c>
      <c r="D15" t="s">
        <v>148</v>
      </c>
      <c r="E15" t="s">
        <v>176</v>
      </c>
      <c r="F15" s="1" t="s">
        <v>74</v>
      </c>
      <c r="G15" s="1" t="s">
        <v>75</v>
      </c>
      <c r="H15" t="s">
        <v>201</v>
      </c>
      <c r="I15" t="s">
        <v>216</v>
      </c>
    </row>
    <row r="16" spans="1:9" s="6" customFormat="1" ht="16" customHeight="1" x14ac:dyDescent="0.2">
      <c r="A16" s="6">
        <v>16</v>
      </c>
      <c r="B16" s="6" t="s">
        <v>158</v>
      </c>
      <c r="C16" s="6" t="s">
        <v>181</v>
      </c>
      <c r="D16" s="6" t="s">
        <v>148</v>
      </c>
      <c r="E16" s="6" t="s">
        <v>176</v>
      </c>
      <c r="F16" s="7" t="s">
        <v>65</v>
      </c>
      <c r="G16" s="7" t="s">
        <v>66</v>
      </c>
      <c r="H16" s="6" t="s">
        <v>203</v>
      </c>
      <c r="I16" s="6" t="s">
        <v>216</v>
      </c>
    </row>
    <row r="17" spans="1:9" ht="16" customHeight="1" x14ac:dyDescent="0.2">
      <c r="A17">
        <v>17</v>
      </c>
      <c r="B17" t="s">
        <v>159</v>
      </c>
      <c r="C17" t="s">
        <v>181</v>
      </c>
      <c r="D17" t="s">
        <v>148</v>
      </c>
      <c r="E17" t="s">
        <v>176</v>
      </c>
      <c r="F17" s="1" t="s">
        <v>130</v>
      </c>
      <c r="G17" s="1" t="s">
        <v>131</v>
      </c>
      <c r="H17" t="s">
        <v>202</v>
      </c>
      <c r="I17" t="s">
        <v>216</v>
      </c>
    </row>
    <row r="18" spans="1:9" ht="16" customHeight="1" x14ac:dyDescent="0.2">
      <c r="A18">
        <v>18</v>
      </c>
      <c r="B18" t="s">
        <v>160</v>
      </c>
      <c r="C18" t="s">
        <v>181</v>
      </c>
      <c r="D18" t="s">
        <v>148</v>
      </c>
      <c r="E18" t="s">
        <v>176</v>
      </c>
      <c r="F18" s="1" t="s">
        <v>55</v>
      </c>
      <c r="G18" s="1" t="s">
        <v>56</v>
      </c>
      <c r="H18" t="s">
        <v>208</v>
      </c>
      <c r="I18" t="s">
        <v>216</v>
      </c>
    </row>
    <row r="19" spans="1:9" ht="16" customHeight="1" x14ac:dyDescent="0.2">
      <c r="A19">
        <v>19</v>
      </c>
      <c r="B19" t="s">
        <v>161</v>
      </c>
      <c r="C19" t="s">
        <v>181</v>
      </c>
      <c r="D19" t="s">
        <v>148</v>
      </c>
      <c r="E19" t="s">
        <v>176</v>
      </c>
      <c r="F19" s="1" t="s">
        <v>52</v>
      </c>
      <c r="G19" s="1" t="s">
        <v>53</v>
      </c>
      <c r="H19" t="s">
        <v>205</v>
      </c>
      <c r="I19" t="s">
        <v>216</v>
      </c>
    </row>
    <row r="20" spans="1:9" ht="16" customHeight="1" x14ac:dyDescent="0.2">
      <c r="A20">
        <v>20</v>
      </c>
      <c r="B20" t="s">
        <v>162</v>
      </c>
      <c r="C20" t="s">
        <v>181</v>
      </c>
      <c r="D20" t="s">
        <v>148</v>
      </c>
      <c r="E20" t="s">
        <v>176</v>
      </c>
      <c r="F20" s="1" t="s">
        <v>105</v>
      </c>
      <c r="G20" s="1" t="s">
        <v>106</v>
      </c>
      <c r="H20" t="s">
        <v>217</v>
      </c>
      <c r="I20" t="s">
        <v>216</v>
      </c>
    </row>
    <row r="21" spans="1:9" s="6" customFormat="1" ht="16" customHeight="1" x14ac:dyDescent="0.2">
      <c r="A21" s="6">
        <v>26</v>
      </c>
      <c r="B21" s="6" t="s">
        <v>168</v>
      </c>
      <c r="C21" s="6" t="s">
        <v>181</v>
      </c>
      <c r="D21" s="6" t="s">
        <v>148</v>
      </c>
      <c r="E21" s="6" t="s">
        <v>176</v>
      </c>
      <c r="F21" s="7" t="s">
        <v>93</v>
      </c>
      <c r="G21" s="7" t="s">
        <v>94</v>
      </c>
      <c r="H21" s="6" t="s">
        <v>206</v>
      </c>
      <c r="I21" s="6" t="s">
        <v>216</v>
      </c>
    </row>
    <row r="22" spans="1:9" ht="16" customHeight="1" x14ac:dyDescent="0.2">
      <c r="A22">
        <v>28</v>
      </c>
      <c r="B22" t="s">
        <v>170</v>
      </c>
      <c r="C22" t="s">
        <v>181</v>
      </c>
      <c r="D22" t="s">
        <v>148</v>
      </c>
      <c r="E22" t="s">
        <v>176</v>
      </c>
      <c r="F22" t="s">
        <v>15</v>
      </c>
      <c r="G22" s="1" t="s">
        <v>17</v>
      </c>
      <c r="H22" t="s">
        <v>207</v>
      </c>
      <c r="I22" t="s">
        <v>216</v>
      </c>
    </row>
    <row r="23" spans="1:9" ht="16" customHeight="1" x14ac:dyDescent="0.2">
      <c r="A23">
        <v>21</v>
      </c>
      <c r="B23" t="s">
        <v>163</v>
      </c>
      <c r="C23" t="s">
        <v>182</v>
      </c>
      <c r="D23" t="s">
        <v>148</v>
      </c>
      <c r="E23" t="s">
        <v>176</v>
      </c>
      <c r="F23" s="1" t="s">
        <v>130</v>
      </c>
      <c r="G23" s="1" t="s">
        <v>131</v>
      </c>
      <c r="H23" t="s">
        <v>204</v>
      </c>
      <c r="I23" t="s">
        <v>216</v>
      </c>
    </row>
    <row r="24" spans="1:9" ht="16" customHeight="1" x14ac:dyDescent="0.2">
      <c r="A24">
        <v>22</v>
      </c>
      <c r="B24" t="s">
        <v>164</v>
      </c>
      <c r="C24" t="s">
        <v>182</v>
      </c>
      <c r="D24" t="s">
        <v>148</v>
      </c>
      <c r="E24" t="s">
        <v>176</v>
      </c>
      <c r="F24" s="1" t="s">
        <v>55</v>
      </c>
      <c r="G24" s="1" t="s">
        <v>56</v>
      </c>
      <c r="H24" t="s">
        <v>209</v>
      </c>
      <c r="I24" t="s">
        <v>216</v>
      </c>
    </row>
    <row r="25" spans="1:9" ht="16" customHeight="1" x14ac:dyDescent="0.2">
      <c r="A25">
        <v>15</v>
      </c>
      <c r="B25" t="s">
        <v>157</v>
      </c>
      <c r="C25" t="s">
        <v>183</v>
      </c>
      <c r="D25" t="s">
        <v>150</v>
      </c>
      <c r="E25" t="s">
        <v>176</v>
      </c>
      <c r="F25" s="1" t="s">
        <v>130</v>
      </c>
      <c r="G25" s="1" t="s">
        <v>131</v>
      </c>
      <c r="H25" t="s">
        <v>183</v>
      </c>
      <c r="I25" t="s">
        <v>150</v>
      </c>
    </row>
    <row r="26" spans="1:9" ht="16" customHeight="1" x14ac:dyDescent="0.2">
      <c r="A26">
        <v>13</v>
      </c>
      <c r="B26" t="s">
        <v>155</v>
      </c>
      <c r="C26" t="s">
        <v>185</v>
      </c>
      <c r="D26" t="s">
        <v>150</v>
      </c>
      <c r="E26" t="s">
        <v>176</v>
      </c>
      <c r="F26" s="1" t="s">
        <v>130</v>
      </c>
      <c r="G26" s="1" t="s">
        <v>131</v>
      </c>
      <c r="H26" t="s">
        <v>210</v>
      </c>
      <c r="I26" t="s">
        <v>216</v>
      </c>
    </row>
    <row r="27" spans="1:9" ht="16" customHeight="1" x14ac:dyDescent="0.2">
      <c r="A27">
        <v>8</v>
      </c>
      <c r="B27" t="s">
        <v>149</v>
      </c>
      <c r="C27" t="s">
        <v>184</v>
      </c>
      <c r="D27" t="s">
        <v>150</v>
      </c>
      <c r="E27" t="s">
        <v>176</v>
      </c>
      <c r="F27" s="1" t="s">
        <v>55</v>
      </c>
      <c r="G27" s="1" t="s">
        <v>56</v>
      </c>
      <c r="H27" t="s">
        <v>211</v>
      </c>
      <c r="I27" t="s">
        <v>216</v>
      </c>
    </row>
    <row r="28" spans="1:9" ht="16" customHeight="1" x14ac:dyDescent="0.2">
      <c r="A28">
        <v>9</v>
      </c>
      <c r="B28" t="s">
        <v>151</v>
      </c>
      <c r="C28" t="s">
        <v>184</v>
      </c>
      <c r="D28" t="s">
        <v>150</v>
      </c>
      <c r="E28" t="s">
        <v>176</v>
      </c>
      <c r="F28" s="1" t="s">
        <v>130</v>
      </c>
      <c r="G28" s="1" t="s">
        <v>131</v>
      </c>
      <c r="H28" t="s">
        <v>212</v>
      </c>
      <c r="I28" t="s">
        <v>216</v>
      </c>
    </row>
    <row r="29" spans="1:9" ht="16" customHeight="1" x14ac:dyDescent="0.2">
      <c r="A29">
        <v>24</v>
      </c>
      <c r="B29" t="s">
        <v>166</v>
      </c>
      <c r="C29" t="s">
        <v>178</v>
      </c>
      <c r="D29" t="s">
        <v>150</v>
      </c>
      <c r="E29" t="s">
        <v>176</v>
      </c>
      <c r="F29" s="1" t="s">
        <v>55</v>
      </c>
      <c r="G29" s="1" t="s">
        <v>56</v>
      </c>
      <c r="H29" t="s">
        <v>213</v>
      </c>
      <c r="I29" t="s">
        <v>216</v>
      </c>
    </row>
    <row r="30" spans="1:9" s="6" customFormat="1" ht="16" customHeight="1" x14ac:dyDescent="0.2">
      <c r="A30" s="6">
        <v>27</v>
      </c>
      <c r="B30" s="6" t="s">
        <v>169</v>
      </c>
      <c r="C30" s="6" t="s">
        <v>178</v>
      </c>
      <c r="D30" s="6" t="s">
        <v>150</v>
      </c>
      <c r="E30" s="6" t="s">
        <v>176</v>
      </c>
      <c r="F30" s="7" t="s">
        <v>130</v>
      </c>
      <c r="G30" s="7" t="s">
        <v>131</v>
      </c>
      <c r="H30" s="6" t="s">
        <v>169</v>
      </c>
      <c r="I30" s="6" t="s">
        <v>216</v>
      </c>
    </row>
    <row r="31" spans="1:9" ht="16" customHeight="1" x14ac:dyDescent="0.2">
      <c r="A31">
        <v>-1</v>
      </c>
      <c r="B31" t="s">
        <v>186</v>
      </c>
      <c r="F31" t="s">
        <v>190</v>
      </c>
      <c r="G31" s="1" t="s">
        <v>191</v>
      </c>
    </row>
    <row r="32" spans="1:9" ht="16" customHeight="1" x14ac:dyDescent="0.2">
      <c r="A32">
        <v>29</v>
      </c>
      <c r="B32" t="s">
        <v>187</v>
      </c>
      <c r="F32" s="1" t="s">
        <v>190</v>
      </c>
      <c r="G32" s="1" t="s">
        <v>191</v>
      </c>
    </row>
    <row r="37" spans="6:7" x14ac:dyDescent="0.2">
      <c r="F37" s="1"/>
      <c r="G37" s="1"/>
    </row>
    <row r="39" spans="6:7" x14ac:dyDescent="0.2">
      <c r="F39" s="1"/>
      <c r="G39" s="1"/>
    </row>
    <row r="40" spans="6:7" x14ac:dyDescent="0.2">
      <c r="F40" s="1"/>
      <c r="G40" s="1"/>
    </row>
    <row r="41" spans="6:7" x14ac:dyDescent="0.2">
      <c r="F41" s="1"/>
      <c r="G41" s="1"/>
    </row>
    <row r="44" spans="6:7" x14ac:dyDescent="0.2">
      <c r="F44" s="1"/>
      <c r="G44" s="1"/>
    </row>
  </sheetData>
  <sortState xmlns:xlrd2="http://schemas.microsoft.com/office/spreadsheetml/2017/richdata2" ref="A2:H44">
    <sortCondition ref="C1"/>
  </sortState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zoomScaleNormal="100" workbookViewId="0">
      <selection activeCell="B4" sqref="B4"/>
    </sheetView>
  </sheetViews>
  <sheetFormatPr baseColWidth="10" defaultColWidth="8.83203125" defaultRowHeight="16" x14ac:dyDescent="0.2"/>
  <cols>
    <col min="1" max="1025" width="10.6640625" customWidth="1"/>
  </cols>
  <sheetData>
    <row r="1" spans="1:2" x14ac:dyDescent="0.2">
      <c r="A1" t="s">
        <v>2</v>
      </c>
      <c r="B1" t="s">
        <v>171</v>
      </c>
    </row>
    <row r="2" spans="1:2" x14ac:dyDescent="0.2">
      <c r="A2">
        <v>0</v>
      </c>
      <c r="B2" t="s">
        <v>172</v>
      </c>
    </row>
    <row r="3" spans="1:2" x14ac:dyDescent="0.2">
      <c r="A3">
        <v>1</v>
      </c>
      <c r="B3" t="s">
        <v>173</v>
      </c>
    </row>
    <row r="4" spans="1:2" x14ac:dyDescent="0.2">
      <c r="A4">
        <v>2</v>
      </c>
      <c r="B4" t="s">
        <v>174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hrafnkel_nodes</vt:lpstr>
      <vt:lpstr>hrafnkel_edges</vt:lpstr>
      <vt:lpstr>action_codes</vt:lpstr>
      <vt:lpstr>gender_codes</vt:lpstr>
      <vt:lpstr>action_codes!Proposed_action_codes___Sheet1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</dc:creator>
  <dc:description/>
  <cp:lastModifiedBy>M L</cp:lastModifiedBy>
  <cp:revision>5</cp:revision>
  <dcterms:created xsi:type="dcterms:W3CDTF">2019-11-27T01:38:30Z</dcterms:created>
  <dcterms:modified xsi:type="dcterms:W3CDTF">2020-06-21T23:57:50Z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