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ECKR\OneDrive - Charité - Universitätsmedizin Berlin\Dokumente\Rohdaten\Multiplexing\03.05.2024_Spikeins8E5in293_totsaleHIVDNA_60c_55C_RS\"/>
    </mc:Choice>
  </mc:AlternateContent>
  <bookViews>
    <workbookView xWindow="0" yWindow="0" windowWidth="28800" windowHeight="12300" activeTab="5"/>
  </bookViews>
  <sheets>
    <sheet name="Cluster_Data" sheetId="3" r:id="rId1"/>
    <sheet name="Positives_Cluster" sheetId="2" r:id="rId2"/>
    <sheet name="Data_tableQuality Check" sheetId="1" r:id="rId3"/>
    <sheet name="Tabelle1" sheetId="7" r:id="rId4"/>
    <sheet name="Analysis" sheetId="5" r:id="rId5"/>
    <sheet name="result table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5" i="6" l="1"/>
  <c r="P61" i="6" s="1"/>
  <c r="P54" i="6"/>
  <c r="P60" i="6" s="1"/>
  <c r="O55" i="6"/>
  <c r="O61" i="6" s="1"/>
  <c r="O54" i="6"/>
  <c r="O60" i="6" s="1"/>
  <c r="N55" i="6"/>
  <c r="N61" i="6" s="1"/>
  <c r="N54" i="6"/>
  <c r="M55" i="6"/>
  <c r="M61" i="6" s="1"/>
  <c r="M54" i="6"/>
  <c r="M60" i="6" s="1"/>
  <c r="N60" i="6"/>
  <c r="L55" i="6"/>
  <c r="L61" i="6" s="1"/>
  <c r="L54" i="6"/>
  <c r="K55" i="6"/>
  <c r="K61" i="6" s="1"/>
  <c r="K54" i="6"/>
  <c r="K60" i="6" s="1"/>
  <c r="J55" i="6"/>
  <c r="J61" i="6" s="1"/>
  <c r="J54" i="6"/>
  <c r="J60" i="6" s="1"/>
  <c r="I55" i="6"/>
  <c r="I61" i="6" s="1"/>
  <c r="I54" i="6"/>
  <c r="I60" i="6" s="1"/>
  <c r="H55" i="6"/>
  <c r="H54" i="6"/>
  <c r="H60" i="6" s="1"/>
  <c r="G55" i="6"/>
  <c r="G61" i="6" s="1"/>
  <c r="G54" i="6"/>
  <c r="G60" i="6" s="1"/>
  <c r="F55" i="6"/>
  <c r="F61" i="6" s="1"/>
  <c r="F54" i="6"/>
  <c r="F60" i="6" s="1"/>
  <c r="E55" i="6"/>
  <c r="E61" i="6" s="1"/>
  <c r="E54" i="6"/>
  <c r="E60" i="6"/>
  <c r="B60" i="6"/>
  <c r="C60" i="6"/>
  <c r="D60" i="6"/>
  <c r="L60" i="6"/>
  <c r="B61" i="6"/>
  <c r="C61" i="6"/>
  <c r="D61" i="6"/>
  <c r="H61" i="6"/>
  <c r="D55" i="6"/>
  <c r="D54" i="6"/>
  <c r="C55" i="6"/>
  <c r="C54" i="6"/>
  <c r="B55" i="6"/>
  <c r="B54" i="6"/>
  <c r="BD296" i="5"/>
  <c r="BE296" i="5" s="1"/>
  <c r="BF296" i="5" s="1"/>
  <c r="BE292" i="5"/>
  <c r="BF292" i="5" s="1"/>
  <c r="BD292" i="5"/>
  <c r="BD288" i="5"/>
  <c r="BC334" i="5"/>
  <c r="BC332" i="5"/>
  <c r="BC330" i="5"/>
  <c r="BC328" i="5"/>
  <c r="BC326" i="5"/>
  <c r="BC324" i="5"/>
  <c r="BC322" i="5"/>
  <c r="BC320" i="5"/>
  <c r="BC318" i="5"/>
  <c r="BC316" i="5"/>
  <c r="BC314" i="5"/>
  <c r="BC312" i="5"/>
  <c r="BC310" i="5"/>
  <c r="BC308" i="5"/>
  <c r="BC306" i="5"/>
  <c r="BC304" i="5"/>
  <c r="BC302" i="5"/>
  <c r="BC300" i="5"/>
  <c r="BC298" i="5"/>
  <c r="BC296" i="5"/>
  <c r="BC294" i="5"/>
  <c r="BC292" i="5"/>
  <c r="BC290" i="5"/>
  <c r="BC288" i="5"/>
  <c r="BB325" i="5"/>
  <c r="BB326" i="5"/>
  <c r="BB327" i="5"/>
  <c r="BB328" i="5"/>
  <c r="BB329" i="5"/>
  <c r="BB330" i="5"/>
  <c r="BB331" i="5"/>
  <c r="BB332" i="5"/>
  <c r="BB333" i="5"/>
  <c r="BB334" i="5"/>
  <c r="BB335" i="5"/>
  <c r="BB313" i="5"/>
  <c r="BB314" i="5"/>
  <c r="BB315" i="5"/>
  <c r="BB316" i="5"/>
  <c r="BB317" i="5"/>
  <c r="BB318" i="5"/>
  <c r="BB319" i="5"/>
  <c r="BB320" i="5"/>
  <c r="BB321" i="5"/>
  <c r="BB322" i="5"/>
  <c r="BB323" i="5"/>
  <c r="BB301" i="5"/>
  <c r="BB302" i="5"/>
  <c r="BB303" i="5"/>
  <c r="BB304" i="5"/>
  <c r="BB305" i="5"/>
  <c r="BB306" i="5"/>
  <c r="BB307" i="5"/>
  <c r="BB308" i="5"/>
  <c r="BB309" i="5"/>
  <c r="BB310" i="5"/>
  <c r="BB311" i="5"/>
  <c r="BB289" i="5"/>
  <c r="BB290" i="5"/>
  <c r="BB291" i="5"/>
  <c r="BB292" i="5"/>
  <c r="BB293" i="5"/>
  <c r="BB294" i="5"/>
  <c r="BB295" i="5"/>
  <c r="BB296" i="5"/>
  <c r="BB297" i="5"/>
  <c r="BB298" i="5"/>
  <c r="BB299" i="5"/>
  <c r="BB288" i="5"/>
  <c r="AY296" i="5"/>
  <c r="AZ296" i="5" s="1"/>
  <c r="BA296" i="5" s="1"/>
  <c r="AY292" i="5"/>
  <c r="AZ292" i="5" s="1"/>
  <c r="BA292" i="5" s="1"/>
  <c r="AY288" i="5"/>
  <c r="AX326" i="5"/>
  <c r="AX327" i="5"/>
  <c r="AX328" i="5"/>
  <c r="AX329" i="5"/>
  <c r="AX330" i="5"/>
  <c r="AX331" i="5"/>
  <c r="AX332" i="5"/>
  <c r="AX333" i="5"/>
  <c r="AX334" i="5"/>
  <c r="AX335" i="5"/>
  <c r="AX289" i="5"/>
  <c r="AX290" i="5"/>
  <c r="AX291" i="5"/>
  <c r="AX292" i="5"/>
  <c r="AX293" i="5"/>
  <c r="AX294" i="5"/>
  <c r="AX295" i="5"/>
  <c r="AX296" i="5"/>
  <c r="AX297" i="5"/>
  <c r="AX298" i="5"/>
  <c r="AX299" i="5"/>
  <c r="AX288" i="5"/>
  <c r="AU296" i="5"/>
  <c r="AV296" i="5" s="1"/>
  <c r="AW296" i="5" s="1"/>
  <c r="AU292" i="5"/>
  <c r="AV292" i="5" s="1"/>
  <c r="AW292" i="5" s="1"/>
  <c r="AU288" i="5"/>
  <c r="AT346" i="5"/>
  <c r="AT344" i="5"/>
  <c r="AT342" i="5"/>
  <c r="AT340" i="5"/>
  <c r="AT338" i="5"/>
  <c r="AT336" i="5"/>
  <c r="AT334" i="5"/>
  <c r="AT332" i="5"/>
  <c r="AT330" i="5"/>
  <c r="AT328" i="5"/>
  <c r="AT326" i="5"/>
  <c r="AT324" i="5"/>
  <c r="AT322" i="5"/>
  <c r="AT320" i="5"/>
  <c r="AT318" i="5"/>
  <c r="AT316" i="5"/>
  <c r="AT314" i="5"/>
  <c r="AT312" i="5"/>
  <c r="AT310" i="5"/>
  <c r="AT308" i="5"/>
  <c r="AT306" i="5"/>
  <c r="AT304" i="5"/>
  <c r="AT302" i="5"/>
  <c r="AT300" i="5"/>
  <c r="AT298" i="5"/>
  <c r="AT296" i="5"/>
  <c r="AT294" i="5"/>
  <c r="AT292" i="5"/>
  <c r="AT290" i="5"/>
  <c r="AT288" i="5"/>
  <c r="AS337" i="5"/>
  <c r="AS338" i="5"/>
  <c r="AS339" i="5"/>
  <c r="AS340" i="5"/>
  <c r="AS341" i="5"/>
  <c r="AS342" i="5"/>
  <c r="AS343" i="5"/>
  <c r="AS344" i="5"/>
  <c r="AS345" i="5"/>
  <c r="AS346" i="5"/>
  <c r="AS347" i="5"/>
  <c r="AS325" i="5"/>
  <c r="AS326" i="5"/>
  <c r="AS327" i="5"/>
  <c r="AS328" i="5"/>
  <c r="AS329" i="5"/>
  <c r="AS330" i="5"/>
  <c r="AS331" i="5"/>
  <c r="AS332" i="5"/>
  <c r="AS333" i="5"/>
  <c r="AS334" i="5"/>
  <c r="AS335" i="5"/>
  <c r="AS313" i="5"/>
  <c r="AS314" i="5"/>
  <c r="AS315" i="5"/>
  <c r="AS316" i="5"/>
  <c r="AS317" i="5"/>
  <c r="AS318" i="5"/>
  <c r="AS319" i="5"/>
  <c r="AS320" i="5"/>
  <c r="AS321" i="5"/>
  <c r="AS322" i="5"/>
  <c r="AS323" i="5"/>
  <c r="AS301" i="5"/>
  <c r="AS302" i="5"/>
  <c r="AS303" i="5"/>
  <c r="AS304" i="5"/>
  <c r="AS305" i="5"/>
  <c r="AS306" i="5"/>
  <c r="AS307" i="5"/>
  <c r="AS308" i="5"/>
  <c r="AS309" i="5"/>
  <c r="AS310" i="5"/>
  <c r="AS311" i="5"/>
  <c r="AS289" i="5"/>
  <c r="AS290" i="5"/>
  <c r="AS291" i="5"/>
  <c r="AS292" i="5"/>
  <c r="AS293" i="5"/>
  <c r="AS294" i="5"/>
  <c r="AS295" i="5"/>
  <c r="AS296" i="5"/>
  <c r="AS297" i="5"/>
  <c r="AS298" i="5"/>
  <c r="AS299" i="5"/>
  <c r="AS288" i="5"/>
  <c r="AR346" i="5"/>
  <c r="AR344" i="5"/>
  <c r="AR342" i="5"/>
  <c r="AR340" i="5"/>
  <c r="AR338" i="5"/>
  <c r="AR336" i="5"/>
  <c r="AR334" i="5"/>
  <c r="AR332" i="5"/>
  <c r="AR330" i="5"/>
  <c r="AR328" i="5"/>
  <c r="AR326" i="5"/>
  <c r="AR324" i="5"/>
  <c r="AR322" i="5"/>
  <c r="AR320" i="5"/>
  <c r="AR318" i="5"/>
  <c r="AR316" i="5"/>
  <c r="AR314" i="5"/>
  <c r="AR312" i="5"/>
  <c r="AR310" i="5"/>
  <c r="AR308" i="5"/>
  <c r="AR306" i="5"/>
  <c r="AR304" i="5"/>
  <c r="AR302" i="5"/>
  <c r="AR300" i="5"/>
  <c r="AR298" i="5"/>
  <c r="AR296" i="5"/>
  <c r="AR294" i="5"/>
  <c r="AR292" i="5"/>
  <c r="AR290" i="5"/>
  <c r="AR288" i="5"/>
  <c r="AQ289" i="5"/>
  <c r="AQ290" i="5"/>
  <c r="AQ291" i="5"/>
  <c r="AQ292" i="5"/>
  <c r="AQ293" i="5"/>
  <c r="AQ294" i="5"/>
  <c r="AQ295" i="5"/>
  <c r="AQ296" i="5"/>
  <c r="AQ297" i="5"/>
  <c r="AQ298" i="5"/>
  <c r="AQ299" i="5"/>
  <c r="AQ300" i="5"/>
  <c r="AQ301" i="5"/>
  <c r="AQ302" i="5"/>
  <c r="AQ303" i="5"/>
  <c r="AQ304" i="5"/>
  <c r="AQ305" i="5"/>
  <c r="AQ306" i="5"/>
  <c r="AQ307" i="5"/>
  <c r="AQ308" i="5"/>
  <c r="AQ309" i="5"/>
  <c r="AQ310" i="5"/>
  <c r="AQ311" i="5"/>
  <c r="AQ312" i="5"/>
  <c r="AQ313" i="5"/>
  <c r="AQ314" i="5"/>
  <c r="AQ315" i="5"/>
  <c r="AQ316" i="5"/>
  <c r="AQ317" i="5"/>
  <c r="AQ318" i="5"/>
  <c r="AQ319" i="5"/>
  <c r="AQ320" i="5"/>
  <c r="AQ321" i="5"/>
  <c r="AQ322" i="5"/>
  <c r="AQ323" i="5"/>
  <c r="AQ324" i="5"/>
  <c r="AQ325" i="5"/>
  <c r="AQ326" i="5"/>
  <c r="AQ327" i="5"/>
  <c r="AQ328" i="5"/>
  <c r="AQ329" i="5"/>
  <c r="AQ330" i="5"/>
  <c r="AQ331" i="5"/>
  <c r="AQ332" i="5"/>
  <c r="AQ333" i="5"/>
  <c r="AQ334" i="5"/>
  <c r="AQ335" i="5"/>
  <c r="AQ336" i="5"/>
  <c r="AQ337" i="5"/>
  <c r="AQ338" i="5"/>
  <c r="AQ339" i="5"/>
  <c r="AQ340" i="5"/>
  <c r="AQ341" i="5"/>
  <c r="AQ342" i="5"/>
  <c r="AQ343" i="5"/>
  <c r="AQ344" i="5"/>
  <c r="AQ345" i="5"/>
  <c r="AQ346" i="5"/>
  <c r="AQ347" i="5"/>
  <c r="AP347" i="5"/>
  <c r="AO347" i="5"/>
  <c r="AP346" i="5"/>
  <c r="AO346" i="5"/>
  <c r="AP345" i="5"/>
  <c r="AO345" i="5"/>
  <c r="AP344" i="5"/>
  <c r="AO344" i="5"/>
  <c r="AP343" i="5"/>
  <c r="AO343" i="5"/>
  <c r="AP342" i="5"/>
  <c r="AO342" i="5"/>
  <c r="AP341" i="5"/>
  <c r="AO341" i="5"/>
  <c r="AP340" i="5"/>
  <c r="AO340" i="5"/>
  <c r="AP339" i="5"/>
  <c r="AO339" i="5"/>
  <c r="AP338" i="5"/>
  <c r="AO338" i="5"/>
  <c r="AP337" i="5"/>
  <c r="AO337" i="5"/>
  <c r="AP336" i="5"/>
  <c r="AO336" i="5"/>
  <c r="AP335" i="5"/>
  <c r="AO335" i="5"/>
  <c r="AP334" i="5"/>
  <c r="AO334" i="5"/>
  <c r="AP333" i="5"/>
  <c r="AO333" i="5"/>
  <c r="AP332" i="5"/>
  <c r="AO332" i="5"/>
  <c r="AP331" i="5"/>
  <c r="AO331" i="5"/>
  <c r="AP330" i="5"/>
  <c r="AO330" i="5"/>
  <c r="AP329" i="5"/>
  <c r="AO329" i="5"/>
  <c r="AP328" i="5"/>
  <c r="AO328" i="5"/>
  <c r="AP327" i="5"/>
  <c r="AO327" i="5"/>
  <c r="AP326" i="5"/>
  <c r="AO326" i="5"/>
  <c r="AP325" i="5"/>
  <c r="AO325" i="5"/>
  <c r="AP324" i="5"/>
  <c r="AO324" i="5"/>
  <c r="AP323" i="5"/>
  <c r="AO323" i="5"/>
  <c r="AP322" i="5"/>
  <c r="AO322" i="5"/>
  <c r="AP321" i="5"/>
  <c r="AO321" i="5"/>
  <c r="AP320" i="5"/>
  <c r="AO320" i="5"/>
  <c r="AP319" i="5"/>
  <c r="AO319" i="5"/>
  <c r="AP318" i="5"/>
  <c r="AO318" i="5"/>
  <c r="AP317" i="5"/>
  <c r="AO317" i="5"/>
  <c r="AP316" i="5"/>
  <c r="AO316" i="5"/>
  <c r="AP315" i="5"/>
  <c r="AO315" i="5"/>
  <c r="AP314" i="5"/>
  <c r="AO314" i="5"/>
  <c r="AP313" i="5"/>
  <c r="AO313" i="5"/>
  <c r="AP312" i="5"/>
  <c r="AO312" i="5"/>
  <c r="AP311" i="5"/>
  <c r="AO311" i="5"/>
  <c r="AP310" i="5"/>
  <c r="AO310" i="5"/>
  <c r="AP309" i="5"/>
  <c r="AO309" i="5"/>
  <c r="AP308" i="5"/>
  <c r="AO308" i="5"/>
  <c r="AP307" i="5"/>
  <c r="AO307" i="5"/>
  <c r="AP306" i="5"/>
  <c r="AO306" i="5"/>
  <c r="AP305" i="5"/>
  <c r="AO305" i="5"/>
  <c r="AP304" i="5"/>
  <c r="AO304" i="5"/>
  <c r="AP303" i="5"/>
  <c r="AO303" i="5"/>
  <c r="AP302" i="5"/>
  <c r="AO302" i="5"/>
  <c r="AP301" i="5"/>
  <c r="AO301" i="5"/>
  <c r="AP300" i="5"/>
  <c r="AO300" i="5"/>
  <c r="AP299" i="5"/>
  <c r="AO299" i="5"/>
  <c r="AP298" i="5"/>
  <c r="AO298" i="5"/>
  <c r="AP297" i="5"/>
  <c r="AO297" i="5"/>
  <c r="AP296" i="5"/>
  <c r="AO296" i="5"/>
  <c r="AP295" i="5"/>
  <c r="AO295" i="5"/>
  <c r="AP294" i="5"/>
  <c r="AO294" i="5"/>
  <c r="AP293" i="5"/>
  <c r="AO293" i="5"/>
  <c r="AP292" i="5"/>
  <c r="AO292" i="5"/>
  <c r="AP291" i="5"/>
  <c r="AO291" i="5"/>
  <c r="AP290" i="5"/>
  <c r="AO290" i="5"/>
  <c r="AP289" i="5"/>
  <c r="AO289" i="5"/>
  <c r="AP288" i="5"/>
  <c r="AO288" i="5"/>
  <c r="AC2" i="5" l="1"/>
  <c r="AX247" i="5" l="1"/>
  <c r="AX248" i="5"/>
  <c r="AX249" i="5"/>
  <c r="AX250" i="5"/>
  <c r="AX251" i="5"/>
  <c r="AX252" i="5"/>
  <c r="AX253" i="5"/>
  <c r="AX254" i="5"/>
  <c r="AX255" i="5"/>
  <c r="AX256" i="5"/>
  <c r="AX257" i="5"/>
  <c r="AX235" i="5"/>
  <c r="AX236" i="5"/>
  <c r="AX237" i="5"/>
  <c r="AX238" i="5"/>
  <c r="AX239" i="5"/>
  <c r="AX240" i="5"/>
  <c r="AX241" i="5"/>
  <c r="AX242" i="5"/>
  <c r="AX243" i="5"/>
  <c r="AX244" i="5"/>
  <c r="AX245" i="5"/>
  <c r="BB247" i="5"/>
  <c r="BB248" i="5"/>
  <c r="BB249" i="5"/>
  <c r="BB250" i="5"/>
  <c r="BB251" i="5"/>
  <c r="BB252" i="5"/>
  <c r="BB253" i="5"/>
  <c r="BB254" i="5"/>
  <c r="BB255" i="5"/>
  <c r="BB256" i="5"/>
  <c r="BB257" i="5"/>
  <c r="BB235" i="5"/>
  <c r="BB236" i="5"/>
  <c r="BB237" i="5"/>
  <c r="BB238" i="5"/>
  <c r="BB239" i="5"/>
  <c r="BB240" i="5"/>
  <c r="BB241" i="5"/>
  <c r="BB242" i="5"/>
  <c r="BB243" i="5"/>
  <c r="BB244" i="5"/>
  <c r="BB245" i="5"/>
  <c r="BB223" i="5"/>
  <c r="BB224" i="5"/>
  <c r="BB225" i="5"/>
  <c r="BB226" i="5"/>
  <c r="BB227" i="5"/>
  <c r="BB228" i="5"/>
  <c r="BB229" i="5"/>
  <c r="BB230" i="5"/>
  <c r="BB231" i="5"/>
  <c r="BB232" i="5"/>
  <c r="BB233" i="5"/>
  <c r="BB211" i="5"/>
  <c r="BB212" i="5"/>
  <c r="BB213" i="5"/>
  <c r="BB214" i="5"/>
  <c r="BB215" i="5"/>
  <c r="BB216" i="5"/>
  <c r="BB217" i="5"/>
  <c r="BB218" i="5"/>
  <c r="BB219" i="5"/>
  <c r="BB220" i="5"/>
  <c r="BB221" i="5"/>
  <c r="AS259" i="5"/>
  <c r="AS260" i="5"/>
  <c r="AS261" i="5"/>
  <c r="AS262" i="5"/>
  <c r="AS263" i="5"/>
  <c r="AS264" i="5"/>
  <c r="AS265" i="5"/>
  <c r="AS266" i="5"/>
  <c r="AS267" i="5"/>
  <c r="AS268" i="5"/>
  <c r="AS269" i="5"/>
  <c r="AS247" i="5"/>
  <c r="AS248" i="5"/>
  <c r="AS249" i="5"/>
  <c r="AS250" i="5"/>
  <c r="AS251" i="5"/>
  <c r="AS252" i="5"/>
  <c r="AS253" i="5"/>
  <c r="AS254" i="5"/>
  <c r="AS255" i="5"/>
  <c r="AS256" i="5"/>
  <c r="AS257" i="5"/>
  <c r="AS235" i="5"/>
  <c r="AS236" i="5"/>
  <c r="AS237" i="5"/>
  <c r="AS238" i="5"/>
  <c r="AS239" i="5"/>
  <c r="AS240" i="5"/>
  <c r="AS241" i="5"/>
  <c r="AS242" i="5"/>
  <c r="AS243" i="5"/>
  <c r="AS244" i="5"/>
  <c r="AS245" i="5"/>
  <c r="AS222" i="5"/>
  <c r="AS223" i="5"/>
  <c r="AS224" i="5"/>
  <c r="AS225" i="5"/>
  <c r="AS226" i="5"/>
  <c r="AS227" i="5"/>
  <c r="AS228" i="5"/>
  <c r="AS229" i="5"/>
  <c r="AS230" i="5"/>
  <c r="AS231" i="5"/>
  <c r="AS232" i="5"/>
  <c r="AS233" i="5"/>
  <c r="AS211" i="5"/>
  <c r="AS212" i="5"/>
  <c r="AS213" i="5"/>
  <c r="AS214" i="5"/>
  <c r="AS215" i="5"/>
  <c r="AS216" i="5"/>
  <c r="AS217" i="5"/>
  <c r="AS218" i="5"/>
  <c r="AS219" i="5"/>
  <c r="AS220" i="5"/>
  <c r="AS221" i="5"/>
  <c r="AS258" i="5"/>
  <c r="Y2" i="5"/>
  <c r="AA2" i="5" s="1"/>
  <c r="Y10" i="5"/>
  <c r="AA10" i="5" s="1"/>
  <c r="Y6" i="5"/>
  <c r="AA6" i="5" s="1"/>
  <c r="BC210" i="5" l="1"/>
  <c r="AT260" i="5"/>
  <c r="AY238" i="5"/>
  <c r="BC252" i="5"/>
  <c r="AY234" i="5"/>
  <c r="BC220" i="5"/>
  <c r="AT258" i="5"/>
  <c r="AY242" i="5"/>
  <c r="AT216" i="5"/>
  <c r="AT246" i="5"/>
  <c r="BC240" i="5"/>
  <c r="AT244" i="5"/>
  <c r="BC226" i="5"/>
  <c r="BC216" i="5"/>
  <c r="BC246" i="5"/>
  <c r="AT264" i="5"/>
  <c r="BC222" i="5"/>
  <c r="BC234" i="5"/>
  <c r="AT254" i="5"/>
  <c r="AT252" i="5"/>
  <c r="AT228" i="5"/>
  <c r="AT240" i="5"/>
  <c r="AT268" i="5"/>
  <c r="AT220" i="5"/>
  <c r="AT242" i="5"/>
  <c r="AT222" i="5"/>
  <c r="BC256" i="5"/>
  <c r="AT210" i="5"/>
  <c r="BC244" i="5"/>
  <c r="AT256" i="5"/>
  <c r="AT234" i="5"/>
  <c r="AT224" i="5"/>
  <c r="BC232" i="5"/>
  <c r="AT232" i="5"/>
  <c r="AT238" i="5"/>
  <c r="AT214" i="5"/>
  <c r="BC228" i="5"/>
  <c r="BC230" i="5"/>
  <c r="AT218" i="5"/>
  <c r="N6" i="6"/>
  <c r="N12" i="6" s="1"/>
  <c r="N20" i="6"/>
  <c r="N28" i="6" s="1"/>
  <c r="R42" i="6"/>
  <c r="R48" i="6" s="1"/>
  <c r="AT250" i="5"/>
  <c r="BC238" i="5"/>
  <c r="N5" i="6"/>
  <c r="N11" i="6" s="1"/>
  <c r="N19" i="6"/>
  <c r="N27" i="6" s="1"/>
  <c r="R41" i="6"/>
  <c r="R47" i="6" s="1"/>
  <c r="AT226" i="5"/>
  <c r="BC242" i="5"/>
  <c r="AT230" i="5"/>
  <c r="BC214" i="5"/>
  <c r="BC250" i="5"/>
  <c r="AT262" i="5"/>
  <c r="BC218" i="5"/>
  <c r="BC254" i="5"/>
  <c r="AT266" i="5"/>
  <c r="N4" i="6"/>
  <c r="N10" i="6" s="1"/>
  <c r="N18" i="6"/>
  <c r="N26" i="6" s="1"/>
  <c r="R40" i="6"/>
  <c r="R46" i="6" s="1"/>
  <c r="AC62" i="5"/>
  <c r="AC74" i="5"/>
  <c r="AC98" i="5"/>
  <c r="AH168" i="5"/>
  <c r="AH169" i="5"/>
  <c r="AH170" i="5"/>
  <c r="AH171" i="5"/>
  <c r="AH172" i="5"/>
  <c r="AH173" i="5"/>
  <c r="AH174" i="5"/>
  <c r="AH175" i="5"/>
  <c r="AH176" i="5"/>
  <c r="AH177" i="5"/>
  <c r="AH178" i="5"/>
  <c r="AH156" i="5"/>
  <c r="AH157" i="5"/>
  <c r="AH158" i="5"/>
  <c r="AH159" i="5"/>
  <c r="AH160" i="5"/>
  <c r="AH161" i="5"/>
  <c r="AH162" i="5"/>
  <c r="AH163" i="5"/>
  <c r="AH164" i="5"/>
  <c r="AH165" i="5"/>
  <c r="AH166" i="5"/>
  <c r="AC169" i="5"/>
  <c r="AC170" i="5"/>
  <c r="AC171" i="5"/>
  <c r="AC172" i="5"/>
  <c r="AC173" i="5"/>
  <c r="AC174" i="5"/>
  <c r="AC175" i="5"/>
  <c r="AC176" i="5"/>
  <c r="AC177" i="5"/>
  <c r="AC178" i="5"/>
  <c r="AC157" i="5"/>
  <c r="AC158" i="5"/>
  <c r="AC159" i="5"/>
  <c r="AC160" i="5"/>
  <c r="AC161" i="5"/>
  <c r="AC162" i="5"/>
  <c r="AC163" i="5"/>
  <c r="AC164" i="5"/>
  <c r="AC165" i="5"/>
  <c r="AC166" i="5"/>
  <c r="AC144" i="5"/>
  <c r="AC145" i="5"/>
  <c r="AC146" i="5"/>
  <c r="AC147" i="5"/>
  <c r="AC148" i="5"/>
  <c r="AC149" i="5"/>
  <c r="AC150" i="5"/>
  <c r="AC151" i="5"/>
  <c r="AC152" i="5"/>
  <c r="AC153" i="5"/>
  <c r="AC154" i="5"/>
  <c r="AC132" i="5"/>
  <c r="AC133" i="5"/>
  <c r="AC134" i="5"/>
  <c r="AC135" i="5"/>
  <c r="AC136" i="5"/>
  <c r="AC137" i="5"/>
  <c r="AC138" i="5"/>
  <c r="AC139" i="5"/>
  <c r="AC140" i="5"/>
  <c r="AC141" i="5"/>
  <c r="AC142" i="5"/>
  <c r="AC131" i="5"/>
  <c r="AH99" i="5"/>
  <c r="AH100" i="5"/>
  <c r="AH101" i="5"/>
  <c r="AH102" i="5"/>
  <c r="AH103" i="5"/>
  <c r="AH104" i="5"/>
  <c r="AH105" i="5"/>
  <c r="AH106" i="5"/>
  <c r="AH107" i="5"/>
  <c r="AH108" i="5"/>
  <c r="AH109" i="5"/>
  <c r="AH88" i="5"/>
  <c r="AH89" i="5"/>
  <c r="AH90" i="5"/>
  <c r="AH91" i="5"/>
  <c r="AH92" i="5"/>
  <c r="AH93" i="5"/>
  <c r="AH94" i="5"/>
  <c r="AH95" i="5"/>
  <c r="AH96" i="5"/>
  <c r="AH97" i="5"/>
  <c r="AH87" i="5"/>
  <c r="AC99" i="5"/>
  <c r="AC100" i="5"/>
  <c r="AC101" i="5"/>
  <c r="AC102" i="5"/>
  <c r="AC103" i="5"/>
  <c r="AC104" i="5"/>
  <c r="AC105" i="5"/>
  <c r="AC106" i="5"/>
  <c r="AC107" i="5"/>
  <c r="AC108" i="5"/>
  <c r="AC109" i="5"/>
  <c r="AC87" i="5"/>
  <c r="AC88" i="5"/>
  <c r="AC89" i="5"/>
  <c r="AC90" i="5"/>
  <c r="AC91" i="5"/>
  <c r="AC92" i="5"/>
  <c r="AC93" i="5"/>
  <c r="AC94" i="5"/>
  <c r="AC95" i="5"/>
  <c r="AC96" i="5"/>
  <c r="AC97" i="5"/>
  <c r="AC75" i="5"/>
  <c r="AC76" i="5"/>
  <c r="AC77" i="5"/>
  <c r="AC78" i="5"/>
  <c r="AC79" i="5"/>
  <c r="AC80" i="5"/>
  <c r="AC81" i="5"/>
  <c r="AC82" i="5"/>
  <c r="AC83" i="5"/>
  <c r="AC84" i="5"/>
  <c r="AC85" i="5"/>
  <c r="AC63" i="5"/>
  <c r="AC64" i="5"/>
  <c r="AC65" i="5"/>
  <c r="AC66" i="5"/>
  <c r="AC67" i="5"/>
  <c r="AC68" i="5"/>
  <c r="AC69" i="5"/>
  <c r="AC70" i="5"/>
  <c r="AC71" i="5"/>
  <c r="AC72" i="5"/>
  <c r="AC73" i="5"/>
  <c r="V138" i="7"/>
  <c r="U138" i="7"/>
  <c r="V137" i="7"/>
  <c r="U137" i="7"/>
  <c r="V136" i="7"/>
  <c r="U136" i="7"/>
  <c r="V135" i="7"/>
  <c r="U135" i="7"/>
  <c r="V134" i="7"/>
  <c r="U134" i="7"/>
  <c r="V133" i="7"/>
  <c r="U133" i="7"/>
  <c r="V122" i="7"/>
  <c r="U122" i="7"/>
  <c r="V121" i="7"/>
  <c r="U121" i="7"/>
  <c r="V120" i="7"/>
  <c r="U120" i="7"/>
  <c r="V119" i="7"/>
  <c r="U119" i="7"/>
  <c r="V118" i="7"/>
  <c r="U118" i="7"/>
  <c r="V117" i="7"/>
  <c r="U117" i="7"/>
  <c r="V111" i="7"/>
  <c r="U111" i="7"/>
  <c r="V110" i="7"/>
  <c r="U110" i="7"/>
  <c r="V109" i="7"/>
  <c r="U109" i="7"/>
  <c r="V108" i="7"/>
  <c r="U108" i="7"/>
  <c r="V107" i="7"/>
  <c r="U107" i="7"/>
  <c r="V106" i="7"/>
  <c r="U106" i="7"/>
  <c r="V105" i="7"/>
  <c r="U105" i="7"/>
  <c r="V99" i="7"/>
  <c r="U99" i="7"/>
  <c r="V98" i="7"/>
  <c r="U98" i="7"/>
  <c r="V97" i="7"/>
  <c r="U97" i="7"/>
  <c r="V94" i="7"/>
  <c r="U94" i="7"/>
  <c r="V93" i="7"/>
  <c r="U93" i="7"/>
  <c r="V92" i="7"/>
  <c r="U92" i="7"/>
  <c r="V91" i="7"/>
  <c r="U91" i="7"/>
  <c r="V90" i="7"/>
  <c r="U90" i="7"/>
  <c r="V89" i="7"/>
  <c r="U89" i="7"/>
  <c r="V85" i="7"/>
  <c r="U85" i="7"/>
  <c r="V84" i="7"/>
  <c r="U84" i="7"/>
  <c r="V83" i="7"/>
  <c r="U83" i="7"/>
  <c r="V81" i="7"/>
  <c r="U81" i="7"/>
  <c r="V80" i="7"/>
  <c r="U80" i="7"/>
  <c r="V79" i="7"/>
  <c r="U79" i="7"/>
  <c r="V73" i="7"/>
  <c r="U73" i="7"/>
  <c r="V72" i="7"/>
  <c r="U72" i="7"/>
  <c r="V71" i="7"/>
  <c r="U71" i="7"/>
  <c r="V67" i="7"/>
  <c r="U67" i="7"/>
  <c r="V66" i="7"/>
  <c r="U66" i="7"/>
  <c r="V65" i="7"/>
  <c r="U65" i="7"/>
  <c r="V63" i="7"/>
  <c r="U63" i="7"/>
  <c r="V62" i="7"/>
  <c r="U62" i="7"/>
  <c r="V61" i="7"/>
  <c r="U61" i="7"/>
  <c r="V59" i="7"/>
  <c r="U59" i="7"/>
  <c r="V58" i="7"/>
  <c r="U58" i="7"/>
  <c r="V57" i="7"/>
  <c r="U57" i="7"/>
  <c r="V50" i="7"/>
  <c r="U50" i="7"/>
  <c r="V49" i="7"/>
  <c r="U49" i="7"/>
  <c r="V48" i="7"/>
  <c r="U48" i="7"/>
  <c r="V47" i="7"/>
  <c r="U47" i="7"/>
  <c r="V46" i="7"/>
  <c r="U46" i="7"/>
  <c r="V45" i="7"/>
  <c r="U45" i="7"/>
  <c r="V39" i="7"/>
  <c r="U39" i="7"/>
  <c r="V38" i="7"/>
  <c r="U38" i="7"/>
  <c r="V37" i="7"/>
  <c r="U37" i="7"/>
  <c r="V34" i="7"/>
  <c r="U34" i="7"/>
  <c r="V33" i="7"/>
  <c r="U33" i="7"/>
  <c r="V32" i="7"/>
  <c r="U32" i="7"/>
  <c r="V31" i="7"/>
  <c r="U31" i="7"/>
  <c r="V30" i="7"/>
  <c r="U30" i="7"/>
  <c r="V29" i="7"/>
  <c r="U29" i="7"/>
  <c r="V23" i="7"/>
  <c r="U23" i="7"/>
  <c r="V22" i="7"/>
  <c r="U22" i="7"/>
  <c r="V21" i="7"/>
  <c r="U21" i="7"/>
  <c r="V20" i="7"/>
  <c r="U20" i="7"/>
  <c r="V19" i="7"/>
  <c r="U19" i="7"/>
  <c r="V18" i="7"/>
  <c r="U18" i="7"/>
  <c r="V17" i="7"/>
  <c r="U17" i="7"/>
  <c r="V11" i="7"/>
  <c r="U11" i="7"/>
  <c r="V10" i="7"/>
  <c r="U10" i="7"/>
  <c r="V9" i="7"/>
  <c r="U9" i="7"/>
  <c r="V7" i="7"/>
  <c r="U7" i="7"/>
  <c r="V6" i="7"/>
  <c r="U6" i="7"/>
  <c r="V5" i="7"/>
  <c r="U5" i="7"/>
  <c r="V4" i="7"/>
  <c r="U4" i="7"/>
  <c r="V3" i="7"/>
  <c r="U3" i="7"/>
  <c r="V2" i="7"/>
  <c r="U2" i="7"/>
  <c r="O23" i="5"/>
  <c r="O24" i="5"/>
  <c r="O25" i="5"/>
  <c r="O26" i="5"/>
  <c r="O27" i="5"/>
  <c r="O28" i="5"/>
  <c r="O29" i="5"/>
  <c r="O30" i="5"/>
  <c r="O31" i="5"/>
  <c r="O32" i="5"/>
  <c r="O33" i="5"/>
  <c r="O22" i="5"/>
  <c r="O3" i="5"/>
  <c r="O4" i="5"/>
  <c r="O5" i="5"/>
  <c r="O6" i="5"/>
  <c r="O7" i="5"/>
  <c r="O8" i="5"/>
  <c r="O9" i="5"/>
  <c r="O10" i="5"/>
  <c r="O11" i="5"/>
  <c r="O12" i="5"/>
  <c r="O13" i="5"/>
  <c r="O2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O14" i="5"/>
  <c r="O15" i="5"/>
  <c r="O16" i="5"/>
  <c r="O17" i="5"/>
  <c r="O18" i="5"/>
  <c r="O19" i="5"/>
  <c r="O20" i="5"/>
  <c r="O21" i="5"/>
  <c r="O34" i="5"/>
  <c r="O35" i="5"/>
  <c r="O36" i="5"/>
  <c r="O37" i="5"/>
  <c r="O38" i="5"/>
  <c r="O39" i="5"/>
  <c r="O40" i="5"/>
  <c r="O41" i="5"/>
  <c r="AU210" i="5" l="1"/>
  <c r="AU214" i="5"/>
  <c r="AD133" i="5"/>
  <c r="AD165" i="5"/>
  <c r="AD173" i="5"/>
  <c r="AD151" i="5"/>
  <c r="AD147" i="5"/>
  <c r="AD153" i="5"/>
  <c r="AD175" i="5"/>
  <c r="AD74" i="5"/>
  <c r="AD137" i="5"/>
  <c r="AD159" i="5"/>
  <c r="AI163" i="5"/>
  <c r="AD163" i="5"/>
  <c r="AD141" i="5"/>
  <c r="AD149" i="5"/>
  <c r="AD171" i="5"/>
  <c r="AI159" i="5"/>
  <c r="AD135" i="5"/>
  <c r="AD161" i="5"/>
  <c r="AD62" i="5"/>
  <c r="AD177" i="5"/>
  <c r="AD131" i="5"/>
  <c r="AD139" i="5"/>
  <c r="AD98" i="5"/>
  <c r="AD76" i="5"/>
  <c r="AD70" i="5"/>
  <c r="AD66" i="5"/>
  <c r="AI90" i="5"/>
  <c r="AD72" i="5"/>
  <c r="AD68" i="5"/>
  <c r="AD64" i="5"/>
  <c r="AI94" i="5"/>
  <c r="AD102" i="5"/>
  <c r="AD108" i="5"/>
  <c r="AD78" i="5"/>
  <c r="AD90" i="5"/>
  <c r="AD106" i="5"/>
  <c r="AD82" i="5"/>
  <c r="AD94" i="5"/>
  <c r="AD104" i="5"/>
  <c r="AD96" i="5"/>
  <c r="AD92" i="5"/>
  <c r="AD84" i="5"/>
  <c r="AD80" i="5"/>
  <c r="P8" i="5"/>
  <c r="P28" i="5"/>
  <c r="T36" i="5"/>
  <c r="T10" i="5"/>
  <c r="P18" i="5"/>
  <c r="P36" i="5"/>
  <c r="P6" i="5"/>
  <c r="T6" i="5"/>
  <c r="P38" i="5"/>
  <c r="T8" i="5"/>
  <c r="T16" i="5"/>
  <c r="T38" i="5"/>
  <c r="T28" i="5"/>
  <c r="T14" i="5"/>
  <c r="U34" i="5" s="1"/>
  <c r="V34" i="5" s="1"/>
  <c r="T26" i="5"/>
  <c r="T30" i="5"/>
  <c r="P14" i="5"/>
  <c r="T32" i="5"/>
  <c r="T18" i="5"/>
  <c r="U20" i="5" s="1"/>
  <c r="V20" i="5" s="1"/>
  <c r="T40" i="5"/>
  <c r="P34" i="5"/>
  <c r="P20" i="5"/>
  <c r="T22" i="5"/>
  <c r="P16" i="5"/>
  <c r="T12" i="5"/>
  <c r="T34" i="5"/>
  <c r="P32" i="5"/>
  <c r="P40" i="5"/>
  <c r="P10" i="5"/>
  <c r="P30" i="5"/>
  <c r="P26" i="5"/>
  <c r="T24" i="5"/>
  <c r="T20" i="5"/>
  <c r="P22" i="5"/>
  <c r="P24" i="5"/>
  <c r="P2" i="5"/>
  <c r="P12" i="5"/>
  <c r="P4" i="5"/>
  <c r="C636" i="3"/>
  <c r="B636" i="3" s="1"/>
  <c r="A636" i="3" s="1"/>
  <c r="C637" i="3"/>
  <c r="B637" i="3" s="1"/>
  <c r="A637" i="3" s="1"/>
  <c r="C638" i="3"/>
  <c r="C639" i="3"/>
  <c r="C640" i="3"/>
  <c r="C641" i="3"/>
  <c r="B641" i="3" s="1"/>
  <c r="A641" i="3" s="1"/>
  <c r="C642" i="3"/>
  <c r="B642" i="3" s="1"/>
  <c r="A642" i="3" s="1"/>
  <c r="C643" i="3"/>
  <c r="C644" i="3"/>
  <c r="C645" i="3"/>
  <c r="C646" i="3"/>
  <c r="C647" i="3"/>
  <c r="B647" i="3" s="1"/>
  <c r="A647" i="3" s="1"/>
  <c r="C648" i="3"/>
  <c r="B648" i="3" s="1"/>
  <c r="A648" i="3" s="1"/>
  <c r="C649" i="3"/>
  <c r="C650" i="3"/>
  <c r="C651" i="3"/>
  <c r="C652" i="3"/>
  <c r="C653" i="3"/>
  <c r="B653" i="3" s="1"/>
  <c r="A653" i="3" s="1"/>
  <c r="C654" i="3"/>
  <c r="C655" i="3"/>
  <c r="C656" i="3"/>
  <c r="C657" i="3"/>
  <c r="C635" i="3"/>
  <c r="B635" i="3" s="1"/>
  <c r="A635" i="3" s="1"/>
  <c r="C587" i="3"/>
  <c r="C588" i="3"/>
  <c r="C589" i="3"/>
  <c r="C590" i="3"/>
  <c r="B590" i="3" s="1"/>
  <c r="A590" i="3" s="1"/>
  <c r="C591" i="3"/>
  <c r="B591" i="3" s="1"/>
  <c r="A591" i="3" s="1"/>
  <c r="C592" i="3"/>
  <c r="C593" i="3"/>
  <c r="C594" i="3"/>
  <c r="B594" i="3" s="1"/>
  <c r="A594" i="3" s="1"/>
  <c r="C595" i="3"/>
  <c r="C596" i="3"/>
  <c r="C597" i="3"/>
  <c r="B597" i="3" s="1"/>
  <c r="A597" i="3" s="1"/>
  <c r="C598" i="3"/>
  <c r="C599" i="3"/>
  <c r="C600" i="3"/>
  <c r="C601" i="3"/>
  <c r="C602" i="3"/>
  <c r="B602" i="3" s="1"/>
  <c r="A602" i="3" s="1"/>
  <c r="C603" i="3"/>
  <c r="B603" i="3" s="1"/>
  <c r="A603" i="3" s="1"/>
  <c r="C604" i="3"/>
  <c r="C605" i="3"/>
  <c r="C606" i="3"/>
  <c r="C607" i="3"/>
  <c r="C608" i="3"/>
  <c r="C609" i="3"/>
  <c r="C586" i="3"/>
  <c r="B586" i="3" s="1"/>
  <c r="A586" i="3" s="1"/>
  <c r="C531" i="3"/>
  <c r="B531" i="3" s="1"/>
  <c r="A531" i="3" s="1"/>
  <c r="C532" i="3"/>
  <c r="B532" i="3" s="1"/>
  <c r="A532" i="3" s="1"/>
  <c r="C533" i="3"/>
  <c r="C534" i="3"/>
  <c r="C535" i="3"/>
  <c r="C536" i="3"/>
  <c r="C537" i="3"/>
  <c r="C538" i="3"/>
  <c r="B538" i="3" s="1"/>
  <c r="A538" i="3" s="1"/>
  <c r="C539" i="3"/>
  <c r="C540" i="3"/>
  <c r="C541" i="3"/>
  <c r="B541" i="3" s="1"/>
  <c r="A541" i="3" s="1"/>
  <c r="C542" i="3"/>
  <c r="C543" i="3"/>
  <c r="B543" i="3" s="1"/>
  <c r="A543" i="3" s="1"/>
  <c r="C544" i="3"/>
  <c r="C545" i="3"/>
  <c r="C546" i="3"/>
  <c r="B546" i="3" s="1"/>
  <c r="A546" i="3" s="1"/>
  <c r="C547" i="3"/>
  <c r="C548" i="3"/>
  <c r="B548" i="3" s="1"/>
  <c r="A548" i="3" s="1"/>
  <c r="C549" i="3"/>
  <c r="C550" i="3"/>
  <c r="C551" i="3"/>
  <c r="C552" i="3"/>
  <c r="C553" i="3"/>
  <c r="C530" i="3"/>
  <c r="C477" i="3"/>
  <c r="C478" i="3"/>
  <c r="B478" i="3" s="1"/>
  <c r="A478" i="3" s="1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76" i="3"/>
  <c r="C409" i="3"/>
  <c r="B409" i="3" s="1"/>
  <c r="A409" i="3" s="1"/>
  <c r="C410" i="3"/>
  <c r="C411" i="3"/>
  <c r="C412" i="3"/>
  <c r="C413" i="3"/>
  <c r="B413" i="3" s="1"/>
  <c r="A413" i="3" s="1"/>
  <c r="C414" i="3"/>
  <c r="C415" i="3"/>
  <c r="C416" i="3"/>
  <c r="C417" i="3"/>
  <c r="C418" i="3"/>
  <c r="C419" i="3"/>
  <c r="C420" i="3"/>
  <c r="B420" i="3" s="1"/>
  <c r="A420" i="3" s="1"/>
  <c r="C421" i="3"/>
  <c r="B421" i="3" s="1"/>
  <c r="A421" i="3" s="1"/>
  <c r="C422" i="3"/>
  <c r="C423" i="3"/>
  <c r="C424" i="3"/>
  <c r="C425" i="3"/>
  <c r="B425" i="3" s="1"/>
  <c r="A425" i="3" s="1"/>
  <c r="C426" i="3"/>
  <c r="C427" i="3"/>
  <c r="C428" i="3"/>
  <c r="C429" i="3"/>
  <c r="C430" i="3"/>
  <c r="C431" i="3"/>
  <c r="C432" i="3"/>
  <c r="B432" i="3" s="1"/>
  <c r="A432" i="3" s="1"/>
  <c r="C433" i="3"/>
  <c r="B433" i="3" s="1"/>
  <c r="A433" i="3" s="1"/>
  <c r="C434" i="3"/>
  <c r="C435" i="3"/>
  <c r="B435" i="3" s="1"/>
  <c r="A435" i="3" s="1"/>
  <c r="C436" i="3"/>
  <c r="C437" i="3"/>
  <c r="C438" i="3"/>
  <c r="C439" i="3"/>
  <c r="C440" i="3"/>
  <c r="C441" i="3"/>
  <c r="C408" i="3"/>
  <c r="B408" i="3" s="1"/>
  <c r="A408" i="3" s="1"/>
  <c r="C295" i="3"/>
  <c r="B295" i="3" s="1"/>
  <c r="A295" i="3" s="1"/>
  <c r="C296" i="3"/>
  <c r="C297" i="3"/>
  <c r="C298" i="3"/>
  <c r="C299" i="3"/>
  <c r="C300" i="3"/>
  <c r="C301" i="3"/>
  <c r="C302" i="3"/>
  <c r="C303" i="3"/>
  <c r="B303" i="3" s="1"/>
  <c r="A303" i="3" s="1"/>
  <c r="C304" i="3"/>
  <c r="C305" i="3"/>
  <c r="B305" i="3" s="1"/>
  <c r="A305" i="3" s="1"/>
  <c r="C306" i="3"/>
  <c r="C307" i="3"/>
  <c r="B307" i="3" s="1"/>
  <c r="A307" i="3" s="1"/>
  <c r="C308" i="3"/>
  <c r="C309" i="3"/>
  <c r="C310" i="3"/>
  <c r="C311" i="3"/>
  <c r="C312" i="3"/>
  <c r="C313" i="3"/>
  <c r="C314" i="3"/>
  <c r="C315" i="3"/>
  <c r="C316" i="3"/>
  <c r="C317" i="3"/>
  <c r="B317" i="3" s="1"/>
  <c r="A317" i="3" s="1"/>
  <c r="C318" i="3"/>
  <c r="C319" i="3"/>
  <c r="C320" i="3"/>
  <c r="C321" i="3"/>
  <c r="C322" i="3"/>
  <c r="C323" i="3"/>
  <c r="C324" i="3"/>
  <c r="C325" i="3"/>
  <c r="C326" i="3"/>
  <c r="C327" i="3"/>
  <c r="C328" i="3"/>
  <c r="C329" i="3"/>
  <c r="B329" i="3" s="1"/>
  <c r="A329" i="3" s="1"/>
  <c r="C294" i="3"/>
  <c r="B294" i="3" s="1"/>
  <c r="A294" i="3" s="1"/>
  <c r="C180" i="3"/>
  <c r="B180" i="3" s="1"/>
  <c r="A180" i="3" s="1"/>
  <c r="C181" i="3"/>
  <c r="B181" i="3" s="1"/>
  <c r="A181" i="3" s="1"/>
  <c r="C182" i="3"/>
  <c r="C183" i="3"/>
  <c r="C184" i="3"/>
  <c r="C185" i="3"/>
  <c r="C186" i="3"/>
  <c r="C187" i="3"/>
  <c r="C188" i="3"/>
  <c r="C189" i="3"/>
  <c r="B189" i="3" s="1"/>
  <c r="A189" i="3" s="1"/>
  <c r="C190" i="3"/>
  <c r="B190" i="3" s="1"/>
  <c r="A190" i="3" s="1"/>
  <c r="C191" i="3"/>
  <c r="C192" i="3"/>
  <c r="B192" i="3" s="1"/>
  <c r="A192" i="3" s="1"/>
  <c r="C193" i="3"/>
  <c r="B193" i="3" s="1"/>
  <c r="A193" i="3" s="1"/>
  <c r="C194" i="3"/>
  <c r="C195" i="3"/>
  <c r="C196" i="3"/>
  <c r="C197" i="3"/>
  <c r="C198" i="3"/>
  <c r="C199" i="3"/>
  <c r="C200" i="3"/>
  <c r="C201" i="3"/>
  <c r="B201" i="3" s="1"/>
  <c r="A201" i="3" s="1"/>
  <c r="C202" i="3"/>
  <c r="B202" i="3" s="1"/>
  <c r="A202" i="3" s="1"/>
  <c r="C203" i="3"/>
  <c r="C204" i="3"/>
  <c r="B204" i="3" s="1"/>
  <c r="A204" i="3" s="1"/>
  <c r="C205" i="3"/>
  <c r="B205" i="3" s="1"/>
  <c r="A205" i="3" s="1"/>
  <c r="C206" i="3"/>
  <c r="C207" i="3"/>
  <c r="C208" i="3"/>
  <c r="C209" i="3"/>
  <c r="C179" i="3"/>
  <c r="B179" i="3" s="1"/>
  <c r="A179" i="3" s="1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73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" i="3"/>
  <c r="C8" i="3"/>
  <c r="C9" i="3"/>
  <c r="C10" i="3"/>
  <c r="C11" i="3"/>
  <c r="C12" i="3"/>
  <c r="C13" i="3"/>
  <c r="C14" i="3"/>
  <c r="C15" i="3"/>
  <c r="C16" i="3"/>
  <c r="C17" i="3"/>
  <c r="C18" i="3"/>
  <c r="C6" i="3"/>
  <c r="C172" i="3"/>
  <c r="B172" i="3" s="1"/>
  <c r="A172" i="3" s="1"/>
  <c r="C173" i="3"/>
  <c r="B173" i="3" s="1"/>
  <c r="A173" i="3" s="1"/>
  <c r="C174" i="3"/>
  <c r="B174" i="3" s="1"/>
  <c r="A174" i="3" s="1"/>
  <c r="B175" i="3"/>
  <c r="A175" i="3" s="1"/>
  <c r="C175" i="3"/>
  <c r="C176" i="3"/>
  <c r="B176" i="3" s="1"/>
  <c r="A176" i="3" s="1"/>
  <c r="C177" i="3"/>
  <c r="B177" i="3" s="1"/>
  <c r="A177" i="3" s="1"/>
  <c r="C178" i="3"/>
  <c r="B178" i="3" s="1"/>
  <c r="A178" i="3" s="1"/>
  <c r="B182" i="3"/>
  <c r="A182" i="3" s="1"/>
  <c r="B183" i="3"/>
  <c r="A183" i="3" s="1"/>
  <c r="B184" i="3"/>
  <c r="A184" i="3" s="1"/>
  <c r="B185" i="3"/>
  <c r="A185" i="3" s="1"/>
  <c r="B186" i="3"/>
  <c r="A186" i="3" s="1"/>
  <c r="B187" i="3"/>
  <c r="A187" i="3" s="1"/>
  <c r="B188" i="3"/>
  <c r="A188" i="3" s="1"/>
  <c r="B191" i="3"/>
  <c r="A191" i="3" s="1"/>
  <c r="B194" i="3"/>
  <c r="A194" i="3" s="1"/>
  <c r="B195" i="3"/>
  <c r="A195" i="3" s="1"/>
  <c r="B196" i="3"/>
  <c r="A196" i="3" s="1"/>
  <c r="B197" i="3"/>
  <c r="A197" i="3" s="1"/>
  <c r="B198" i="3"/>
  <c r="A198" i="3" s="1"/>
  <c r="B199" i="3"/>
  <c r="A199" i="3" s="1"/>
  <c r="B200" i="3"/>
  <c r="A200" i="3" s="1"/>
  <c r="B203" i="3"/>
  <c r="A203" i="3" s="1"/>
  <c r="B206" i="3"/>
  <c r="A206" i="3" s="1"/>
  <c r="B207" i="3"/>
  <c r="A207" i="3" s="1"/>
  <c r="B208" i="3"/>
  <c r="A208" i="3" s="1"/>
  <c r="B209" i="3"/>
  <c r="A209" i="3" s="1"/>
  <c r="C210" i="3"/>
  <c r="B210" i="3" s="1"/>
  <c r="A210" i="3" s="1"/>
  <c r="C211" i="3"/>
  <c r="B211" i="3" s="1"/>
  <c r="A211" i="3" s="1"/>
  <c r="C212" i="3"/>
  <c r="B212" i="3" s="1"/>
  <c r="A212" i="3" s="1"/>
  <c r="C213" i="3"/>
  <c r="B213" i="3" s="1"/>
  <c r="A213" i="3" s="1"/>
  <c r="C214" i="3"/>
  <c r="B214" i="3" s="1"/>
  <c r="A214" i="3" s="1"/>
  <c r="C215" i="3"/>
  <c r="B215" i="3" s="1"/>
  <c r="A215" i="3" s="1"/>
  <c r="C216" i="3"/>
  <c r="B216" i="3" s="1"/>
  <c r="A216" i="3" s="1"/>
  <c r="C217" i="3"/>
  <c r="B217" i="3" s="1"/>
  <c r="A217" i="3" s="1"/>
  <c r="C218" i="3"/>
  <c r="B218" i="3" s="1"/>
  <c r="A218" i="3" s="1"/>
  <c r="C219" i="3"/>
  <c r="B219" i="3" s="1"/>
  <c r="A219" i="3" s="1"/>
  <c r="C220" i="3"/>
  <c r="B220" i="3" s="1"/>
  <c r="A220" i="3" s="1"/>
  <c r="C221" i="3"/>
  <c r="B221" i="3" s="1"/>
  <c r="A221" i="3" s="1"/>
  <c r="C222" i="3"/>
  <c r="B222" i="3" s="1"/>
  <c r="A222" i="3" s="1"/>
  <c r="C223" i="3"/>
  <c r="B223" i="3" s="1"/>
  <c r="A223" i="3" s="1"/>
  <c r="C224" i="3"/>
  <c r="B224" i="3" s="1"/>
  <c r="A224" i="3" s="1"/>
  <c r="C225" i="3"/>
  <c r="B225" i="3" s="1"/>
  <c r="A225" i="3" s="1"/>
  <c r="C226" i="3"/>
  <c r="B226" i="3" s="1"/>
  <c r="A226" i="3" s="1"/>
  <c r="C227" i="3"/>
  <c r="B227" i="3" s="1"/>
  <c r="A227" i="3" s="1"/>
  <c r="C228" i="3"/>
  <c r="B228" i="3" s="1"/>
  <c r="A228" i="3" s="1"/>
  <c r="C229" i="3"/>
  <c r="B229" i="3" s="1"/>
  <c r="A229" i="3" s="1"/>
  <c r="C230" i="3"/>
  <c r="B230" i="3" s="1"/>
  <c r="A230" i="3" s="1"/>
  <c r="B231" i="3"/>
  <c r="A231" i="3" s="1"/>
  <c r="C231" i="3"/>
  <c r="C232" i="3"/>
  <c r="B232" i="3" s="1"/>
  <c r="A232" i="3" s="1"/>
  <c r="C233" i="3"/>
  <c r="B233" i="3" s="1"/>
  <c r="A233" i="3" s="1"/>
  <c r="C234" i="3"/>
  <c r="B234" i="3" s="1"/>
  <c r="A234" i="3" s="1"/>
  <c r="C235" i="3"/>
  <c r="B235" i="3" s="1"/>
  <c r="A235" i="3" s="1"/>
  <c r="C236" i="3"/>
  <c r="B236" i="3" s="1"/>
  <c r="A236" i="3" s="1"/>
  <c r="C237" i="3"/>
  <c r="B237" i="3" s="1"/>
  <c r="A237" i="3" s="1"/>
  <c r="C238" i="3"/>
  <c r="B238" i="3" s="1"/>
  <c r="A238" i="3" s="1"/>
  <c r="B239" i="3"/>
  <c r="A239" i="3" s="1"/>
  <c r="C239" i="3"/>
  <c r="C240" i="3"/>
  <c r="B240" i="3" s="1"/>
  <c r="A240" i="3" s="1"/>
  <c r="C241" i="3"/>
  <c r="B241" i="3" s="1"/>
  <c r="A241" i="3" s="1"/>
  <c r="C242" i="3"/>
  <c r="B242" i="3" s="1"/>
  <c r="A242" i="3" s="1"/>
  <c r="B243" i="3"/>
  <c r="A243" i="3" s="1"/>
  <c r="C243" i="3"/>
  <c r="C244" i="3"/>
  <c r="B244" i="3" s="1"/>
  <c r="A244" i="3" s="1"/>
  <c r="C245" i="3"/>
  <c r="B245" i="3" s="1"/>
  <c r="A245" i="3" s="1"/>
  <c r="C246" i="3"/>
  <c r="B246" i="3" s="1"/>
  <c r="A246" i="3" s="1"/>
  <c r="B247" i="3"/>
  <c r="A247" i="3" s="1"/>
  <c r="C247" i="3"/>
  <c r="C248" i="3"/>
  <c r="B248" i="3" s="1"/>
  <c r="A248" i="3" s="1"/>
  <c r="C249" i="3"/>
  <c r="B249" i="3" s="1"/>
  <c r="A249" i="3" s="1"/>
  <c r="C250" i="3"/>
  <c r="B250" i="3" s="1"/>
  <c r="A250" i="3" s="1"/>
  <c r="C251" i="3"/>
  <c r="B251" i="3" s="1"/>
  <c r="A251" i="3" s="1"/>
  <c r="C252" i="3"/>
  <c r="B252" i="3" s="1"/>
  <c r="A252" i="3" s="1"/>
  <c r="C253" i="3"/>
  <c r="B253" i="3" s="1"/>
  <c r="A253" i="3" s="1"/>
  <c r="C254" i="3"/>
  <c r="B254" i="3" s="1"/>
  <c r="A254" i="3" s="1"/>
  <c r="C255" i="3"/>
  <c r="B255" i="3" s="1"/>
  <c r="A255" i="3" s="1"/>
  <c r="C256" i="3"/>
  <c r="B256" i="3" s="1"/>
  <c r="A256" i="3" s="1"/>
  <c r="C257" i="3"/>
  <c r="B257" i="3" s="1"/>
  <c r="A257" i="3" s="1"/>
  <c r="C258" i="3"/>
  <c r="B258" i="3" s="1"/>
  <c r="A258" i="3" s="1"/>
  <c r="C259" i="3"/>
  <c r="B259" i="3" s="1"/>
  <c r="A259" i="3" s="1"/>
  <c r="C260" i="3"/>
  <c r="B260" i="3" s="1"/>
  <c r="A260" i="3" s="1"/>
  <c r="C261" i="3"/>
  <c r="B261" i="3" s="1"/>
  <c r="A261" i="3" s="1"/>
  <c r="C262" i="3"/>
  <c r="B262" i="3" s="1"/>
  <c r="A262" i="3" s="1"/>
  <c r="C263" i="3"/>
  <c r="B263" i="3" s="1"/>
  <c r="A263" i="3" s="1"/>
  <c r="C264" i="3"/>
  <c r="B264" i="3" s="1"/>
  <c r="A264" i="3" s="1"/>
  <c r="C265" i="3"/>
  <c r="B265" i="3" s="1"/>
  <c r="A265" i="3" s="1"/>
  <c r="C266" i="3"/>
  <c r="B266" i="3" s="1"/>
  <c r="A266" i="3" s="1"/>
  <c r="C267" i="3"/>
  <c r="B267" i="3" s="1"/>
  <c r="A267" i="3" s="1"/>
  <c r="C268" i="3"/>
  <c r="B268" i="3" s="1"/>
  <c r="A268" i="3" s="1"/>
  <c r="C269" i="3"/>
  <c r="B269" i="3" s="1"/>
  <c r="A269" i="3" s="1"/>
  <c r="C270" i="3"/>
  <c r="B270" i="3" s="1"/>
  <c r="A270" i="3" s="1"/>
  <c r="C271" i="3"/>
  <c r="B271" i="3" s="1"/>
  <c r="A271" i="3" s="1"/>
  <c r="C272" i="3"/>
  <c r="B272" i="3" s="1"/>
  <c r="A272" i="3" s="1"/>
  <c r="C273" i="3"/>
  <c r="B273" i="3" s="1"/>
  <c r="A273" i="3" s="1"/>
  <c r="C274" i="3"/>
  <c r="B274" i="3" s="1"/>
  <c r="A274" i="3" s="1"/>
  <c r="C275" i="3"/>
  <c r="B275" i="3" s="1"/>
  <c r="A275" i="3" s="1"/>
  <c r="C276" i="3"/>
  <c r="B276" i="3" s="1"/>
  <c r="A276" i="3" s="1"/>
  <c r="C277" i="3"/>
  <c r="B277" i="3" s="1"/>
  <c r="A277" i="3" s="1"/>
  <c r="C278" i="3"/>
  <c r="B278" i="3" s="1"/>
  <c r="A278" i="3" s="1"/>
  <c r="B279" i="3"/>
  <c r="A279" i="3" s="1"/>
  <c r="C279" i="3"/>
  <c r="C280" i="3"/>
  <c r="B280" i="3" s="1"/>
  <c r="A280" i="3" s="1"/>
  <c r="C281" i="3"/>
  <c r="B281" i="3" s="1"/>
  <c r="A281" i="3" s="1"/>
  <c r="C282" i="3"/>
  <c r="B282" i="3" s="1"/>
  <c r="A282" i="3" s="1"/>
  <c r="C283" i="3"/>
  <c r="B283" i="3" s="1"/>
  <c r="A283" i="3" s="1"/>
  <c r="C284" i="3"/>
  <c r="B284" i="3" s="1"/>
  <c r="A284" i="3" s="1"/>
  <c r="C285" i="3"/>
  <c r="B285" i="3" s="1"/>
  <c r="A285" i="3" s="1"/>
  <c r="C286" i="3"/>
  <c r="B286" i="3" s="1"/>
  <c r="A286" i="3" s="1"/>
  <c r="C287" i="3"/>
  <c r="B287" i="3" s="1"/>
  <c r="A287" i="3" s="1"/>
  <c r="C288" i="3"/>
  <c r="B288" i="3" s="1"/>
  <c r="A288" i="3" s="1"/>
  <c r="C289" i="3"/>
  <c r="B289" i="3" s="1"/>
  <c r="A289" i="3" s="1"/>
  <c r="C290" i="3"/>
  <c r="B290" i="3" s="1"/>
  <c r="A290" i="3" s="1"/>
  <c r="C291" i="3"/>
  <c r="B291" i="3" s="1"/>
  <c r="A291" i="3" s="1"/>
  <c r="C292" i="3"/>
  <c r="B292" i="3" s="1"/>
  <c r="A292" i="3" s="1"/>
  <c r="C293" i="3"/>
  <c r="B293" i="3" s="1"/>
  <c r="A293" i="3" s="1"/>
  <c r="B296" i="3"/>
  <c r="A296" i="3" s="1"/>
  <c r="B297" i="3"/>
  <c r="A297" i="3" s="1"/>
  <c r="B298" i="3"/>
  <c r="A298" i="3" s="1"/>
  <c r="B299" i="3"/>
  <c r="A299" i="3" s="1"/>
  <c r="B300" i="3"/>
  <c r="A300" i="3" s="1"/>
  <c r="B301" i="3"/>
  <c r="A301" i="3" s="1"/>
  <c r="B302" i="3"/>
  <c r="A302" i="3" s="1"/>
  <c r="B304" i="3"/>
  <c r="A304" i="3" s="1"/>
  <c r="B306" i="3"/>
  <c r="A306" i="3" s="1"/>
  <c r="B308" i="3"/>
  <c r="A308" i="3" s="1"/>
  <c r="B309" i="3"/>
  <c r="A309" i="3" s="1"/>
  <c r="B310" i="3"/>
  <c r="A310" i="3" s="1"/>
  <c r="B311" i="3"/>
  <c r="A311" i="3" s="1"/>
  <c r="B312" i="3"/>
  <c r="A312" i="3" s="1"/>
  <c r="B313" i="3"/>
  <c r="A313" i="3" s="1"/>
  <c r="B314" i="3"/>
  <c r="A314" i="3" s="1"/>
  <c r="B315" i="3"/>
  <c r="A315" i="3" s="1"/>
  <c r="B316" i="3"/>
  <c r="A316" i="3" s="1"/>
  <c r="B318" i="3"/>
  <c r="A318" i="3" s="1"/>
  <c r="B319" i="3"/>
  <c r="A319" i="3" s="1"/>
  <c r="B320" i="3"/>
  <c r="A320" i="3" s="1"/>
  <c r="B321" i="3"/>
  <c r="A321" i="3" s="1"/>
  <c r="B322" i="3"/>
  <c r="A322" i="3" s="1"/>
  <c r="B323" i="3"/>
  <c r="A323" i="3" s="1"/>
  <c r="B324" i="3"/>
  <c r="A324" i="3" s="1"/>
  <c r="B325" i="3"/>
  <c r="A325" i="3" s="1"/>
  <c r="B326" i="3"/>
  <c r="A326" i="3" s="1"/>
  <c r="A327" i="3"/>
  <c r="B327" i="3"/>
  <c r="B328" i="3"/>
  <c r="A328" i="3" s="1"/>
  <c r="C330" i="3"/>
  <c r="B330" i="3" s="1"/>
  <c r="A330" i="3" s="1"/>
  <c r="C331" i="3"/>
  <c r="B331" i="3" s="1"/>
  <c r="A331" i="3" s="1"/>
  <c r="C332" i="3"/>
  <c r="B332" i="3" s="1"/>
  <c r="A332" i="3" s="1"/>
  <c r="C333" i="3"/>
  <c r="B333" i="3" s="1"/>
  <c r="A333" i="3" s="1"/>
  <c r="C334" i="3"/>
  <c r="B334" i="3" s="1"/>
  <c r="A334" i="3" s="1"/>
  <c r="C335" i="3"/>
  <c r="B335" i="3" s="1"/>
  <c r="A335" i="3" s="1"/>
  <c r="C336" i="3"/>
  <c r="B336" i="3" s="1"/>
  <c r="A336" i="3" s="1"/>
  <c r="C337" i="3"/>
  <c r="B337" i="3" s="1"/>
  <c r="A337" i="3" s="1"/>
  <c r="C338" i="3"/>
  <c r="B338" i="3" s="1"/>
  <c r="A338" i="3" s="1"/>
  <c r="C339" i="3"/>
  <c r="B339" i="3" s="1"/>
  <c r="A339" i="3" s="1"/>
  <c r="C340" i="3"/>
  <c r="B340" i="3" s="1"/>
  <c r="A340" i="3" s="1"/>
  <c r="C341" i="3"/>
  <c r="B341" i="3" s="1"/>
  <c r="A341" i="3" s="1"/>
  <c r="C342" i="3"/>
  <c r="B342" i="3" s="1"/>
  <c r="A342" i="3" s="1"/>
  <c r="A343" i="3"/>
  <c r="C343" i="3"/>
  <c r="B343" i="3" s="1"/>
  <c r="C344" i="3"/>
  <c r="B344" i="3" s="1"/>
  <c r="A344" i="3" s="1"/>
  <c r="C345" i="3"/>
  <c r="B345" i="3" s="1"/>
  <c r="A345" i="3" s="1"/>
  <c r="C346" i="3"/>
  <c r="B346" i="3" s="1"/>
  <c r="A346" i="3" s="1"/>
  <c r="C347" i="3"/>
  <c r="B347" i="3" s="1"/>
  <c r="A347" i="3" s="1"/>
  <c r="C348" i="3"/>
  <c r="B348" i="3" s="1"/>
  <c r="A348" i="3" s="1"/>
  <c r="C349" i="3"/>
  <c r="B349" i="3" s="1"/>
  <c r="A349" i="3" s="1"/>
  <c r="C350" i="3"/>
  <c r="B350" i="3" s="1"/>
  <c r="A350" i="3" s="1"/>
  <c r="C351" i="3"/>
  <c r="B351" i="3" s="1"/>
  <c r="A351" i="3" s="1"/>
  <c r="C352" i="3"/>
  <c r="B352" i="3" s="1"/>
  <c r="A352" i="3" s="1"/>
  <c r="C353" i="3"/>
  <c r="B353" i="3" s="1"/>
  <c r="A353" i="3" s="1"/>
  <c r="C354" i="3"/>
  <c r="B354" i="3" s="1"/>
  <c r="A354" i="3" s="1"/>
  <c r="C355" i="3"/>
  <c r="B355" i="3" s="1"/>
  <c r="A355" i="3" s="1"/>
  <c r="C356" i="3"/>
  <c r="B356" i="3" s="1"/>
  <c r="A356" i="3" s="1"/>
  <c r="C357" i="3"/>
  <c r="B357" i="3" s="1"/>
  <c r="A357" i="3" s="1"/>
  <c r="C358" i="3"/>
  <c r="B358" i="3" s="1"/>
  <c r="A358" i="3" s="1"/>
  <c r="A359" i="3"/>
  <c r="C359" i="3"/>
  <c r="B359" i="3" s="1"/>
  <c r="C360" i="3"/>
  <c r="B360" i="3" s="1"/>
  <c r="A360" i="3" s="1"/>
  <c r="C361" i="3"/>
  <c r="B361" i="3" s="1"/>
  <c r="A361" i="3" s="1"/>
  <c r="C362" i="3"/>
  <c r="B362" i="3" s="1"/>
  <c r="A362" i="3" s="1"/>
  <c r="C363" i="3"/>
  <c r="B363" i="3" s="1"/>
  <c r="A363" i="3" s="1"/>
  <c r="C364" i="3"/>
  <c r="B364" i="3" s="1"/>
  <c r="A364" i="3" s="1"/>
  <c r="C365" i="3"/>
  <c r="B365" i="3" s="1"/>
  <c r="A365" i="3" s="1"/>
  <c r="C366" i="3"/>
  <c r="B366" i="3" s="1"/>
  <c r="A366" i="3" s="1"/>
  <c r="C367" i="3"/>
  <c r="B367" i="3" s="1"/>
  <c r="A367" i="3" s="1"/>
  <c r="C368" i="3"/>
  <c r="B368" i="3" s="1"/>
  <c r="A368" i="3" s="1"/>
  <c r="C369" i="3"/>
  <c r="B369" i="3" s="1"/>
  <c r="A369" i="3" s="1"/>
  <c r="C370" i="3"/>
  <c r="B370" i="3" s="1"/>
  <c r="A370" i="3" s="1"/>
  <c r="C371" i="3"/>
  <c r="B371" i="3" s="1"/>
  <c r="A371" i="3" s="1"/>
  <c r="C372" i="3"/>
  <c r="B372" i="3" s="1"/>
  <c r="A372" i="3" s="1"/>
  <c r="C373" i="3"/>
  <c r="B373" i="3" s="1"/>
  <c r="A373" i="3" s="1"/>
  <c r="C374" i="3"/>
  <c r="B374" i="3" s="1"/>
  <c r="A374" i="3" s="1"/>
  <c r="A375" i="3"/>
  <c r="C375" i="3"/>
  <c r="B375" i="3" s="1"/>
  <c r="C376" i="3"/>
  <c r="B376" i="3" s="1"/>
  <c r="A376" i="3" s="1"/>
  <c r="C377" i="3"/>
  <c r="B377" i="3" s="1"/>
  <c r="A377" i="3" s="1"/>
  <c r="C378" i="3"/>
  <c r="B378" i="3" s="1"/>
  <c r="A378" i="3" s="1"/>
  <c r="C379" i="3"/>
  <c r="B379" i="3" s="1"/>
  <c r="A379" i="3" s="1"/>
  <c r="C380" i="3"/>
  <c r="B380" i="3" s="1"/>
  <c r="A380" i="3" s="1"/>
  <c r="C381" i="3"/>
  <c r="B381" i="3" s="1"/>
  <c r="A381" i="3" s="1"/>
  <c r="C382" i="3"/>
  <c r="B382" i="3" s="1"/>
  <c r="A382" i="3" s="1"/>
  <c r="C383" i="3"/>
  <c r="B383" i="3" s="1"/>
  <c r="A383" i="3" s="1"/>
  <c r="C384" i="3"/>
  <c r="B384" i="3" s="1"/>
  <c r="A384" i="3" s="1"/>
  <c r="C385" i="3"/>
  <c r="B385" i="3" s="1"/>
  <c r="A385" i="3" s="1"/>
  <c r="C386" i="3"/>
  <c r="B386" i="3" s="1"/>
  <c r="A386" i="3" s="1"/>
  <c r="C387" i="3"/>
  <c r="B387" i="3" s="1"/>
  <c r="A387" i="3" s="1"/>
  <c r="C388" i="3"/>
  <c r="B388" i="3" s="1"/>
  <c r="A388" i="3" s="1"/>
  <c r="C389" i="3"/>
  <c r="B389" i="3" s="1"/>
  <c r="A389" i="3" s="1"/>
  <c r="C390" i="3"/>
  <c r="B390" i="3" s="1"/>
  <c r="A390" i="3" s="1"/>
  <c r="A391" i="3"/>
  <c r="C391" i="3"/>
  <c r="B391" i="3" s="1"/>
  <c r="C392" i="3"/>
  <c r="B392" i="3" s="1"/>
  <c r="A392" i="3" s="1"/>
  <c r="C393" i="3"/>
  <c r="B393" i="3" s="1"/>
  <c r="A393" i="3" s="1"/>
  <c r="C394" i="3"/>
  <c r="B394" i="3" s="1"/>
  <c r="A394" i="3" s="1"/>
  <c r="C395" i="3"/>
  <c r="B395" i="3" s="1"/>
  <c r="A395" i="3" s="1"/>
  <c r="C396" i="3"/>
  <c r="B396" i="3" s="1"/>
  <c r="A396" i="3" s="1"/>
  <c r="C397" i="3"/>
  <c r="B397" i="3" s="1"/>
  <c r="A397" i="3" s="1"/>
  <c r="C398" i="3"/>
  <c r="B398" i="3" s="1"/>
  <c r="A398" i="3" s="1"/>
  <c r="C399" i="3"/>
  <c r="B399" i="3" s="1"/>
  <c r="A399" i="3" s="1"/>
  <c r="C400" i="3"/>
  <c r="B400" i="3" s="1"/>
  <c r="A400" i="3" s="1"/>
  <c r="C401" i="3"/>
  <c r="B401" i="3" s="1"/>
  <c r="A401" i="3" s="1"/>
  <c r="C402" i="3"/>
  <c r="B402" i="3" s="1"/>
  <c r="A402" i="3" s="1"/>
  <c r="C403" i="3"/>
  <c r="B403" i="3" s="1"/>
  <c r="A403" i="3" s="1"/>
  <c r="C404" i="3"/>
  <c r="B404" i="3" s="1"/>
  <c r="A404" i="3" s="1"/>
  <c r="C405" i="3"/>
  <c r="B405" i="3" s="1"/>
  <c r="A405" i="3" s="1"/>
  <c r="C406" i="3"/>
  <c r="B406" i="3" s="1"/>
  <c r="A406" i="3" s="1"/>
  <c r="A407" i="3"/>
  <c r="C407" i="3"/>
  <c r="B407" i="3" s="1"/>
  <c r="B410" i="3"/>
  <c r="A410" i="3" s="1"/>
  <c r="B411" i="3"/>
  <c r="A411" i="3" s="1"/>
  <c r="B412" i="3"/>
  <c r="A412" i="3" s="1"/>
  <c r="B414" i="3"/>
  <c r="A414" i="3" s="1"/>
  <c r="B415" i="3"/>
  <c r="A415" i="3" s="1"/>
  <c r="B416" i="3"/>
  <c r="A416" i="3" s="1"/>
  <c r="B417" i="3"/>
  <c r="A417" i="3" s="1"/>
  <c r="B418" i="3"/>
  <c r="A418" i="3" s="1"/>
  <c r="B419" i="3"/>
  <c r="A419" i="3" s="1"/>
  <c r="B422" i="3"/>
  <c r="A422" i="3" s="1"/>
  <c r="B423" i="3"/>
  <c r="A423" i="3" s="1"/>
  <c r="B424" i="3"/>
  <c r="A424" i="3" s="1"/>
  <c r="B426" i="3"/>
  <c r="A426" i="3" s="1"/>
  <c r="B427" i="3"/>
  <c r="A427" i="3" s="1"/>
  <c r="B428" i="3"/>
  <c r="A428" i="3" s="1"/>
  <c r="B429" i="3"/>
  <c r="A429" i="3" s="1"/>
  <c r="B430" i="3"/>
  <c r="A430" i="3" s="1"/>
  <c r="B431" i="3"/>
  <c r="A431" i="3" s="1"/>
  <c r="B434" i="3"/>
  <c r="A434" i="3" s="1"/>
  <c r="B436" i="3"/>
  <c r="A436" i="3" s="1"/>
  <c r="B437" i="3"/>
  <c r="A437" i="3" s="1"/>
  <c r="B438" i="3"/>
  <c r="A438" i="3" s="1"/>
  <c r="B439" i="3"/>
  <c r="A439" i="3" s="1"/>
  <c r="B440" i="3"/>
  <c r="A440" i="3" s="1"/>
  <c r="B441" i="3"/>
  <c r="A441" i="3" s="1"/>
  <c r="B442" i="3"/>
  <c r="A442" i="3" s="1"/>
  <c r="C442" i="3"/>
  <c r="C443" i="3"/>
  <c r="B443" i="3" s="1"/>
  <c r="A443" i="3" s="1"/>
  <c r="C444" i="3"/>
  <c r="B444" i="3" s="1"/>
  <c r="A444" i="3" s="1"/>
  <c r="C445" i="3"/>
  <c r="B445" i="3" s="1"/>
  <c r="A445" i="3" s="1"/>
  <c r="C446" i="3"/>
  <c r="B446" i="3" s="1"/>
  <c r="A446" i="3" s="1"/>
  <c r="B447" i="3"/>
  <c r="A447" i="3" s="1"/>
  <c r="C447" i="3"/>
  <c r="C448" i="3"/>
  <c r="B448" i="3" s="1"/>
  <c r="A448" i="3" s="1"/>
  <c r="C449" i="3"/>
  <c r="B449" i="3" s="1"/>
  <c r="A449" i="3" s="1"/>
  <c r="C450" i="3"/>
  <c r="B450" i="3" s="1"/>
  <c r="A450" i="3" s="1"/>
  <c r="B451" i="3"/>
  <c r="A451" i="3" s="1"/>
  <c r="C451" i="3"/>
  <c r="C452" i="3"/>
  <c r="B452" i="3" s="1"/>
  <c r="A452" i="3" s="1"/>
  <c r="C453" i="3"/>
  <c r="B453" i="3" s="1"/>
  <c r="A453" i="3" s="1"/>
  <c r="C454" i="3"/>
  <c r="B454" i="3" s="1"/>
  <c r="A454" i="3" s="1"/>
  <c r="B455" i="3"/>
  <c r="A455" i="3" s="1"/>
  <c r="C455" i="3"/>
  <c r="C456" i="3"/>
  <c r="B456" i="3" s="1"/>
  <c r="A456" i="3" s="1"/>
  <c r="C457" i="3"/>
  <c r="B457" i="3" s="1"/>
  <c r="A457" i="3" s="1"/>
  <c r="C458" i="3"/>
  <c r="B458" i="3" s="1"/>
  <c r="A458" i="3" s="1"/>
  <c r="C459" i="3"/>
  <c r="B459" i="3" s="1"/>
  <c r="A459" i="3" s="1"/>
  <c r="C460" i="3"/>
  <c r="B460" i="3" s="1"/>
  <c r="A460" i="3" s="1"/>
  <c r="C461" i="3"/>
  <c r="B461" i="3" s="1"/>
  <c r="A461" i="3" s="1"/>
  <c r="C462" i="3"/>
  <c r="B462" i="3" s="1"/>
  <c r="A462" i="3" s="1"/>
  <c r="C463" i="3"/>
  <c r="B463" i="3" s="1"/>
  <c r="A463" i="3" s="1"/>
  <c r="C464" i="3"/>
  <c r="B464" i="3" s="1"/>
  <c r="A464" i="3" s="1"/>
  <c r="C465" i="3"/>
  <c r="B465" i="3" s="1"/>
  <c r="A465" i="3" s="1"/>
  <c r="C466" i="3"/>
  <c r="B466" i="3" s="1"/>
  <c r="A466" i="3" s="1"/>
  <c r="C467" i="3"/>
  <c r="B467" i="3" s="1"/>
  <c r="A467" i="3" s="1"/>
  <c r="C468" i="3"/>
  <c r="B468" i="3" s="1"/>
  <c r="A468" i="3" s="1"/>
  <c r="C469" i="3"/>
  <c r="B469" i="3" s="1"/>
  <c r="A469" i="3" s="1"/>
  <c r="C470" i="3"/>
  <c r="B470" i="3" s="1"/>
  <c r="A470" i="3" s="1"/>
  <c r="C471" i="3"/>
  <c r="B471" i="3" s="1"/>
  <c r="A471" i="3" s="1"/>
  <c r="C472" i="3"/>
  <c r="B472" i="3" s="1"/>
  <c r="A472" i="3" s="1"/>
  <c r="C473" i="3"/>
  <c r="B473" i="3" s="1"/>
  <c r="A473" i="3" s="1"/>
  <c r="C474" i="3"/>
  <c r="B474" i="3" s="1"/>
  <c r="A474" i="3" s="1"/>
  <c r="C475" i="3"/>
  <c r="B475" i="3" s="1"/>
  <c r="A475" i="3" s="1"/>
  <c r="B476" i="3"/>
  <c r="A476" i="3" s="1"/>
  <c r="B477" i="3"/>
  <c r="A477" i="3" s="1"/>
  <c r="B479" i="3"/>
  <c r="A479" i="3" s="1"/>
  <c r="B480" i="3"/>
  <c r="A480" i="3" s="1"/>
  <c r="B481" i="3"/>
  <c r="A481" i="3" s="1"/>
  <c r="B482" i="3"/>
  <c r="A482" i="3" s="1"/>
  <c r="B483" i="3"/>
  <c r="A483" i="3" s="1"/>
  <c r="B484" i="3"/>
  <c r="A484" i="3" s="1"/>
  <c r="B485" i="3"/>
  <c r="A485" i="3" s="1"/>
  <c r="B486" i="3"/>
  <c r="A486" i="3" s="1"/>
  <c r="B487" i="3"/>
  <c r="A487" i="3" s="1"/>
  <c r="B488" i="3"/>
  <c r="A488" i="3" s="1"/>
  <c r="B489" i="3"/>
  <c r="A489" i="3" s="1"/>
  <c r="B490" i="3"/>
  <c r="A490" i="3" s="1"/>
  <c r="B491" i="3"/>
  <c r="A491" i="3" s="1"/>
  <c r="B492" i="3"/>
  <c r="A492" i="3" s="1"/>
  <c r="B493" i="3"/>
  <c r="A493" i="3" s="1"/>
  <c r="B494" i="3"/>
  <c r="A494" i="3" s="1"/>
  <c r="B495" i="3"/>
  <c r="A495" i="3" s="1"/>
  <c r="B496" i="3"/>
  <c r="A496" i="3" s="1"/>
  <c r="B497" i="3"/>
  <c r="A497" i="3" s="1"/>
  <c r="C498" i="3"/>
  <c r="B498" i="3" s="1"/>
  <c r="A498" i="3" s="1"/>
  <c r="B499" i="3"/>
  <c r="A499" i="3" s="1"/>
  <c r="C499" i="3"/>
  <c r="C500" i="3"/>
  <c r="B500" i="3" s="1"/>
  <c r="A500" i="3" s="1"/>
  <c r="C501" i="3"/>
  <c r="B501" i="3" s="1"/>
  <c r="A501" i="3" s="1"/>
  <c r="C502" i="3"/>
  <c r="B502" i="3" s="1"/>
  <c r="A502" i="3" s="1"/>
  <c r="B503" i="3"/>
  <c r="A503" i="3" s="1"/>
  <c r="C503" i="3"/>
  <c r="C504" i="3"/>
  <c r="B504" i="3" s="1"/>
  <c r="A504" i="3" s="1"/>
  <c r="C505" i="3"/>
  <c r="B505" i="3" s="1"/>
  <c r="A505" i="3" s="1"/>
  <c r="C506" i="3"/>
  <c r="B506" i="3" s="1"/>
  <c r="A506" i="3" s="1"/>
  <c r="C507" i="3"/>
  <c r="B507" i="3" s="1"/>
  <c r="A507" i="3" s="1"/>
  <c r="C508" i="3"/>
  <c r="B508" i="3" s="1"/>
  <c r="A508" i="3" s="1"/>
  <c r="C509" i="3"/>
  <c r="B509" i="3" s="1"/>
  <c r="A509" i="3" s="1"/>
  <c r="C510" i="3"/>
  <c r="B510" i="3" s="1"/>
  <c r="A510" i="3" s="1"/>
  <c r="C511" i="3"/>
  <c r="B511" i="3" s="1"/>
  <c r="A511" i="3" s="1"/>
  <c r="C512" i="3"/>
  <c r="B512" i="3" s="1"/>
  <c r="A512" i="3" s="1"/>
  <c r="B513" i="3"/>
  <c r="A513" i="3" s="1"/>
  <c r="C513" i="3"/>
  <c r="C514" i="3"/>
  <c r="B514" i="3" s="1"/>
  <c r="A514" i="3" s="1"/>
  <c r="C515" i="3"/>
  <c r="B515" i="3" s="1"/>
  <c r="A515" i="3" s="1"/>
  <c r="C516" i="3"/>
  <c r="B516" i="3" s="1"/>
  <c r="A516" i="3" s="1"/>
  <c r="B517" i="3"/>
  <c r="A517" i="3" s="1"/>
  <c r="C517" i="3"/>
  <c r="C518" i="3"/>
  <c r="B518" i="3" s="1"/>
  <c r="A518" i="3" s="1"/>
  <c r="C519" i="3"/>
  <c r="B519" i="3" s="1"/>
  <c r="A519" i="3" s="1"/>
  <c r="C520" i="3"/>
  <c r="B520" i="3" s="1"/>
  <c r="A520" i="3" s="1"/>
  <c r="B521" i="3"/>
  <c r="A521" i="3" s="1"/>
  <c r="C521" i="3"/>
  <c r="C522" i="3"/>
  <c r="B522" i="3" s="1"/>
  <c r="A522" i="3" s="1"/>
  <c r="C523" i="3"/>
  <c r="B523" i="3" s="1"/>
  <c r="A523" i="3" s="1"/>
  <c r="C524" i="3"/>
  <c r="B524" i="3" s="1"/>
  <c r="A524" i="3" s="1"/>
  <c r="B525" i="3"/>
  <c r="A525" i="3" s="1"/>
  <c r="C525" i="3"/>
  <c r="C526" i="3"/>
  <c r="B526" i="3" s="1"/>
  <c r="A526" i="3" s="1"/>
  <c r="C527" i="3"/>
  <c r="B527" i="3" s="1"/>
  <c r="A527" i="3" s="1"/>
  <c r="C528" i="3"/>
  <c r="B528" i="3" s="1"/>
  <c r="A528" i="3" s="1"/>
  <c r="B529" i="3"/>
  <c r="A529" i="3" s="1"/>
  <c r="C529" i="3"/>
  <c r="B530" i="3"/>
  <c r="A530" i="3" s="1"/>
  <c r="B533" i="3"/>
  <c r="A533" i="3" s="1"/>
  <c r="B534" i="3"/>
  <c r="A534" i="3" s="1"/>
  <c r="B535" i="3"/>
  <c r="A535" i="3" s="1"/>
  <c r="B536" i="3"/>
  <c r="A536" i="3" s="1"/>
  <c r="B537" i="3"/>
  <c r="A537" i="3" s="1"/>
  <c r="B539" i="3"/>
  <c r="A539" i="3" s="1"/>
  <c r="B540" i="3"/>
  <c r="A540" i="3" s="1"/>
  <c r="B542" i="3"/>
  <c r="A542" i="3" s="1"/>
  <c r="B544" i="3"/>
  <c r="A544" i="3" s="1"/>
  <c r="B545" i="3"/>
  <c r="A545" i="3" s="1"/>
  <c r="B547" i="3"/>
  <c r="A547" i="3" s="1"/>
  <c r="B549" i="3"/>
  <c r="A549" i="3" s="1"/>
  <c r="B550" i="3"/>
  <c r="A550" i="3" s="1"/>
  <c r="B551" i="3"/>
  <c r="A551" i="3" s="1"/>
  <c r="B552" i="3"/>
  <c r="A552" i="3" s="1"/>
  <c r="B553" i="3"/>
  <c r="A553" i="3" s="1"/>
  <c r="C554" i="3"/>
  <c r="B554" i="3" s="1"/>
  <c r="A554" i="3" s="1"/>
  <c r="C555" i="3"/>
  <c r="B555" i="3" s="1"/>
  <c r="A555" i="3" s="1"/>
  <c r="C556" i="3"/>
  <c r="B556" i="3" s="1"/>
  <c r="A556" i="3" s="1"/>
  <c r="C557" i="3"/>
  <c r="B557" i="3" s="1"/>
  <c r="A557" i="3" s="1"/>
  <c r="C558" i="3"/>
  <c r="B558" i="3" s="1"/>
  <c r="A558" i="3" s="1"/>
  <c r="C559" i="3"/>
  <c r="B559" i="3" s="1"/>
  <c r="A559" i="3" s="1"/>
  <c r="C560" i="3"/>
  <c r="B560" i="3" s="1"/>
  <c r="A560" i="3" s="1"/>
  <c r="C561" i="3"/>
  <c r="B561" i="3" s="1"/>
  <c r="A561" i="3" s="1"/>
  <c r="C562" i="3"/>
  <c r="B562" i="3" s="1"/>
  <c r="A562" i="3" s="1"/>
  <c r="C563" i="3"/>
  <c r="B563" i="3" s="1"/>
  <c r="A563" i="3" s="1"/>
  <c r="C564" i="3"/>
  <c r="B564" i="3" s="1"/>
  <c r="A564" i="3" s="1"/>
  <c r="C565" i="3"/>
  <c r="B565" i="3" s="1"/>
  <c r="A565" i="3" s="1"/>
  <c r="A566" i="3"/>
  <c r="C566" i="3"/>
  <c r="B566" i="3" s="1"/>
  <c r="C567" i="3"/>
  <c r="B567" i="3" s="1"/>
  <c r="A567" i="3" s="1"/>
  <c r="C568" i="3"/>
  <c r="B568" i="3" s="1"/>
  <c r="A568" i="3" s="1"/>
  <c r="C569" i="3"/>
  <c r="B569" i="3" s="1"/>
  <c r="A569" i="3" s="1"/>
  <c r="C570" i="3"/>
  <c r="B570" i="3" s="1"/>
  <c r="A570" i="3" s="1"/>
  <c r="C571" i="3"/>
  <c r="B571" i="3" s="1"/>
  <c r="A571" i="3" s="1"/>
  <c r="C572" i="3"/>
  <c r="B572" i="3" s="1"/>
  <c r="A572" i="3" s="1"/>
  <c r="C573" i="3"/>
  <c r="B573" i="3" s="1"/>
  <c r="A573" i="3" s="1"/>
  <c r="A574" i="3"/>
  <c r="C574" i="3"/>
  <c r="B574" i="3" s="1"/>
  <c r="C575" i="3"/>
  <c r="B575" i="3" s="1"/>
  <c r="A575" i="3" s="1"/>
  <c r="C576" i="3"/>
  <c r="B576" i="3" s="1"/>
  <c r="A576" i="3" s="1"/>
  <c r="C577" i="3"/>
  <c r="B577" i="3" s="1"/>
  <c r="A577" i="3" s="1"/>
  <c r="C578" i="3"/>
  <c r="B578" i="3" s="1"/>
  <c r="A578" i="3" s="1"/>
  <c r="C579" i="3"/>
  <c r="B579" i="3" s="1"/>
  <c r="A579" i="3" s="1"/>
  <c r="C580" i="3"/>
  <c r="B580" i="3" s="1"/>
  <c r="A580" i="3" s="1"/>
  <c r="B581" i="3"/>
  <c r="A581" i="3" s="1"/>
  <c r="C581" i="3"/>
  <c r="A582" i="3"/>
  <c r="C582" i="3"/>
  <c r="B582" i="3" s="1"/>
  <c r="C583" i="3"/>
  <c r="B583" i="3" s="1"/>
  <c r="A583" i="3" s="1"/>
  <c r="C584" i="3"/>
  <c r="B584" i="3" s="1"/>
  <c r="A584" i="3" s="1"/>
  <c r="C585" i="3"/>
  <c r="B585" i="3" s="1"/>
  <c r="A585" i="3" s="1"/>
  <c r="B587" i="3"/>
  <c r="A587" i="3" s="1"/>
  <c r="B588" i="3"/>
  <c r="A588" i="3" s="1"/>
  <c r="B589" i="3"/>
  <c r="A589" i="3" s="1"/>
  <c r="B592" i="3"/>
  <c r="A592" i="3" s="1"/>
  <c r="B593" i="3"/>
  <c r="A593" i="3" s="1"/>
  <c r="B595" i="3"/>
  <c r="A595" i="3" s="1"/>
  <c r="B596" i="3"/>
  <c r="A596" i="3" s="1"/>
  <c r="B598" i="3"/>
  <c r="A598" i="3" s="1"/>
  <c r="B599" i="3"/>
  <c r="A599" i="3" s="1"/>
  <c r="B600" i="3"/>
  <c r="A600" i="3" s="1"/>
  <c r="B601" i="3"/>
  <c r="A601" i="3" s="1"/>
  <c r="B604" i="3"/>
  <c r="A604" i="3" s="1"/>
  <c r="B605" i="3"/>
  <c r="A605" i="3" s="1"/>
  <c r="A606" i="3"/>
  <c r="B606" i="3"/>
  <c r="B607" i="3"/>
  <c r="A607" i="3" s="1"/>
  <c r="B608" i="3"/>
  <c r="A608" i="3" s="1"/>
  <c r="B609" i="3"/>
  <c r="A609" i="3" s="1"/>
  <c r="C610" i="3"/>
  <c r="B610" i="3" s="1"/>
  <c r="A610" i="3" s="1"/>
  <c r="C611" i="3"/>
  <c r="B611" i="3" s="1"/>
  <c r="A611" i="3" s="1"/>
  <c r="C612" i="3"/>
  <c r="B612" i="3" s="1"/>
  <c r="A612" i="3" s="1"/>
  <c r="B613" i="3"/>
  <c r="A613" i="3" s="1"/>
  <c r="C613" i="3"/>
  <c r="A614" i="3"/>
  <c r="C614" i="3"/>
  <c r="B614" i="3" s="1"/>
  <c r="C615" i="3"/>
  <c r="B615" i="3" s="1"/>
  <c r="A615" i="3" s="1"/>
  <c r="C616" i="3"/>
  <c r="B616" i="3" s="1"/>
  <c r="A616" i="3" s="1"/>
  <c r="C617" i="3"/>
  <c r="B617" i="3" s="1"/>
  <c r="A617" i="3" s="1"/>
  <c r="C618" i="3"/>
  <c r="B618" i="3" s="1"/>
  <c r="A618" i="3" s="1"/>
  <c r="C619" i="3"/>
  <c r="B619" i="3" s="1"/>
  <c r="A619" i="3" s="1"/>
  <c r="C620" i="3"/>
  <c r="B620" i="3" s="1"/>
  <c r="A620" i="3" s="1"/>
  <c r="B621" i="3"/>
  <c r="A621" i="3" s="1"/>
  <c r="C621" i="3"/>
  <c r="A622" i="3"/>
  <c r="C622" i="3"/>
  <c r="B622" i="3" s="1"/>
  <c r="C623" i="3"/>
  <c r="B623" i="3" s="1"/>
  <c r="A623" i="3" s="1"/>
  <c r="C624" i="3"/>
  <c r="B624" i="3" s="1"/>
  <c r="A624" i="3" s="1"/>
  <c r="C625" i="3"/>
  <c r="B625" i="3" s="1"/>
  <c r="A625" i="3" s="1"/>
  <c r="C626" i="3"/>
  <c r="B626" i="3" s="1"/>
  <c r="A626" i="3" s="1"/>
  <c r="C627" i="3"/>
  <c r="B627" i="3" s="1"/>
  <c r="A627" i="3" s="1"/>
  <c r="C628" i="3"/>
  <c r="B628" i="3" s="1"/>
  <c r="A628" i="3" s="1"/>
  <c r="B629" i="3"/>
  <c r="A629" i="3" s="1"/>
  <c r="C629" i="3"/>
  <c r="A630" i="3"/>
  <c r="C630" i="3"/>
  <c r="B630" i="3" s="1"/>
  <c r="C631" i="3"/>
  <c r="B631" i="3" s="1"/>
  <c r="A631" i="3" s="1"/>
  <c r="C632" i="3"/>
  <c r="B632" i="3" s="1"/>
  <c r="A632" i="3" s="1"/>
  <c r="C633" i="3"/>
  <c r="B633" i="3" s="1"/>
  <c r="A633" i="3" s="1"/>
  <c r="C634" i="3"/>
  <c r="B634" i="3" s="1"/>
  <c r="A634" i="3" s="1"/>
  <c r="B638" i="3"/>
  <c r="A638" i="3" s="1"/>
  <c r="B639" i="3"/>
  <c r="A639" i="3" s="1"/>
  <c r="B640" i="3"/>
  <c r="A640" i="3" s="1"/>
  <c r="B643" i="3"/>
  <c r="A643" i="3" s="1"/>
  <c r="B644" i="3"/>
  <c r="A644" i="3" s="1"/>
  <c r="B645" i="3"/>
  <c r="A645" i="3" s="1"/>
  <c r="B646" i="3"/>
  <c r="A646" i="3" s="1"/>
  <c r="B649" i="3"/>
  <c r="A649" i="3" s="1"/>
  <c r="B650" i="3"/>
  <c r="A650" i="3" s="1"/>
  <c r="B651" i="3"/>
  <c r="A651" i="3" s="1"/>
  <c r="B652" i="3"/>
  <c r="A652" i="3" s="1"/>
  <c r="B654" i="3"/>
  <c r="A654" i="3" s="1"/>
  <c r="B655" i="3"/>
  <c r="A655" i="3" s="1"/>
  <c r="B656" i="3"/>
  <c r="A656" i="3" s="1"/>
  <c r="B657" i="3"/>
  <c r="A657" i="3" s="1"/>
  <c r="C658" i="3"/>
  <c r="B658" i="3" s="1"/>
  <c r="A658" i="3" s="1"/>
  <c r="C659" i="3"/>
  <c r="B659" i="3" s="1"/>
  <c r="A659" i="3" s="1"/>
  <c r="C660" i="3"/>
  <c r="B660" i="3" s="1"/>
  <c r="A660" i="3" s="1"/>
  <c r="B661" i="3"/>
  <c r="A661" i="3" s="1"/>
  <c r="C661" i="3"/>
  <c r="AP221" i="5" l="1"/>
  <c r="AP244" i="5"/>
  <c r="AP245" i="5"/>
  <c r="AP256" i="5"/>
  <c r="AP220" i="5"/>
  <c r="AP267" i="5"/>
  <c r="AP255" i="5"/>
  <c r="AP243" i="5"/>
  <c r="AP231" i="5"/>
  <c r="AP219" i="5"/>
  <c r="AP254" i="5"/>
  <c r="AP242" i="5"/>
  <c r="AP230" i="5"/>
  <c r="AP218" i="5"/>
  <c r="AP268" i="5"/>
  <c r="AP266" i="5"/>
  <c r="AP232" i="5"/>
  <c r="AP269" i="5"/>
  <c r="AP257" i="5"/>
  <c r="AP233" i="5"/>
  <c r="AP264" i="5"/>
  <c r="AP252" i="5"/>
  <c r="AP240" i="5"/>
  <c r="AP228" i="5"/>
  <c r="AP216" i="5"/>
  <c r="AP251" i="5"/>
  <c r="AP239" i="5"/>
  <c r="AP226" i="5"/>
  <c r="AP263" i="5"/>
  <c r="AP227" i="5"/>
  <c r="AP241" i="5"/>
  <c r="AP214" i="5"/>
  <c r="AP217" i="5"/>
  <c r="AP265" i="5"/>
  <c r="AP229" i="5"/>
  <c r="AP253" i="5"/>
  <c r="AP250" i="5"/>
  <c r="AP238" i="5"/>
  <c r="AP215" i="5"/>
  <c r="AP262" i="5"/>
  <c r="AE135" i="5"/>
  <c r="D19" i="6" s="1"/>
  <c r="D27" i="6" s="1"/>
  <c r="AE139" i="5"/>
  <c r="D20" i="6" s="1"/>
  <c r="D28" i="6" s="1"/>
  <c r="Z175" i="5"/>
  <c r="Z142" i="5"/>
  <c r="Z165" i="5"/>
  <c r="Z151" i="5"/>
  <c r="Z178" i="5"/>
  <c r="Z141" i="5"/>
  <c r="Z140" i="5"/>
  <c r="Z153" i="5"/>
  <c r="Z139" i="5"/>
  <c r="Z164" i="5"/>
  <c r="Z154" i="5"/>
  <c r="Z177" i="5"/>
  <c r="Z163" i="5"/>
  <c r="Z176" i="5"/>
  <c r="Z166" i="5"/>
  <c r="Z152" i="5"/>
  <c r="Z161" i="5"/>
  <c r="Z138" i="5"/>
  <c r="Z174" i="5"/>
  <c r="Z160" i="5"/>
  <c r="Z137" i="5"/>
  <c r="Z173" i="5"/>
  <c r="Z150" i="5"/>
  <c r="Z148" i="5"/>
  <c r="Z136" i="5"/>
  <c r="Z135" i="5"/>
  <c r="Z171" i="5"/>
  <c r="Z172" i="5"/>
  <c r="Z159" i="5"/>
  <c r="Z149" i="5"/>
  <c r="Z162" i="5"/>
  <c r="Z147" i="5"/>
  <c r="AE70" i="5"/>
  <c r="D6" i="6" s="1"/>
  <c r="D12" i="6" s="1"/>
  <c r="AE66" i="5"/>
  <c r="D5" i="6" s="1"/>
  <c r="D11" i="6" s="1"/>
  <c r="U32" i="5"/>
  <c r="V32" i="5" s="1"/>
  <c r="Z72" i="5"/>
  <c r="Z108" i="5"/>
  <c r="Z96" i="5"/>
  <c r="Z84" i="5"/>
  <c r="Z71" i="5"/>
  <c r="Z70" i="5"/>
  <c r="Z107" i="5"/>
  <c r="Z95" i="5"/>
  <c r="Z83" i="5"/>
  <c r="Z106" i="5"/>
  <c r="Z94" i="5"/>
  <c r="Z82" i="5"/>
  <c r="Z109" i="5"/>
  <c r="Z97" i="5"/>
  <c r="Z85" i="5"/>
  <c r="Z73" i="5"/>
  <c r="Q14" i="5"/>
  <c r="R17" i="5" s="1"/>
  <c r="W17" i="5" s="1"/>
  <c r="X17" i="5" s="1"/>
  <c r="Q18" i="5"/>
  <c r="R18" i="5" s="1"/>
  <c r="W18" i="5" s="1"/>
  <c r="X18" i="5" s="1"/>
  <c r="U28" i="5"/>
  <c r="V28" i="5" s="1"/>
  <c r="Z102" i="5"/>
  <c r="Z90" i="5"/>
  <c r="Z78" i="5"/>
  <c r="Z68" i="5"/>
  <c r="Z81" i="5"/>
  <c r="Z104" i="5"/>
  <c r="Z69" i="5"/>
  <c r="Z67" i="5"/>
  <c r="Z66" i="5"/>
  <c r="Z105" i="5"/>
  <c r="Z93" i="5"/>
  <c r="Z80" i="5"/>
  <c r="Z92" i="5"/>
  <c r="Z103" i="5"/>
  <c r="Z91" i="5"/>
  <c r="Z79" i="5"/>
  <c r="U31" i="5"/>
  <c r="V31" i="5" s="1"/>
  <c r="U10" i="5"/>
  <c r="V10" i="5" s="1"/>
  <c r="C42" i="6" s="1"/>
  <c r="Q10" i="5"/>
  <c r="U33" i="5"/>
  <c r="V33" i="5" s="1"/>
  <c r="U13" i="5"/>
  <c r="V13" i="5" s="1"/>
  <c r="U11" i="5"/>
  <c r="V11" i="5" s="1"/>
  <c r="U12" i="5"/>
  <c r="V12" i="5" s="1"/>
  <c r="U30" i="5"/>
  <c r="V30" i="5" s="1"/>
  <c r="U15" i="5"/>
  <c r="V15" i="5" s="1"/>
  <c r="U29" i="5"/>
  <c r="V29" i="5" s="1"/>
  <c r="U6" i="5"/>
  <c r="V6" i="5" s="1"/>
  <c r="C41" i="6" s="1"/>
  <c r="U38" i="5"/>
  <c r="V38" i="5" s="1"/>
  <c r="U19" i="5"/>
  <c r="V19" i="5" s="1"/>
  <c r="U36" i="5"/>
  <c r="V36" i="5" s="1"/>
  <c r="U37" i="5"/>
  <c r="V37" i="5" s="1"/>
  <c r="Q2" i="5"/>
  <c r="U7" i="5"/>
  <c r="V7" i="5" s="1"/>
  <c r="U14" i="5"/>
  <c r="V14" i="5" s="1"/>
  <c r="U9" i="5"/>
  <c r="V9" i="5" s="1"/>
  <c r="U8" i="5"/>
  <c r="V8" i="5" s="1"/>
  <c r="U17" i="5"/>
  <c r="V17" i="5" s="1"/>
  <c r="U39" i="5"/>
  <c r="V39" i="5" s="1"/>
  <c r="U16" i="5"/>
  <c r="V16" i="5" s="1"/>
  <c r="Q6" i="5"/>
  <c r="U26" i="5"/>
  <c r="V26" i="5" s="1"/>
  <c r="U18" i="5"/>
  <c r="V18" i="5" s="1"/>
  <c r="U40" i="5"/>
  <c r="V40" i="5" s="1"/>
  <c r="U35" i="5"/>
  <c r="V35" i="5" s="1"/>
  <c r="U27" i="5"/>
  <c r="V27" i="5" s="1"/>
  <c r="U21" i="5"/>
  <c r="V21" i="5" s="1"/>
  <c r="U41" i="5"/>
  <c r="V41" i="5" s="1"/>
  <c r="S2" i="5"/>
  <c r="S3" i="5"/>
  <c r="S4" i="5"/>
  <c r="S5" i="5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B57" i="2"/>
  <c r="B58" i="2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21" i="3"/>
  <c r="C22" i="3"/>
  <c r="C23" i="3"/>
  <c r="C24" i="3"/>
  <c r="C25" i="3"/>
  <c r="C26" i="3"/>
  <c r="C27" i="3"/>
  <c r="C28" i="3"/>
  <c r="C29" i="3"/>
  <c r="C30" i="3"/>
  <c r="C19" i="3"/>
  <c r="C20" i="3"/>
  <c r="AO257" i="5" l="1"/>
  <c r="AQ257" i="5" s="1"/>
  <c r="AO233" i="5"/>
  <c r="AQ233" i="5" s="1"/>
  <c r="AO245" i="5"/>
  <c r="AQ245" i="5" s="1"/>
  <c r="AO268" i="5"/>
  <c r="AQ268" i="5" s="1"/>
  <c r="AO269" i="5"/>
  <c r="AQ269" i="5" s="1"/>
  <c r="AO221" i="5"/>
  <c r="AQ221" i="5" s="1"/>
  <c r="AO254" i="5"/>
  <c r="AQ254" i="5" s="1"/>
  <c r="AO230" i="5"/>
  <c r="AQ230" i="5" s="1"/>
  <c r="AO244" i="5"/>
  <c r="AQ244" i="5" s="1"/>
  <c r="AO267" i="5"/>
  <c r="AQ267" i="5" s="1"/>
  <c r="AO255" i="5"/>
  <c r="AQ255" i="5" s="1"/>
  <c r="AO243" i="5"/>
  <c r="AQ243" i="5" s="1"/>
  <c r="AO231" i="5"/>
  <c r="AQ231" i="5" s="1"/>
  <c r="AO219" i="5"/>
  <c r="AQ219" i="5" s="1"/>
  <c r="AO242" i="5"/>
  <c r="AQ242" i="5" s="1"/>
  <c r="AO218" i="5"/>
  <c r="AQ218" i="5" s="1"/>
  <c r="AO256" i="5"/>
  <c r="AQ256" i="5" s="1"/>
  <c r="AO266" i="5"/>
  <c r="AQ266" i="5" s="1"/>
  <c r="AO232" i="5"/>
  <c r="AQ232" i="5" s="1"/>
  <c r="AO220" i="5"/>
  <c r="AQ220" i="5" s="1"/>
  <c r="AO258" i="5"/>
  <c r="AQ258" i="5" s="1"/>
  <c r="AO246" i="5"/>
  <c r="AQ246" i="5" s="1"/>
  <c r="AO234" i="5"/>
  <c r="AQ234" i="5" s="1"/>
  <c r="AO212" i="5"/>
  <c r="AQ212" i="5" s="1"/>
  <c r="AO261" i="5"/>
  <c r="AQ261" i="5" s="1"/>
  <c r="AO249" i="5"/>
  <c r="AQ249" i="5" s="1"/>
  <c r="AO237" i="5"/>
  <c r="AQ237" i="5" s="1"/>
  <c r="AO225" i="5"/>
  <c r="AQ225" i="5" s="1"/>
  <c r="AO213" i="5"/>
  <c r="AQ213" i="5" s="1"/>
  <c r="AO236" i="5"/>
  <c r="AQ236" i="5" s="1"/>
  <c r="AO260" i="5"/>
  <c r="AQ260" i="5" s="1"/>
  <c r="AO248" i="5"/>
  <c r="AQ248" i="5" s="1"/>
  <c r="AO224" i="5"/>
  <c r="AQ224" i="5" s="1"/>
  <c r="AO259" i="5"/>
  <c r="AQ259" i="5" s="1"/>
  <c r="AO247" i="5"/>
  <c r="AQ247" i="5" s="1"/>
  <c r="AO235" i="5"/>
  <c r="AQ235" i="5" s="1"/>
  <c r="AO223" i="5"/>
  <c r="AQ223" i="5" s="1"/>
  <c r="AO211" i="5"/>
  <c r="AQ211" i="5" s="1"/>
  <c r="AO222" i="5"/>
  <c r="AQ222" i="5" s="1"/>
  <c r="AO210" i="5"/>
  <c r="AO216" i="5"/>
  <c r="AQ216" i="5" s="1"/>
  <c r="AO226" i="5"/>
  <c r="AQ226" i="5" s="1"/>
  <c r="AO264" i="5"/>
  <c r="AQ264" i="5" s="1"/>
  <c r="AO228" i="5"/>
  <c r="AQ228" i="5" s="1"/>
  <c r="AO251" i="5"/>
  <c r="AQ251" i="5" s="1"/>
  <c r="AO215" i="5"/>
  <c r="AO262" i="5"/>
  <c r="AQ262" i="5" s="1"/>
  <c r="AO263" i="5"/>
  <c r="AQ263" i="5" s="1"/>
  <c r="AO227" i="5"/>
  <c r="AQ227" i="5" s="1"/>
  <c r="AO214" i="5"/>
  <c r="AO250" i="5"/>
  <c r="AQ250" i="5" s="1"/>
  <c r="AO265" i="5"/>
  <c r="AQ265" i="5" s="1"/>
  <c r="AO253" i="5"/>
  <c r="AQ253" i="5" s="1"/>
  <c r="AO241" i="5"/>
  <c r="AQ241" i="5" s="1"/>
  <c r="AO229" i="5"/>
  <c r="AQ229" i="5" s="1"/>
  <c r="AO217" i="5"/>
  <c r="AQ217" i="5" s="1"/>
  <c r="AO252" i="5"/>
  <c r="AQ252" i="5" s="1"/>
  <c r="AO240" i="5"/>
  <c r="AQ240" i="5" s="1"/>
  <c r="AO239" i="5"/>
  <c r="AQ239" i="5" s="1"/>
  <c r="AO238" i="5"/>
  <c r="AQ238" i="5" s="1"/>
  <c r="C19" i="6"/>
  <c r="C27" i="6" s="1"/>
  <c r="C5" i="6"/>
  <c r="C11" i="6" s="1"/>
  <c r="Y147" i="5"/>
  <c r="AA147" i="5" s="1"/>
  <c r="Y174" i="5"/>
  <c r="AA174" i="5" s="1"/>
  <c r="Y160" i="5"/>
  <c r="AA160" i="5" s="1"/>
  <c r="Y137" i="5"/>
  <c r="AA137" i="5" s="1"/>
  <c r="Y172" i="5"/>
  <c r="AA172" i="5" s="1"/>
  <c r="Y173" i="5"/>
  <c r="AA173" i="5" s="1"/>
  <c r="Y150" i="5"/>
  <c r="AA150" i="5" s="1"/>
  <c r="Y149" i="5"/>
  <c r="AA149" i="5" s="1"/>
  <c r="Y136" i="5"/>
  <c r="AA136" i="5" s="1"/>
  <c r="Y159" i="5"/>
  <c r="Y148" i="5"/>
  <c r="AA148" i="5" s="1"/>
  <c r="Y171" i="5"/>
  <c r="AA171" i="5" s="1"/>
  <c r="Y162" i="5"/>
  <c r="AA162" i="5" s="1"/>
  <c r="Y161" i="5"/>
  <c r="AA161" i="5" s="1"/>
  <c r="Y138" i="5"/>
  <c r="AA138" i="5" s="1"/>
  <c r="Y135" i="5"/>
  <c r="Y157" i="5"/>
  <c r="AA157" i="5" s="1"/>
  <c r="Y143" i="5"/>
  <c r="AA143" i="5" s="1"/>
  <c r="Y134" i="5"/>
  <c r="AA134" i="5" s="1"/>
  <c r="Y156" i="5"/>
  <c r="AA156" i="5" s="1"/>
  <c r="Y133" i="5"/>
  <c r="AA133" i="5" s="1"/>
  <c r="Y146" i="5"/>
  <c r="AA146" i="5" s="1"/>
  <c r="Y169" i="5"/>
  <c r="AA169" i="5" s="1"/>
  <c r="Y155" i="5"/>
  <c r="AA155" i="5" s="1"/>
  <c r="Y132" i="5"/>
  <c r="AA132" i="5" s="1"/>
  <c r="Y144" i="5"/>
  <c r="AA144" i="5" s="1"/>
  <c r="Y145" i="5"/>
  <c r="AA145" i="5" s="1"/>
  <c r="Y131" i="5"/>
  <c r="AA131" i="5" s="1"/>
  <c r="Y168" i="5"/>
  <c r="AA168" i="5" s="1"/>
  <c r="Y167" i="5"/>
  <c r="AA167" i="5" s="1"/>
  <c r="Y158" i="5"/>
  <c r="AA158" i="5" s="1"/>
  <c r="Y170" i="5"/>
  <c r="AA170" i="5" s="1"/>
  <c r="Y166" i="5"/>
  <c r="AA166" i="5" s="1"/>
  <c r="Y152" i="5"/>
  <c r="AA152" i="5" s="1"/>
  <c r="Y175" i="5"/>
  <c r="AA175" i="5" s="1"/>
  <c r="Y142" i="5"/>
  <c r="AA142" i="5" s="1"/>
  <c r="Y165" i="5"/>
  <c r="AA165" i="5" s="1"/>
  <c r="Y151" i="5"/>
  <c r="AA151" i="5" s="1"/>
  <c r="Y141" i="5"/>
  <c r="AA141" i="5" s="1"/>
  <c r="Y177" i="5"/>
  <c r="AA177" i="5" s="1"/>
  <c r="Y140" i="5"/>
  <c r="AA140" i="5" s="1"/>
  <c r="Y178" i="5"/>
  <c r="AA178" i="5" s="1"/>
  <c r="Y163" i="5"/>
  <c r="Y164" i="5"/>
  <c r="AA164" i="5" s="1"/>
  <c r="Y154" i="5"/>
  <c r="AA154" i="5" s="1"/>
  <c r="Y139" i="5"/>
  <c r="Y176" i="5"/>
  <c r="AA176" i="5" s="1"/>
  <c r="Y153" i="5"/>
  <c r="AA153" i="5" s="1"/>
  <c r="C20" i="6"/>
  <c r="C28" i="6" s="1"/>
  <c r="C6" i="6"/>
  <c r="C12" i="6" s="1"/>
  <c r="R14" i="5"/>
  <c r="W14" i="5" s="1"/>
  <c r="X14" i="5" s="1"/>
  <c r="R16" i="5"/>
  <c r="W16" i="5" s="1"/>
  <c r="X16" i="5" s="1"/>
  <c r="R15" i="5"/>
  <c r="W15" i="5" s="1"/>
  <c r="X15" i="5" s="1"/>
  <c r="R41" i="5"/>
  <c r="W41" i="5" s="1"/>
  <c r="X41" i="5" s="1"/>
  <c r="R34" i="5"/>
  <c r="W34" i="5" s="1"/>
  <c r="X34" i="5" s="1"/>
  <c r="R35" i="5"/>
  <c r="W35" i="5" s="1"/>
  <c r="X35" i="5" s="1"/>
  <c r="R40" i="5"/>
  <c r="W40" i="5" s="1"/>
  <c r="X40" i="5" s="1"/>
  <c r="R36" i="5"/>
  <c r="W36" i="5" s="1"/>
  <c r="X36" i="5" s="1"/>
  <c r="R37" i="5"/>
  <c r="W37" i="5" s="1"/>
  <c r="X37" i="5" s="1"/>
  <c r="R21" i="5"/>
  <c r="W21" i="5" s="1"/>
  <c r="X21" i="5" s="1"/>
  <c r="R38" i="5"/>
  <c r="W38" i="5" s="1"/>
  <c r="X38" i="5" s="1"/>
  <c r="Y101" i="5"/>
  <c r="AA101" i="5" s="1"/>
  <c r="Y89" i="5"/>
  <c r="AA89" i="5" s="1"/>
  <c r="Y77" i="5"/>
  <c r="AA77" i="5" s="1"/>
  <c r="Y98" i="5"/>
  <c r="AA98" i="5" s="1"/>
  <c r="Y65" i="5"/>
  <c r="AA65" i="5" s="1"/>
  <c r="Y63" i="5"/>
  <c r="AA63" i="5" s="1"/>
  <c r="Y62" i="5"/>
  <c r="AA62" i="5" s="1"/>
  <c r="Y100" i="5"/>
  <c r="AA100" i="5" s="1"/>
  <c r="Y88" i="5"/>
  <c r="AA88" i="5" s="1"/>
  <c r="Y76" i="5"/>
  <c r="AA76" i="5" s="1"/>
  <c r="Y74" i="5"/>
  <c r="AA74" i="5" s="1"/>
  <c r="Y99" i="5"/>
  <c r="AA99" i="5" s="1"/>
  <c r="Y87" i="5"/>
  <c r="AA87" i="5" s="1"/>
  <c r="Y75" i="5"/>
  <c r="Y64" i="5"/>
  <c r="AA64" i="5" s="1"/>
  <c r="Y86" i="5"/>
  <c r="R29" i="5"/>
  <c r="W29" i="5" s="1"/>
  <c r="X29" i="5" s="1"/>
  <c r="Y103" i="5"/>
  <c r="AA103" i="5" s="1"/>
  <c r="Y91" i="5"/>
  <c r="AA91" i="5" s="1"/>
  <c r="Y79" i="5"/>
  <c r="AA79" i="5" s="1"/>
  <c r="Y102" i="5"/>
  <c r="AA102" i="5" s="1"/>
  <c r="Y90" i="5"/>
  <c r="Y78" i="5"/>
  <c r="AA78" i="5" s="1"/>
  <c r="Y104" i="5"/>
  <c r="AA104" i="5" s="1"/>
  <c r="Y80" i="5"/>
  <c r="AA80" i="5" s="1"/>
  <c r="Y69" i="5"/>
  <c r="AA69" i="5" s="1"/>
  <c r="Y67" i="5"/>
  <c r="AA67" i="5" s="1"/>
  <c r="Y66" i="5"/>
  <c r="Y105" i="5"/>
  <c r="AA105" i="5" s="1"/>
  <c r="Y93" i="5"/>
  <c r="AA93" i="5" s="1"/>
  <c r="Y81" i="5"/>
  <c r="AA81" i="5" s="1"/>
  <c r="Y68" i="5"/>
  <c r="AA68" i="5" s="1"/>
  <c r="Y92" i="5"/>
  <c r="AA92" i="5" s="1"/>
  <c r="R20" i="5"/>
  <c r="W20" i="5" s="1"/>
  <c r="X20" i="5" s="1"/>
  <c r="R33" i="5"/>
  <c r="W33" i="5" s="1"/>
  <c r="X33" i="5" s="1"/>
  <c r="Y109" i="5"/>
  <c r="AA109" i="5" s="1"/>
  <c r="Y97" i="5"/>
  <c r="AA97" i="5" s="1"/>
  <c r="Y85" i="5"/>
  <c r="AA85" i="5" s="1"/>
  <c r="Y72" i="5"/>
  <c r="AA72" i="5" s="1"/>
  <c r="Y71" i="5"/>
  <c r="AA71" i="5" s="1"/>
  <c r="Y108" i="5"/>
  <c r="AA108" i="5" s="1"/>
  <c r="Y96" i="5"/>
  <c r="AA96" i="5" s="1"/>
  <c r="Y84" i="5"/>
  <c r="AA84" i="5" s="1"/>
  <c r="Y70" i="5"/>
  <c r="Y107" i="5"/>
  <c r="AA107" i="5" s="1"/>
  <c r="Y83" i="5"/>
  <c r="AA83" i="5" s="1"/>
  <c r="Y95" i="5"/>
  <c r="AA95" i="5" s="1"/>
  <c r="Y106" i="5"/>
  <c r="AA106" i="5" s="1"/>
  <c r="Y94" i="5"/>
  <c r="Y82" i="5"/>
  <c r="AA82" i="5" s="1"/>
  <c r="Y73" i="5"/>
  <c r="AA73" i="5" s="1"/>
  <c r="R19" i="5"/>
  <c r="W19" i="5" s="1"/>
  <c r="X19" i="5" s="1"/>
  <c r="R39" i="5"/>
  <c r="W39" i="5" s="1"/>
  <c r="X39" i="5" s="1"/>
  <c r="R11" i="5"/>
  <c r="W11" i="5" s="1"/>
  <c r="X11" i="5" s="1"/>
  <c r="R31" i="5"/>
  <c r="W31" i="5" s="1"/>
  <c r="X31" i="5" s="1"/>
  <c r="R10" i="5"/>
  <c r="W10" i="5" s="1"/>
  <c r="X10" i="5" s="1"/>
  <c r="B42" i="6" s="1"/>
  <c r="R32" i="5"/>
  <c r="W32" i="5" s="1"/>
  <c r="X32" i="5" s="1"/>
  <c r="R13" i="5"/>
  <c r="W13" i="5" s="1"/>
  <c r="X13" i="5" s="1"/>
  <c r="R12" i="5"/>
  <c r="W12" i="5" s="1"/>
  <c r="X12" i="5" s="1"/>
  <c r="R30" i="5"/>
  <c r="W30" i="5" s="1"/>
  <c r="X30" i="5" s="1"/>
  <c r="R23" i="5"/>
  <c r="W23" i="5" s="1"/>
  <c r="X23" i="5" s="1"/>
  <c r="R22" i="5"/>
  <c r="W22" i="5" s="1"/>
  <c r="X22" i="5" s="1"/>
  <c r="R28" i="5"/>
  <c r="W28" i="5" s="1"/>
  <c r="X28" i="5" s="1"/>
  <c r="R9" i="5"/>
  <c r="W9" i="5" s="1"/>
  <c r="X9" i="5" s="1"/>
  <c r="R6" i="5"/>
  <c r="W6" i="5" s="1"/>
  <c r="X6" i="5" s="1"/>
  <c r="B41" i="6" s="1"/>
  <c r="R26" i="5"/>
  <c r="W26" i="5" s="1"/>
  <c r="X26" i="5" s="1"/>
  <c r="R24" i="5"/>
  <c r="W24" i="5" s="1"/>
  <c r="X24" i="5" s="1"/>
  <c r="R27" i="5"/>
  <c r="W27" i="5" s="1"/>
  <c r="X27" i="5" s="1"/>
  <c r="R25" i="5"/>
  <c r="W25" i="5" s="1"/>
  <c r="X25" i="5" s="1"/>
  <c r="R8" i="5"/>
  <c r="W8" i="5" s="1"/>
  <c r="X8" i="5" s="1"/>
  <c r="R7" i="5"/>
  <c r="W7" i="5" s="1"/>
  <c r="X7" i="5" s="1"/>
  <c r="T4" i="5"/>
  <c r="T2" i="5"/>
  <c r="BB246" i="5"/>
  <c r="BC248" i="5" s="1"/>
  <c r="AX246" i="5"/>
  <c r="AS246" i="5"/>
  <c r="AT248" i="5" s="1"/>
  <c r="BB222" i="5"/>
  <c r="BC224" i="5" s="1"/>
  <c r="AR248" i="5" l="1"/>
  <c r="AR254" i="5"/>
  <c r="AR256" i="5"/>
  <c r="AR224" i="5"/>
  <c r="AR222" i="5"/>
  <c r="AR238" i="5"/>
  <c r="AR240" i="5"/>
  <c r="AR234" i="5"/>
  <c r="AR226" i="5"/>
  <c r="AR228" i="5"/>
  <c r="AR268" i="5"/>
  <c r="AR266" i="5"/>
  <c r="AP258" i="5"/>
  <c r="AP246" i="5"/>
  <c r="AP234" i="5"/>
  <c r="AP222" i="5"/>
  <c r="AP210" i="5"/>
  <c r="AP261" i="5"/>
  <c r="AP249" i="5"/>
  <c r="AP237" i="5"/>
  <c r="AP225" i="5"/>
  <c r="AP213" i="5"/>
  <c r="AP260" i="5"/>
  <c r="AP248" i="5"/>
  <c r="AP224" i="5"/>
  <c r="AP212" i="5"/>
  <c r="AP259" i="5"/>
  <c r="AP223" i="5"/>
  <c r="AP236" i="5"/>
  <c r="AP247" i="5"/>
  <c r="AP235" i="5"/>
  <c r="AP211" i="5"/>
  <c r="AR250" i="5"/>
  <c r="AR252" i="5"/>
  <c r="AB74" i="5"/>
  <c r="AR264" i="5"/>
  <c r="AR262" i="5"/>
  <c r="AR246" i="5"/>
  <c r="AR236" i="5"/>
  <c r="AR258" i="5"/>
  <c r="D40" i="6" s="1"/>
  <c r="AR260" i="5"/>
  <c r="AR232" i="5"/>
  <c r="AR230" i="5"/>
  <c r="AR220" i="5"/>
  <c r="AR218" i="5"/>
  <c r="AR244" i="5"/>
  <c r="AR242" i="5"/>
  <c r="AR210" i="5"/>
  <c r="AB145" i="5"/>
  <c r="AB175" i="5"/>
  <c r="I20" i="6" s="1"/>
  <c r="I28" i="6" s="1"/>
  <c r="AB177" i="5"/>
  <c r="AA139" i="5"/>
  <c r="AF139" i="5"/>
  <c r="AA159" i="5"/>
  <c r="AB159" i="5" s="1"/>
  <c r="J19" i="6" s="1"/>
  <c r="J27" i="6" s="1"/>
  <c r="AJ159" i="5"/>
  <c r="B20" i="6"/>
  <c r="B28" i="6" s="1"/>
  <c r="B6" i="6"/>
  <c r="B12" i="6" s="1"/>
  <c r="Z10" i="5"/>
  <c r="AB98" i="5"/>
  <c r="J4" i="6" s="1"/>
  <c r="Z170" i="5"/>
  <c r="Z156" i="5"/>
  <c r="Z133" i="5"/>
  <c r="Z158" i="5"/>
  <c r="Z146" i="5"/>
  <c r="Z169" i="5"/>
  <c r="Z155" i="5"/>
  <c r="Z132" i="5"/>
  <c r="Z145" i="5"/>
  <c r="Z131" i="5"/>
  <c r="Z168" i="5"/>
  <c r="Z144" i="5"/>
  <c r="Z167" i="5"/>
  <c r="Z157" i="5"/>
  <c r="Z143" i="5"/>
  <c r="Z134" i="5"/>
  <c r="AA163" i="5"/>
  <c r="AJ163" i="5"/>
  <c r="B19" i="6"/>
  <c r="B27" i="6" s="1"/>
  <c r="Z6" i="5"/>
  <c r="B5" i="6"/>
  <c r="B11" i="6" s="1"/>
  <c r="AB167" i="5"/>
  <c r="AB143" i="5"/>
  <c r="AB169" i="5"/>
  <c r="AB62" i="5"/>
  <c r="AB133" i="5"/>
  <c r="AB131" i="5"/>
  <c r="AA135" i="5"/>
  <c r="AB135" i="5" s="1"/>
  <c r="G19" i="6" s="1"/>
  <c r="G27" i="6" s="1"/>
  <c r="AF135" i="5"/>
  <c r="AB153" i="5"/>
  <c r="AB151" i="5"/>
  <c r="H20" i="6" s="1"/>
  <c r="H28" i="6" s="1"/>
  <c r="AB147" i="5"/>
  <c r="H19" i="6" s="1"/>
  <c r="H27" i="6" s="1"/>
  <c r="AB149" i="5"/>
  <c r="AB155" i="5"/>
  <c r="AB157" i="5"/>
  <c r="AB171" i="5"/>
  <c r="I19" i="6" s="1"/>
  <c r="I27" i="6" s="1"/>
  <c r="AB173" i="5"/>
  <c r="AA90" i="5"/>
  <c r="AJ90" i="5"/>
  <c r="AA70" i="5"/>
  <c r="AF70" i="5"/>
  <c r="AB64" i="5"/>
  <c r="AB104" i="5"/>
  <c r="AB102" i="5"/>
  <c r="J5" i="6" s="1"/>
  <c r="J11" i="6" s="1"/>
  <c r="AA66" i="5"/>
  <c r="AF66" i="5"/>
  <c r="AB84" i="5"/>
  <c r="AB82" i="5"/>
  <c r="H6" i="6" s="1"/>
  <c r="H12" i="6" s="1"/>
  <c r="Z63" i="5"/>
  <c r="Z62" i="5"/>
  <c r="Z101" i="5"/>
  <c r="Z89" i="5"/>
  <c r="Z77" i="5"/>
  <c r="Z100" i="5"/>
  <c r="Z88" i="5"/>
  <c r="Z76" i="5"/>
  <c r="Z99" i="5"/>
  <c r="Z87" i="5"/>
  <c r="Z75" i="5"/>
  <c r="Z64" i="5"/>
  <c r="Z98" i="5"/>
  <c r="Z86" i="5"/>
  <c r="Z65" i="5"/>
  <c r="Z74" i="5"/>
  <c r="AA94" i="5"/>
  <c r="AJ94" i="5"/>
  <c r="AB108" i="5"/>
  <c r="AB106" i="5"/>
  <c r="J6" i="6" s="1"/>
  <c r="J12" i="6" s="1"/>
  <c r="AB80" i="5"/>
  <c r="AB78" i="5"/>
  <c r="H5" i="6" s="1"/>
  <c r="H11" i="6" s="1"/>
  <c r="U23" i="5"/>
  <c r="V23" i="5" s="1"/>
  <c r="U22" i="5"/>
  <c r="V22" i="5" s="1"/>
  <c r="U25" i="5"/>
  <c r="V25" i="5" s="1"/>
  <c r="U24" i="5"/>
  <c r="V24" i="5" s="1"/>
  <c r="R2" i="5"/>
  <c r="R5" i="5"/>
  <c r="R4" i="5"/>
  <c r="R3" i="5"/>
  <c r="AS234" i="5"/>
  <c r="AT236" i="5" s="1"/>
  <c r="B60" i="3"/>
  <c r="B64" i="3"/>
  <c r="B65" i="3"/>
  <c r="B66" i="3"/>
  <c r="B67" i="3"/>
  <c r="B68" i="3"/>
  <c r="B70" i="3"/>
  <c r="B77" i="3"/>
  <c r="B78" i="3"/>
  <c r="B82" i="3"/>
  <c r="B84" i="3"/>
  <c r="B87" i="3"/>
  <c r="B88" i="3"/>
  <c r="B89" i="3"/>
  <c r="B90" i="3"/>
  <c r="B92" i="3"/>
  <c r="B96" i="3"/>
  <c r="B97" i="3"/>
  <c r="B100" i="3"/>
  <c r="B101" i="3"/>
  <c r="B102" i="3"/>
  <c r="B104" i="3"/>
  <c r="B106" i="3"/>
  <c r="B111" i="3"/>
  <c r="B112" i="3"/>
  <c r="B113" i="3"/>
  <c r="B114" i="3"/>
  <c r="B116" i="3"/>
  <c r="B118" i="3"/>
  <c r="B120" i="3"/>
  <c r="B123" i="3"/>
  <c r="B124" i="3"/>
  <c r="B125" i="3"/>
  <c r="B126" i="3"/>
  <c r="B127" i="3"/>
  <c r="B128" i="3"/>
  <c r="B132" i="3"/>
  <c r="B135" i="3"/>
  <c r="B137" i="3"/>
  <c r="B138" i="3"/>
  <c r="B139" i="3"/>
  <c r="B140" i="3"/>
  <c r="B142" i="3"/>
  <c r="B147" i="3"/>
  <c r="B148" i="3"/>
  <c r="B149" i="3"/>
  <c r="B150" i="3"/>
  <c r="B152" i="3"/>
  <c r="B154" i="3"/>
  <c r="B156" i="3"/>
  <c r="B160" i="3"/>
  <c r="B161" i="3"/>
  <c r="B162" i="3"/>
  <c r="B164" i="3"/>
  <c r="B168" i="3"/>
  <c r="B169" i="3"/>
  <c r="B170" i="3"/>
  <c r="B171" i="3"/>
  <c r="B58" i="3"/>
  <c r="B59" i="3"/>
  <c r="B61" i="3"/>
  <c r="B62" i="3"/>
  <c r="B63" i="3"/>
  <c r="B69" i="3"/>
  <c r="B71" i="3"/>
  <c r="B72" i="3"/>
  <c r="B73" i="3"/>
  <c r="B74" i="3"/>
  <c r="B75" i="3"/>
  <c r="B76" i="3"/>
  <c r="B79" i="3"/>
  <c r="B80" i="3"/>
  <c r="B81" i="3"/>
  <c r="B83" i="3"/>
  <c r="B85" i="3"/>
  <c r="B86" i="3"/>
  <c r="B91" i="3"/>
  <c r="B93" i="3"/>
  <c r="B94" i="3"/>
  <c r="B95" i="3"/>
  <c r="B98" i="3"/>
  <c r="B99" i="3"/>
  <c r="B103" i="3"/>
  <c r="B105" i="3"/>
  <c r="B107" i="3"/>
  <c r="B108" i="3"/>
  <c r="B109" i="3"/>
  <c r="B110" i="3"/>
  <c r="B115" i="3"/>
  <c r="B117" i="3"/>
  <c r="B119" i="3"/>
  <c r="B121" i="3"/>
  <c r="B122" i="3"/>
  <c r="B129" i="3"/>
  <c r="B130" i="3"/>
  <c r="B131" i="3"/>
  <c r="B133" i="3"/>
  <c r="B134" i="3"/>
  <c r="B136" i="3"/>
  <c r="B141" i="3"/>
  <c r="B143" i="3"/>
  <c r="B144" i="3"/>
  <c r="B145" i="3"/>
  <c r="B146" i="3"/>
  <c r="B151" i="3"/>
  <c r="B153" i="3"/>
  <c r="B155" i="3"/>
  <c r="B157" i="3"/>
  <c r="B158" i="3"/>
  <c r="B159" i="3"/>
  <c r="B163" i="3"/>
  <c r="B165" i="3"/>
  <c r="B166" i="3"/>
  <c r="B167" i="3"/>
  <c r="B19" i="2"/>
  <c r="M6" i="6" l="1"/>
  <c r="M12" i="6" s="1"/>
  <c r="Q42" i="6"/>
  <c r="Q48" i="6" s="1"/>
  <c r="M5" i="6"/>
  <c r="M11" i="6" s="1"/>
  <c r="Q41" i="6"/>
  <c r="Q47" i="6" s="1"/>
  <c r="AB161" i="5"/>
  <c r="AK90" i="5"/>
  <c r="K5" i="6" s="1"/>
  <c r="K11" i="6" s="1"/>
  <c r="E5" i="6"/>
  <c r="E11" i="6" s="1"/>
  <c r="AB163" i="5"/>
  <c r="J20" i="6" s="1"/>
  <c r="J28" i="6" s="1"/>
  <c r="AB165" i="5"/>
  <c r="AB139" i="5"/>
  <c r="G20" i="6" s="1"/>
  <c r="G28" i="6" s="1"/>
  <c r="AB141" i="5"/>
  <c r="AG66" i="5"/>
  <c r="L5" i="6" s="1"/>
  <c r="L11" i="6" s="1"/>
  <c r="F5" i="6"/>
  <c r="F11" i="6" s="1"/>
  <c r="AB137" i="5"/>
  <c r="AK94" i="5"/>
  <c r="K6" i="6" s="1"/>
  <c r="K12" i="6" s="1"/>
  <c r="E6" i="6"/>
  <c r="E12" i="6" s="1"/>
  <c r="M19" i="6"/>
  <c r="M27" i="6" s="1"/>
  <c r="AG135" i="5"/>
  <c r="L19" i="6" s="1"/>
  <c r="L27" i="6" s="1"/>
  <c r="F19" i="6"/>
  <c r="F27" i="6" s="1"/>
  <c r="AG139" i="5"/>
  <c r="L20" i="6" s="1"/>
  <c r="L28" i="6" s="1"/>
  <c r="F20" i="6"/>
  <c r="F28" i="6" s="1"/>
  <c r="M20" i="6"/>
  <c r="M28" i="6" s="1"/>
  <c r="AG70" i="5"/>
  <c r="L6" i="6" s="1"/>
  <c r="L12" i="6" s="1"/>
  <c r="F6" i="6"/>
  <c r="F12" i="6" s="1"/>
  <c r="AK159" i="5"/>
  <c r="K19" i="6" s="1"/>
  <c r="K27" i="6" s="1"/>
  <c r="E19" i="6"/>
  <c r="E27" i="6" s="1"/>
  <c r="AK163" i="5"/>
  <c r="K20" i="6" s="1"/>
  <c r="K28" i="6" s="1"/>
  <c r="E20" i="6"/>
  <c r="E28" i="6" s="1"/>
  <c r="AB68" i="5"/>
  <c r="AB66" i="5"/>
  <c r="G5" i="6" s="1"/>
  <c r="G11" i="6" s="1"/>
  <c r="AB94" i="5"/>
  <c r="I6" i="6" s="1"/>
  <c r="I12" i="6" s="1"/>
  <c r="AB96" i="5"/>
  <c r="AB70" i="5"/>
  <c r="G6" i="6" s="1"/>
  <c r="G12" i="6" s="1"/>
  <c r="AB72" i="5"/>
  <c r="AB92" i="5"/>
  <c r="AB90" i="5"/>
  <c r="I5" i="6" s="1"/>
  <c r="I11" i="6" s="1"/>
  <c r="AC187" i="5"/>
  <c r="AC186" i="5"/>
  <c r="AC86" i="5"/>
  <c r="AD86" i="5" s="1"/>
  <c r="AD88" i="5" l="1"/>
  <c r="AC189" i="5"/>
  <c r="AC188" i="5"/>
  <c r="AC185" i="5"/>
  <c r="AC183" i="5"/>
  <c r="AC184" i="5"/>
  <c r="AC182" i="5"/>
  <c r="BB324" i="5" l="1"/>
  <c r="BB312" i="5"/>
  <c r="BB300" i="5"/>
  <c r="AX325" i="5"/>
  <c r="AX324" i="5"/>
  <c r="AS336" i="5"/>
  <c r="AS324" i="5"/>
  <c r="AS312" i="5"/>
  <c r="AS300" i="5"/>
  <c r="BB234" i="5"/>
  <c r="BC236" i="5" s="1"/>
  <c r="BB210" i="5"/>
  <c r="BC212" i="5" s="1"/>
  <c r="AX234" i="5"/>
  <c r="AS210" i="5"/>
  <c r="AT212" i="5" s="1"/>
  <c r="AH167" i="5" l="1"/>
  <c r="AH155" i="5"/>
  <c r="AC168" i="5"/>
  <c r="AC167" i="5"/>
  <c r="AC156" i="5"/>
  <c r="AC155" i="5"/>
  <c r="AI155" i="5" l="1"/>
  <c r="AD167" i="5"/>
  <c r="AD169" i="5"/>
  <c r="AD157" i="5"/>
  <c r="AD155" i="5"/>
  <c r="AU218" i="5"/>
  <c r="BD218" i="5"/>
  <c r="AC143" i="5"/>
  <c r="AD143" i="5" l="1"/>
  <c r="AE131" i="5" s="1"/>
  <c r="D18" i="6" s="1"/>
  <c r="AD145" i="5"/>
  <c r="E42" i="6"/>
  <c r="E48" i="6" s="1"/>
  <c r="F42" i="6"/>
  <c r="F48" i="6" s="1"/>
  <c r="D26" i="6" l="1"/>
  <c r="AH86" i="5"/>
  <c r="I19" i="2"/>
  <c r="J19" i="2"/>
  <c r="K19" i="2"/>
  <c r="L19" i="2"/>
  <c r="M19" i="2"/>
  <c r="N19" i="2"/>
  <c r="O19" i="2"/>
  <c r="I20" i="2"/>
  <c r="J20" i="2"/>
  <c r="K20" i="2"/>
  <c r="L20" i="2"/>
  <c r="M20" i="2"/>
  <c r="N20" i="2"/>
  <c r="O20" i="2"/>
  <c r="A138" i="3"/>
  <c r="A142" i="3"/>
  <c r="A139" i="3"/>
  <c r="A140" i="3"/>
  <c r="A141" i="3"/>
  <c r="A143" i="3"/>
  <c r="A137" i="3"/>
  <c r="G19" i="2"/>
  <c r="G20" i="2"/>
  <c r="F19" i="2"/>
  <c r="F20" i="2"/>
  <c r="H19" i="2"/>
  <c r="H20" i="2"/>
  <c r="C19" i="2"/>
  <c r="D19" i="2"/>
  <c r="E19" i="2"/>
  <c r="C20" i="2"/>
  <c r="D20" i="2"/>
  <c r="E20" i="2"/>
  <c r="B20" i="2"/>
  <c r="B16" i="3"/>
  <c r="B17" i="3"/>
  <c r="B18" i="3"/>
  <c r="B19" i="3"/>
  <c r="B20" i="3"/>
  <c r="B21" i="3"/>
  <c r="B25" i="3"/>
  <c r="B26" i="3"/>
  <c r="B27" i="3"/>
  <c r="B28" i="3"/>
  <c r="B29" i="3"/>
  <c r="B30" i="3"/>
  <c r="B32" i="3"/>
  <c r="B33" i="3"/>
  <c r="B37" i="3"/>
  <c r="B38" i="3"/>
  <c r="B39" i="3"/>
  <c r="B40" i="3"/>
  <c r="B41" i="3"/>
  <c r="B42" i="3"/>
  <c r="B43" i="3"/>
  <c r="B44" i="3"/>
  <c r="B45" i="3"/>
  <c r="B46" i="3"/>
  <c r="B48" i="3"/>
  <c r="B49" i="3"/>
  <c r="B51" i="3"/>
  <c r="B52" i="3"/>
  <c r="B53" i="3"/>
  <c r="B54" i="3"/>
  <c r="B55" i="3"/>
  <c r="B56" i="3"/>
  <c r="B57" i="3"/>
  <c r="A129" i="3"/>
  <c r="A133" i="3"/>
  <c r="B22" i="3"/>
  <c r="B23" i="3"/>
  <c r="B24" i="3"/>
  <c r="B31" i="3"/>
  <c r="B34" i="3"/>
  <c r="B35" i="3"/>
  <c r="B36" i="3"/>
  <c r="B47" i="3"/>
  <c r="B50" i="3"/>
  <c r="A128" i="3"/>
  <c r="A130" i="3"/>
  <c r="A131" i="3"/>
  <c r="A132" i="3"/>
  <c r="A134" i="3"/>
  <c r="A135" i="3"/>
  <c r="A136" i="3"/>
  <c r="B6" i="3"/>
  <c r="V182" i="1"/>
  <c r="V196" i="1"/>
  <c r="V55" i="1"/>
  <c r="V97" i="1"/>
  <c r="V72" i="1"/>
  <c r="V174" i="1"/>
  <c r="V218" i="1"/>
  <c r="V180" i="1"/>
  <c r="V61" i="1"/>
  <c r="V238" i="1"/>
  <c r="V271" i="1"/>
  <c r="V236" i="1"/>
  <c r="V243" i="1"/>
  <c r="V272" i="1"/>
  <c r="V57" i="1"/>
  <c r="V6" i="1"/>
  <c r="V8" i="1"/>
  <c r="V219" i="1"/>
  <c r="V256" i="1"/>
  <c r="V259" i="1"/>
  <c r="V208" i="1"/>
  <c r="V35" i="1"/>
  <c r="V56" i="1"/>
  <c r="V38" i="1"/>
  <c r="V44" i="1"/>
  <c r="V123" i="1"/>
  <c r="V106" i="1"/>
  <c r="V190" i="1"/>
  <c r="V43" i="1"/>
  <c r="V54" i="1"/>
  <c r="V91" i="1"/>
  <c r="V164" i="1"/>
  <c r="V108" i="1"/>
  <c r="V144" i="1"/>
  <c r="V3" i="1"/>
  <c r="V210" i="1"/>
  <c r="V176" i="1"/>
  <c r="V36" i="1"/>
  <c r="V107" i="1"/>
  <c r="V62" i="1"/>
  <c r="V244" i="1"/>
  <c r="V5" i="1"/>
  <c r="V88" i="1"/>
  <c r="V235" i="1"/>
  <c r="V9" i="1"/>
  <c r="V255" i="1"/>
  <c r="V126" i="1"/>
  <c r="V181" i="1"/>
  <c r="V239" i="1"/>
  <c r="V60" i="1"/>
  <c r="V175" i="1"/>
  <c r="V71" i="1"/>
  <c r="V10" i="1"/>
  <c r="V274" i="1"/>
  <c r="V70" i="1"/>
  <c r="V254" i="1"/>
  <c r="V166" i="1"/>
  <c r="V127" i="1"/>
  <c r="V34" i="1"/>
  <c r="V173" i="1"/>
  <c r="V37" i="1"/>
  <c r="V177" i="1"/>
  <c r="V188" i="1"/>
  <c r="V192" i="1"/>
  <c r="V122" i="1"/>
  <c r="V241" i="1"/>
  <c r="V234" i="1"/>
  <c r="V89" i="1"/>
  <c r="V193" i="1"/>
  <c r="V39" i="1"/>
  <c r="V145" i="1"/>
  <c r="V124" i="1"/>
  <c r="V207" i="1"/>
  <c r="V240" i="1"/>
  <c r="V146" i="1"/>
  <c r="V96" i="1"/>
  <c r="V203" i="1"/>
  <c r="V94" i="1"/>
  <c r="V202" i="1"/>
  <c r="V41" i="1"/>
  <c r="V2" i="1"/>
  <c r="V206" i="1"/>
  <c r="V95" i="1"/>
  <c r="V4" i="1"/>
  <c r="V197" i="1"/>
  <c r="V191" i="1"/>
  <c r="V7" i="1"/>
  <c r="V125" i="1"/>
  <c r="V198" i="1"/>
  <c r="V275" i="1"/>
  <c r="V237" i="1"/>
  <c r="V20" i="1"/>
  <c r="V18" i="1"/>
  <c r="V93" i="1"/>
  <c r="V19" i="1"/>
  <c r="V40" i="1"/>
  <c r="V258" i="1"/>
  <c r="V189" i="1"/>
  <c r="V42" i="1"/>
  <c r="V205" i="1"/>
  <c r="V59" i="1"/>
  <c r="V92" i="1"/>
  <c r="V46" i="1"/>
  <c r="V245" i="1"/>
  <c r="V58" i="1"/>
  <c r="V220" i="1"/>
  <c r="V90" i="1"/>
  <c r="V257" i="1"/>
  <c r="V270" i="1"/>
  <c r="V172" i="1"/>
  <c r="V209" i="1"/>
  <c r="V204" i="1"/>
  <c r="V242" i="1"/>
  <c r="V87" i="1"/>
  <c r="V165" i="1"/>
  <c r="V273" i="1"/>
  <c r="V246" i="1"/>
  <c r="V45" i="1"/>
  <c r="V114" i="1"/>
  <c r="V116" i="1"/>
  <c r="V115" i="1"/>
  <c r="U196" i="1"/>
  <c r="U55" i="1"/>
  <c r="U97" i="1"/>
  <c r="U72" i="1"/>
  <c r="U174" i="1"/>
  <c r="U218" i="1"/>
  <c r="U180" i="1"/>
  <c r="U61" i="1"/>
  <c r="U238" i="1"/>
  <c r="U271" i="1"/>
  <c r="U236" i="1"/>
  <c r="U243" i="1"/>
  <c r="U272" i="1"/>
  <c r="U57" i="1"/>
  <c r="U6" i="1"/>
  <c r="U8" i="1"/>
  <c r="U219" i="1"/>
  <c r="U256" i="1"/>
  <c r="U259" i="1"/>
  <c r="U208" i="1"/>
  <c r="U35" i="1"/>
  <c r="U56" i="1"/>
  <c r="U38" i="1"/>
  <c r="U44" i="1"/>
  <c r="U123" i="1"/>
  <c r="U106" i="1"/>
  <c r="U190" i="1"/>
  <c r="U43" i="1"/>
  <c r="U54" i="1"/>
  <c r="U91" i="1"/>
  <c r="U164" i="1"/>
  <c r="U108" i="1"/>
  <c r="U144" i="1"/>
  <c r="U3" i="1"/>
  <c r="U210" i="1"/>
  <c r="U176" i="1"/>
  <c r="U36" i="1"/>
  <c r="U107" i="1"/>
  <c r="U62" i="1"/>
  <c r="U244" i="1"/>
  <c r="U5" i="1"/>
  <c r="U88" i="1"/>
  <c r="U235" i="1"/>
  <c r="U9" i="1"/>
  <c r="U255" i="1"/>
  <c r="U126" i="1"/>
  <c r="U181" i="1"/>
  <c r="U239" i="1"/>
  <c r="U60" i="1"/>
  <c r="U175" i="1"/>
  <c r="U71" i="1"/>
  <c r="U10" i="1"/>
  <c r="U274" i="1"/>
  <c r="U70" i="1"/>
  <c r="U254" i="1"/>
  <c r="U166" i="1"/>
  <c r="U127" i="1"/>
  <c r="U34" i="1"/>
  <c r="U173" i="1"/>
  <c r="U37" i="1"/>
  <c r="U177" i="1"/>
  <c r="U188" i="1"/>
  <c r="U192" i="1"/>
  <c r="U122" i="1"/>
  <c r="U241" i="1"/>
  <c r="U234" i="1"/>
  <c r="U89" i="1"/>
  <c r="U193" i="1"/>
  <c r="U39" i="1"/>
  <c r="U145" i="1"/>
  <c r="U124" i="1"/>
  <c r="U207" i="1"/>
  <c r="U240" i="1"/>
  <c r="U146" i="1"/>
  <c r="U96" i="1"/>
  <c r="U203" i="1"/>
  <c r="U94" i="1"/>
  <c r="U202" i="1"/>
  <c r="U41" i="1"/>
  <c r="U2" i="1"/>
  <c r="U206" i="1"/>
  <c r="U95" i="1"/>
  <c r="U4" i="1"/>
  <c r="U197" i="1"/>
  <c r="U191" i="1"/>
  <c r="U7" i="1"/>
  <c r="U125" i="1"/>
  <c r="U198" i="1"/>
  <c r="U275" i="1"/>
  <c r="U237" i="1"/>
  <c r="U20" i="1"/>
  <c r="U18" i="1"/>
  <c r="U93" i="1"/>
  <c r="U19" i="1"/>
  <c r="U40" i="1"/>
  <c r="U258" i="1"/>
  <c r="U189" i="1"/>
  <c r="U42" i="1"/>
  <c r="U205" i="1"/>
  <c r="U59" i="1"/>
  <c r="U92" i="1"/>
  <c r="U46" i="1"/>
  <c r="U245" i="1"/>
  <c r="U58" i="1"/>
  <c r="U220" i="1"/>
  <c r="U90" i="1"/>
  <c r="U257" i="1"/>
  <c r="U270" i="1"/>
  <c r="U172" i="1"/>
  <c r="U209" i="1"/>
  <c r="U204" i="1"/>
  <c r="U242" i="1"/>
  <c r="U87" i="1"/>
  <c r="U165" i="1"/>
  <c r="U273" i="1"/>
  <c r="U246" i="1"/>
  <c r="U45" i="1"/>
  <c r="U114" i="1"/>
  <c r="U116" i="1"/>
  <c r="U115" i="1"/>
  <c r="AH186" i="5" l="1"/>
  <c r="AH189" i="5"/>
  <c r="AH188" i="5"/>
  <c r="AH187" i="5"/>
  <c r="B7" i="3"/>
  <c r="B8" i="3"/>
  <c r="B9" i="3"/>
  <c r="B10" i="3"/>
  <c r="B11" i="3"/>
  <c r="B12" i="3"/>
  <c r="B13" i="3"/>
  <c r="B14" i="3"/>
  <c r="B15" i="3"/>
  <c r="BD210" i="5" l="1"/>
  <c r="BD214" i="5"/>
  <c r="AI186" i="5"/>
  <c r="F53" i="6" l="1"/>
  <c r="F59" i="6" s="1"/>
  <c r="E40" i="6"/>
  <c r="E46" i="6" s="1"/>
  <c r="E53" i="6"/>
  <c r="E59" i="6" s="1"/>
  <c r="F40" i="6"/>
  <c r="F46" i="6" s="1"/>
  <c r="E41" i="6"/>
  <c r="E47" i="6" s="1"/>
  <c r="F41" i="6"/>
  <c r="F47" i="6" s="1"/>
  <c r="AD184" i="5"/>
  <c r="AD188" i="5"/>
  <c r="AD186" i="5"/>
  <c r="AD182" i="5"/>
  <c r="AE182" i="5" l="1"/>
  <c r="D32" i="6" s="1"/>
  <c r="D36" i="6" s="1"/>
  <c r="U182" i="1"/>
  <c r="U86" i="1"/>
  <c r="V86" i="1" l="1"/>
  <c r="U2" i="5" l="1"/>
  <c r="V2" i="5" s="1"/>
  <c r="C18" i="6" s="1"/>
  <c r="Z187" i="5"/>
  <c r="Z188" i="5"/>
  <c r="Z189" i="5"/>
  <c r="Z186" i="5"/>
  <c r="Z182" i="5"/>
  <c r="Z185" i="5"/>
  <c r="Z183" i="5"/>
  <c r="Z184" i="5"/>
  <c r="U5" i="5"/>
  <c r="V5" i="5" s="1"/>
  <c r="U3" i="5"/>
  <c r="V3" i="5" s="1"/>
  <c r="U4" i="5"/>
  <c r="V4" i="5" s="1"/>
  <c r="C48" i="6" s="1"/>
  <c r="AH98" i="5"/>
  <c r="AI86" i="5" s="1"/>
  <c r="A114" i="3"/>
  <c r="A115" i="3"/>
  <c r="A117" i="3"/>
  <c r="A118" i="3"/>
  <c r="A119" i="3"/>
  <c r="A121" i="3"/>
  <c r="A122" i="3"/>
  <c r="A123" i="3"/>
  <c r="A124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3" i="3"/>
  <c r="A164" i="3"/>
  <c r="A165" i="3"/>
  <c r="A166" i="3"/>
  <c r="A167" i="3"/>
  <c r="A168" i="3"/>
  <c r="A169" i="3"/>
  <c r="A170" i="3"/>
  <c r="A171" i="3"/>
  <c r="A113" i="3"/>
  <c r="A116" i="3"/>
  <c r="A120" i="3"/>
  <c r="A125" i="3"/>
  <c r="A126" i="3"/>
  <c r="A127" i="3"/>
  <c r="A91" i="3"/>
  <c r="A92" i="3"/>
  <c r="A93" i="3"/>
  <c r="A94" i="3"/>
  <c r="A95" i="3"/>
  <c r="A96" i="3"/>
  <c r="A97" i="3"/>
  <c r="A98" i="3"/>
  <c r="A99" i="3"/>
  <c r="A100" i="3"/>
  <c r="A75" i="3"/>
  <c r="A76" i="3"/>
  <c r="A78" i="3"/>
  <c r="A79" i="3"/>
  <c r="A80" i="3"/>
  <c r="AD100" i="5" l="1"/>
  <c r="AE62" i="5"/>
  <c r="C40" i="6"/>
  <c r="C46" i="6" s="1"/>
  <c r="C53" i="6"/>
  <c r="C59" i="6" s="1"/>
  <c r="AQ215" i="5"/>
  <c r="C26" i="6"/>
  <c r="AF131" i="5"/>
  <c r="C47" i="6"/>
  <c r="C32" i="6"/>
  <c r="C36" i="6" s="1"/>
  <c r="Y182" i="5"/>
  <c r="AA182" i="5" s="1"/>
  <c r="Y187" i="5"/>
  <c r="AA187" i="5" s="1"/>
  <c r="Y189" i="5"/>
  <c r="AA189" i="5" s="1"/>
  <c r="Y186" i="5"/>
  <c r="Y188" i="5"/>
  <c r="AA188" i="5" s="1"/>
  <c r="Y185" i="5"/>
  <c r="AA185" i="5" s="1"/>
  <c r="Y183" i="5"/>
  <c r="AA183" i="5" s="1"/>
  <c r="Y184" i="5"/>
  <c r="AA184" i="5" s="1"/>
  <c r="AA86" i="5"/>
  <c r="AB86" i="5" s="1"/>
  <c r="AA75" i="5"/>
  <c r="C4" i="6"/>
  <c r="C10" i="6" s="1"/>
  <c r="W2" i="5"/>
  <c r="X2" i="5" s="1"/>
  <c r="Z2" i="5" s="1"/>
  <c r="W5" i="5"/>
  <c r="X5" i="5" s="1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27" i="3"/>
  <c r="A28" i="3"/>
  <c r="A29" i="3"/>
  <c r="A30" i="3"/>
  <c r="A31" i="3"/>
  <c r="A32" i="3"/>
  <c r="A33" i="3"/>
  <c r="A34" i="3"/>
  <c r="M4" i="6" l="1"/>
  <c r="Q40" i="6"/>
  <c r="Q46" i="6" s="1"/>
  <c r="B18" i="6"/>
  <c r="B26" i="6" s="1"/>
  <c r="AF62" i="5"/>
  <c r="AG62" i="5" s="1"/>
  <c r="D4" i="6"/>
  <c r="AB88" i="5"/>
  <c r="AB76" i="5"/>
  <c r="AB100" i="5"/>
  <c r="D42" i="6"/>
  <c r="D48" i="6" s="1"/>
  <c r="AZ234" i="5"/>
  <c r="BA234" i="5" s="1"/>
  <c r="AV218" i="5"/>
  <c r="AW218" i="5" s="1"/>
  <c r="BE218" i="5"/>
  <c r="BF218" i="5" s="1"/>
  <c r="B40" i="6"/>
  <c r="B53" i="6"/>
  <c r="J42" i="6"/>
  <c r="J48" i="6" s="1"/>
  <c r="J40" i="6"/>
  <c r="J46" i="6" s="1"/>
  <c r="D46" i="6"/>
  <c r="AQ210" i="5"/>
  <c r="AR212" i="5" s="1"/>
  <c r="BE210" i="5"/>
  <c r="AV210" i="5"/>
  <c r="AQ214" i="5"/>
  <c r="AV214" i="5"/>
  <c r="BE214" i="5"/>
  <c r="H40" i="6"/>
  <c r="H46" i="6" s="1"/>
  <c r="G42" i="6"/>
  <c r="G48" i="6" s="1"/>
  <c r="H42" i="6"/>
  <c r="H48" i="6" s="1"/>
  <c r="AQ288" i="5"/>
  <c r="I53" i="6" s="1"/>
  <c r="I59" i="6" s="1"/>
  <c r="AZ288" i="5"/>
  <c r="AV288" i="5"/>
  <c r="BE288" i="5"/>
  <c r="AZ242" i="5"/>
  <c r="I42" i="6"/>
  <c r="I48" i="6" s="1"/>
  <c r="J18" i="6"/>
  <c r="J26" i="6" s="1"/>
  <c r="AJ155" i="5"/>
  <c r="F18" i="6"/>
  <c r="F26" i="6" s="1"/>
  <c r="AG131" i="5"/>
  <c r="L18" i="6" s="1"/>
  <c r="L26" i="6" s="1"/>
  <c r="I18" i="6"/>
  <c r="I26" i="6" s="1"/>
  <c r="AF143" i="5"/>
  <c r="AG143" i="5" s="1"/>
  <c r="H18" i="6"/>
  <c r="H26" i="6" s="1"/>
  <c r="G18" i="6"/>
  <c r="G26" i="6" s="1"/>
  <c r="H41" i="6"/>
  <c r="H47" i="6" s="1"/>
  <c r="D41" i="6"/>
  <c r="D47" i="6" s="1"/>
  <c r="J53" i="6"/>
  <c r="J59" i="6" s="1"/>
  <c r="H53" i="6"/>
  <c r="H59" i="6" s="1"/>
  <c r="D53" i="6"/>
  <c r="D59" i="6" s="1"/>
  <c r="G53" i="6"/>
  <c r="G59" i="6" s="1"/>
  <c r="J41" i="6"/>
  <c r="J47" i="6" s="1"/>
  <c r="I41" i="6"/>
  <c r="I47" i="6" s="1"/>
  <c r="AZ238" i="5"/>
  <c r="AA186" i="5"/>
  <c r="AB186" i="5" s="1"/>
  <c r="I32" i="6" s="1"/>
  <c r="I36" i="6" s="1"/>
  <c r="AJ186" i="5"/>
  <c r="AB182" i="5"/>
  <c r="G32" i="6" s="1"/>
  <c r="G36" i="6" s="1"/>
  <c r="AF182" i="5"/>
  <c r="AB184" i="5"/>
  <c r="H32" i="6" s="1"/>
  <c r="H36" i="6" s="1"/>
  <c r="AB188" i="5"/>
  <c r="J32" i="6" s="1"/>
  <c r="J36" i="6" s="1"/>
  <c r="AR216" i="5" l="1"/>
  <c r="AR214" i="5"/>
  <c r="G41" i="6" s="1"/>
  <c r="G47" i="6" s="1"/>
  <c r="M18" i="6"/>
  <c r="M26" i="6" s="1"/>
  <c r="M10" i="6"/>
  <c r="BF210" i="5"/>
  <c r="O40" i="6" s="1"/>
  <c r="O46" i="6" s="1"/>
  <c r="BA242" i="5"/>
  <c r="N42" i="6" s="1"/>
  <c r="N48" i="6" s="1"/>
  <c r="K42" i="6"/>
  <c r="K48" i="6" s="1"/>
  <c r="P42" i="6"/>
  <c r="P48" i="6" s="1"/>
  <c r="M42" i="6"/>
  <c r="M48" i="6" s="1"/>
  <c r="O42" i="6"/>
  <c r="O48" i="6" s="1"/>
  <c r="L42" i="6"/>
  <c r="L48" i="6" s="1"/>
  <c r="AK155" i="5"/>
  <c r="K18" i="6" s="1"/>
  <c r="K26" i="6" s="1"/>
  <c r="E18" i="6"/>
  <c r="E26" i="6" s="1"/>
  <c r="BF288" i="5"/>
  <c r="O53" i="6" s="1"/>
  <c r="O59" i="6" s="1"/>
  <c r="L53" i="6"/>
  <c r="L59" i="6" s="1"/>
  <c r="BA288" i="5"/>
  <c r="N53" i="6" s="1"/>
  <c r="N59" i="6" s="1"/>
  <c r="K53" i="6"/>
  <c r="K59" i="6" s="1"/>
  <c r="AW214" i="5"/>
  <c r="M41" i="6"/>
  <c r="M47" i="6" s="1"/>
  <c r="BF214" i="5"/>
  <c r="L41" i="6"/>
  <c r="L47" i="6" s="1"/>
  <c r="AW288" i="5"/>
  <c r="P53" i="6" s="1"/>
  <c r="P59" i="6" s="1"/>
  <c r="M53" i="6"/>
  <c r="M59" i="6" s="1"/>
  <c r="K41" i="6"/>
  <c r="K47" i="6" s="1"/>
  <c r="BA238" i="5"/>
  <c r="N41" i="6" s="1"/>
  <c r="N47" i="6" s="1"/>
  <c r="I40" i="6"/>
  <c r="I46" i="6" s="1"/>
  <c r="G40" i="6"/>
  <c r="G46" i="6" s="1"/>
  <c r="AW210" i="5"/>
  <c r="M40" i="6"/>
  <c r="M46" i="6" s="1"/>
  <c r="L40" i="6"/>
  <c r="L46" i="6" s="1"/>
  <c r="N40" i="6"/>
  <c r="N46" i="6" s="1"/>
  <c r="K40" i="6"/>
  <c r="K46" i="6" s="1"/>
  <c r="AG182" i="5"/>
  <c r="L32" i="6" s="1"/>
  <c r="L36" i="6" s="1"/>
  <c r="F32" i="6"/>
  <c r="F36" i="6" s="1"/>
  <c r="AK186" i="5"/>
  <c r="K32" i="6" s="1"/>
  <c r="K36" i="6" s="1"/>
  <c r="E32" i="6"/>
  <c r="E36" i="6" s="1"/>
  <c r="D10" i="6"/>
  <c r="A82" i="3"/>
  <c r="A35" i="3"/>
  <c r="A36" i="3"/>
  <c r="A37" i="3"/>
  <c r="A38" i="3"/>
  <c r="A39" i="3"/>
  <c r="A40" i="3"/>
  <c r="A41" i="3"/>
  <c r="A42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81" i="3"/>
  <c r="A83" i="3"/>
  <c r="A84" i="3"/>
  <c r="A85" i="3"/>
  <c r="A86" i="3"/>
  <c r="A87" i="3"/>
  <c r="A88" i="3"/>
  <c r="A89" i="3"/>
  <c r="A9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62" i="3"/>
  <c r="O41" i="6" l="1"/>
  <c r="O47" i="6" s="1"/>
  <c r="P41" i="6"/>
  <c r="P47" i="6" s="1"/>
  <c r="P40" i="6"/>
  <c r="P46" i="6" s="1"/>
  <c r="W4" i="5"/>
  <c r="X4" i="5" s="1"/>
  <c r="B48" i="6" s="1"/>
  <c r="W3" i="5"/>
  <c r="X3" i="5" s="1"/>
  <c r="B47" i="6" l="1"/>
  <c r="G4" i="6"/>
  <c r="G10" i="6" s="1"/>
  <c r="AJ86" i="5"/>
  <c r="J10" i="6"/>
  <c r="H4" i="6"/>
  <c r="H10" i="6" s="1"/>
  <c r="B46" i="6" l="1"/>
  <c r="B59" i="6"/>
  <c r="B4" i="6"/>
  <c r="B10" i="6" s="1"/>
  <c r="B32" i="6"/>
  <c r="B36" i="6" s="1"/>
  <c r="I4" i="6"/>
  <c r="I10" i="6" s="1"/>
  <c r="AK86" i="5"/>
  <c r="K4" i="6" s="1"/>
  <c r="K10" i="6" s="1"/>
  <c r="E4" i="6"/>
  <c r="E10" i="6" s="1"/>
  <c r="L4" i="6"/>
  <c r="L10" i="6" s="1"/>
  <c r="F4" i="6"/>
  <c r="F10" i="6" s="1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</calcChain>
</file>

<file path=xl/sharedStrings.xml><?xml version="1.0" encoding="utf-8"?>
<sst xmlns="http://schemas.openxmlformats.org/spreadsheetml/2006/main" count="4391" uniqueCount="895">
  <si>
    <r>
      <rPr>
        <sz val="11"/>
        <rFont val="Calibri"/>
        <family val="2"/>
      </rPr>
      <t>Well</t>
    </r>
  </si>
  <si>
    <r>
      <rPr>
        <sz val="11"/>
        <rFont val="Calibri"/>
        <family val="2"/>
      </rPr>
      <t>Sample description 1</t>
    </r>
  </si>
  <si>
    <r>
      <rPr>
        <sz val="11"/>
        <rFont val="Calibri"/>
        <family val="2"/>
      </rPr>
      <t>Target</t>
    </r>
  </si>
  <si>
    <t>q4Gag</t>
  </si>
  <si>
    <t>SilicanoEnv</t>
  </si>
  <si>
    <t>q4Psi</t>
  </si>
  <si>
    <t>q4Pol</t>
  </si>
  <si>
    <t>SilicanoPsi</t>
  </si>
  <si>
    <t>RPP30Shear</t>
  </si>
  <si>
    <t>RPP30</t>
  </si>
  <si>
    <r>
      <rPr>
        <sz val="11"/>
        <rFont val="Calibri"/>
        <family val="2"/>
      </rPr>
      <t>Conc(copies/µL)</t>
    </r>
  </si>
  <si>
    <r>
      <rPr>
        <sz val="11"/>
        <rFont val="Calibri"/>
        <family val="2"/>
      </rPr>
      <t>Accepted Droplets</t>
    </r>
  </si>
  <si>
    <r>
      <rPr>
        <sz val="11"/>
        <rFont val="Calibri"/>
        <family val="2"/>
      </rPr>
      <t>Positives</t>
    </r>
  </si>
  <si>
    <r>
      <rPr>
        <sz val="11"/>
        <rFont val="Calibri"/>
        <family val="2"/>
      </rPr>
      <t>Negatives</t>
    </r>
  </si>
  <si>
    <r>
      <rPr>
        <sz val="11"/>
        <rFont val="Calibri"/>
        <family val="2"/>
      </rPr>
      <t>Ch1+Ch2+</t>
    </r>
  </si>
  <si>
    <r>
      <rPr>
        <sz val="11"/>
        <rFont val="Calibri"/>
        <family val="2"/>
      </rPr>
      <t>Ch1+Ch2-</t>
    </r>
  </si>
  <si>
    <r>
      <rPr>
        <sz val="11"/>
        <rFont val="Calibri"/>
        <family val="2"/>
      </rPr>
      <t>Ch1-Ch2+</t>
    </r>
  </si>
  <si>
    <r>
      <rPr>
        <sz val="11"/>
        <rFont val="Calibri"/>
        <family val="2"/>
      </rPr>
      <t>Ch1-Ch2-</t>
    </r>
  </si>
  <si>
    <r>
      <rPr>
        <sz val="11"/>
        <rFont val="Calibri"/>
        <family val="2"/>
      </rPr>
      <t>Ch3+Ch4-</t>
    </r>
  </si>
  <si>
    <r>
      <rPr>
        <sz val="11"/>
        <rFont val="Calibri"/>
        <family val="2"/>
      </rPr>
      <t>Ch5-Ch6+</t>
    </r>
  </si>
  <si>
    <t>Ch1+</t>
  </si>
  <si>
    <t>Ch1+Ch2+</t>
  </si>
  <si>
    <t>Ch1+Ch2+Ch3+</t>
  </si>
  <si>
    <t>Ch2+</t>
  </si>
  <si>
    <t>Ch3+</t>
  </si>
  <si>
    <t>Ch1+Ch3+</t>
  </si>
  <si>
    <t>Ch2+Ch3+</t>
  </si>
  <si>
    <t>Ch6+</t>
  </si>
  <si>
    <t>Ch1+Ch6+</t>
  </si>
  <si>
    <t>Ch2+Ch6+</t>
  </si>
  <si>
    <t>Ch1+Ch2+Ch6+</t>
  </si>
  <si>
    <t>Ch3+Ch6+</t>
  </si>
  <si>
    <t>Ch1+Ch3+Ch6+</t>
  </si>
  <si>
    <t>Ch2+Ch3+Ch6+</t>
  </si>
  <si>
    <t>Ch1+Ch2+Ch3+Ch6+</t>
  </si>
  <si>
    <t>Well</t>
  </si>
  <si>
    <t>Target value of 0 = negative</t>
  </si>
  <si>
    <t>Target value of 1 = positive</t>
  </si>
  <si>
    <t>Target value of u = unclassified(Advanced Classification Method)</t>
  </si>
  <si>
    <t>Formula</t>
  </si>
  <si>
    <t>Well,Target 1,Target 2,Target 3,Target 4,Target 5,Target 6,Count,Ch1 Mean,Ch1 StdDev,Ch2 Mean,Ch2 StdDev,Ch3 Mean,Ch3 StdDev,Ch4 Mean,Ch4 StdDev,Ch5 Mean,Ch5 StdDev,Ch6 Mean,Ch6 StdDev,Cluster ID</t>
  </si>
  <si>
    <t>Positives</t>
  </si>
  <si>
    <t>Threshold</t>
  </si>
  <si>
    <t>unsheared</t>
  </si>
  <si>
    <t>Mean unsheared</t>
  </si>
  <si>
    <t>Conc(copies/µL)</t>
  </si>
  <si>
    <t>Concentration quadruple positive for target (copies/µL)</t>
  </si>
  <si>
    <t>Mean concentration RPP30 + RPP30Shear (copies/µL)</t>
  </si>
  <si>
    <t>Mean concentration RPP30 (corrected by dilutionfactor) (copies/µL)</t>
  </si>
  <si>
    <t>Concentration RPP30 (corrected by dilutionfactor) (copies/µL)</t>
  </si>
  <si>
    <t>Mean concentration quadruple positive all targets (copies/µL)</t>
  </si>
  <si>
    <t>intact provirus/Mio cells</t>
  </si>
  <si>
    <t>Target/Mio cells</t>
  </si>
  <si>
    <t>intact provirus/Mio cells, corrected for shearing</t>
  </si>
  <si>
    <t>Std</t>
  </si>
  <si>
    <t>Target</t>
  </si>
  <si>
    <t>Mean copies/well</t>
  </si>
  <si>
    <t>Mean cells per reaction</t>
  </si>
  <si>
    <t>Shearing Index</t>
  </si>
  <si>
    <t>Intact concentration (copies/µl)</t>
  </si>
  <si>
    <t xml:space="preserve">Mean Target/Mio cells </t>
  </si>
  <si>
    <t>Number of cells analysed</t>
  </si>
  <si>
    <t>Gag/Mio cell</t>
  </si>
  <si>
    <t>Pol/Mio cell</t>
  </si>
  <si>
    <t>Psi/Mio cell</t>
  </si>
  <si>
    <t>Env/Mio cell</t>
  </si>
  <si>
    <t>Concentration quadruple positive(copies/µL)</t>
  </si>
  <si>
    <t>Shear correction</t>
  </si>
  <si>
    <t>Without correction for shearing</t>
  </si>
  <si>
    <t>intact provirus (4 color)/Mio cells</t>
  </si>
  <si>
    <t>all negative</t>
  </si>
  <si>
    <t>Totale positives</t>
  </si>
  <si>
    <r>
      <rPr>
        <sz val="11"/>
        <rFont val="Calibri"/>
        <family val="2"/>
      </rPr>
      <t>DyeName(s)</t>
    </r>
  </si>
  <si>
    <t>FAM</t>
  </si>
  <si>
    <t>Cy5</t>
  </si>
  <si>
    <t>ATTO590</t>
  </si>
  <si>
    <t>VIC</t>
  </si>
  <si>
    <t>4 color q4</t>
  </si>
  <si>
    <t>Concentration Env+Psi positive for target (copies/µL)</t>
  </si>
  <si>
    <t>Env+Psi+ intact provirus/Mio cells</t>
  </si>
  <si>
    <t>Env+Psi+ intact provirus/Mio cells, Shear corrected</t>
  </si>
  <si>
    <t>Env+Psi+ concentration (copies/µL)</t>
  </si>
  <si>
    <t>Env+Psi+/Mio cells</t>
  </si>
  <si>
    <t>Dye</t>
  </si>
  <si>
    <t>equal</t>
  </si>
  <si>
    <t>Concentration probes</t>
  </si>
  <si>
    <t xml:space="preserve">4 color  assay </t>
  </si>
  <si>
    <t>gDNA 8E5-N</t>
  </si>
  <si>
    <t>NatalieEnv</t>
  </si>
  <si>
    <t>q4 Natalie Env - gDNA 8E5</t>
  </si>
  <si>
    <t>q4 NatalieENV</t>
  </si>
  <si>
    <t>RU5</t>
  </si>
  <si>
    <t>ROX</t>
  </si>
  <si>
    <t>Ch5+</t>
  </si>
  <si>
    <t>Ch1+Ch5+</t>
  </si>
  <si>
    <t>Ch2+Ch5+</t>
  </si>
  <si>
    <t>Ch1+Ch2+Ch5+</t>
  </si>
  <si>
    <t>Ch3+Ch5+</t>
  </si>
  <si>
    <t>Ch1+Ch3+Ch5+</t>
  </si>
  <si>
    <t>Ch2+Ch3+Ch5+</t>
  </si>
  <si>
    <t>Ch1+Ch2+Ch3+Ch5+</t>
  </si>
  <si>
    <t>Ch5+Ch6+</t>
  </si>
  <si>
    <t>Ch1+Ch5+Ch6+</t>
  </si>
  <si>
    <t>Ch2+Ch5+Ch6+</t>
  </si>
  <si>
    <t>Ch1+Ch2+Ch5+Ch6+</t>
  </si>
  <si>
    <t>Ch3+Ch5+Ch6</t>
  </si>
  <si>
    <t>Ch1+Ch3+Ch5+Ch6</t>
  </si>
  <si>
    <t>Ch2+Ch3+Ch5+Ch6</t>
  </si>
  <si>
    <t>Ch1+Ch2+Ch3+Ch5+Ch6</t>
  </si>
  <si>
    <t xml:space="preserve">5 color  assay </t>
  </si>
  <si>
    <t>q4</t>
  </si>
  <si>
    <t>Concentration 5c positive for target (copies/µL)</t>
  </si>
  <si>
    <t>Mean concentration 5c positive all targets (copies/µL)</t>
  </si>
  <si>
    <t>5c intact provirus/Mio cells</t>
  </si>
  <si>
    <t>Mean concentration 5c positive for target targets (copies/µL)</t>
  </si>
  <si>
    <t>4c intact provirus/Mio cells</t>
  </si>
  <si>
    <t>Concentration 5-color positive(copies/µL)</t>
  </si>
  <si>
    <t>intact provirus (5 color)/Mio cells</t>
  </si>
  <si>
    <t>5 color - q4 assay</t>
  </si>
  <si>
    <t>5 color - IPDA+ assay</t>
  </si>
  <si>
    <t>Total HIV-DNA (copies/Mio cells)</t>
  </si>
  <si>
    <t>IPDA+</t>
  </si>
  <si>
    <r>
      <rPr>
        <sz val="11"/>
        <rFont val="Calibri"/>
      </rPr>
      <t>Well</t>
    </r>
  </si>
  <si>
    <r>
      <rPr>
        <sz val="11"/>
        <rFont val="Calibri"/>
      </rPr>
      <t>Sample description 1</t>
    </r>
  </si>
  <si>
    <r>
      <rPr>
        <sz val="11"/>
        <rFont val="Calibri"/>
      </rPr>
      <t>Target</t>
    </r>
  </si>
  <si>
    <r>
      <rPr>
        <sz val="11"/>
        <rFont val="Calibri"/>
      </rPr>
      <t>Conc(copies/µL)</t>
    </r>
  </si>
  <si>
    <r>
      <rPr>
        <sz val="11"/>
        <rFont val="Calibri"/>
      </rPr>
      <t>DyeName(s)</t>
    </r>
  </si>
  <si>
    <r>
      <rPr>
        <sz val="11"/>
        <rFont val="Calibri"/>
      </rPr>
      <t>Accepted Droplets</t>
    </r>
  </si>
  <si>
    <r>
      <rPr>
        <sz val="11"/>
        <rFont val="Calibri"/>
      </rPr>
      <t>Positives</t>
    </r>
  </si>
  <si>
    <r>
      <rPr>
        <sz val="11"/>
        <rFont val="Calibri"/>
      </rPr>
      <t>Negatives</t>
    </r>
  </si>
  <si>
    <r>
      <rPr>
        <sz val="11"/>
        <rFont val="Calibri"/>
      </rPr>
      <t>Ch1+Ch2+</t>
    </r>
  </si>
  <si>
    <r>
      <rPr>
        <sz val="11"/>
        <rFont val="Calibri"/>
      </rPr>
      <t>Ch1+Ch2-</t>
    </r>
  </si>
  <si>
    <r>
      <rPr>
        <sz val="11"/>
        <rFont val="Calibri"/>
      </rPr>
      <t>Ch1-Ch2+</t>
    </r>
  </si>
  <si>
    <r>
      <rPr>
        <sz val="11"/>
        <rFont val="Calibri"/>
      </rPr>
      <t>Ch1-Ch2-</t>
    </r>
  </si>
  <si>
    <r>
      <rPr>
        <sz val="11"/>
        <rFont val="Calibri"/>
      </rPr>
      <t>Ch3+Ch4+</t>
    </r>
  </si>
  <si>
    <r>
      <rPr>
        <sz val="11"/>
        <rFont val="Calibri"/>
      </rPr>
      <t>Ch3+Ch4-</t>
    </r>
  </si>
  <si>
    <r>
      <rPr>
        <sz val="11"/>
        <rFont val="Calibri"/>
      </rPr>
      <t>Ch3-Ch4+</t>
    </r>
  </si>
  <si>
    <r>
      <rPr>
        <sz val="11"/>
        <rFont val="Calibri"/>
      </rPr>
      <t>Ch3-Ch4-</t>
    </r>
  </si>
  <si>
    <r>
      <rPr>
        <sz val="11"/>
        <rFont val="Calibri"/>
      </rPr>
      <t>Ch5+Ch6+</t>
    </r>
  </si>
  <si>
    <r>
      <rPr>
        <sz val="11"/>
        <rFont val="Calibri"/>
      </rPr>
      <t>Ch5+Ch6-</t>
    </r>
  </si>
  <si>
    <r>
      <rPr>
        <sz val="11"/>
        <rFont val="Calibri"/>
      </rPr>
      <t>Ch5-Ch6+</t>
    </r>
  </si>
  <si>
    <r>
      <rPr>
        <sz val="11"/>
        <rFont val="Calibri"/>
      </rPr>
      <t>Ch5-Ch6-</t>
    </r>
  </si>
  <si>
    <t>Total positives</t>
  </si>
  <si>
    <t>Totale droplets/3</t>
  </si>
  <si>
    <t xml:space="preserve">q4 4 color </t>
  </si>
  <si>
    <t>q4 4 color</t>
  </si>
  <si>
    <t>4 color IPDA+</t>
  </si>
  <si>
    <t xml:space="preserve">IPDA+ 4 color </t>
  </si>
  <si>
    <t>sample</t>
  </si>
  <si>
    <t>No Call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</si>
  <si>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</si>
  <si>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</si>
  <si>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</si>
  <si>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</si>
  <si>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</si>
  <si>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</si>
  <si>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</si>
  <si>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</si>
  <si>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</si>
  <si>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</si>
  <si>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</si>
  <si>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</si>
  <si>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</si>
  <si>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</si>
  <si>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</si>
  <si>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</si>
  <si>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</si>
  <si>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</si>
  <si>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</si>
  <si>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</si>
  <si>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</si>
  <si>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</si>
  <si>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</si>
  <si>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</si>
  <si>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</si>
  <si>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</si>
  <si>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</si>
  <si>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</si>
  <si>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</si>
  <si>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</si>
  <si>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</si>
  <si>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</si>
  <si>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</si>
  <si>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</si>
  <si>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</si>
  <si>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</si>
  <si>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</si>
  <si>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</si>
  <si>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</si>
  <si>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</si>
  <si>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</si>
  <si>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</si>
  <si>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</si>
  <si>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</si>
  <si>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</si>
  <si>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</si>
  <si>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</si>
  <si>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</si>
  <si>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</si>
  <si>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</si>
  <si>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</si>
  <si>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</si>
  <si>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</si>
  <si>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</si>
  <si>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</si>
  <si>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</si>
  <si>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</si>
  <si>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</si>
  <si>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</si>
  <si>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</si>
  <si>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</si>
  <si>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</si>
  <si>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</si>
  <si>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</si>
  <si>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</si>
  <si>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</si>
  <si>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</si>
  <si>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</si>
  <si>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</si>
  <si>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</si>
  <si>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</si>
  <si>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</si>
  <si>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gDNA 8E5 30 ng</t>
  </si>
  <si>
    <t>gDNA 8E5 3 ng</t>
  </si>
  <si>
    <t>gDNA 8E5 0,3 ng</t>
  </si>
  <si>
    <t>gDNA 8E5 4 ng per ul</t>
  </si>
  <si>
    <t>H2O</t>
  </si>
  <si>
    <t>A01,0,0,0,0,0,11451,541.748710061336,91.6341556262176,663.665501724548,112.07019868363,314.372935346324,52.2968609811431,141.464542047518,42.2959940004445,322.233823052515,106.757984659071,360.951792525679,69.9283386295167,1,</t>
  </si>
  <si>
    <t>A01,1,0,0,0,0,17,3796.25757553998,1064.7455528278,672.25637996898,102.268663527847,308.108656041762,51.5176186683263,140.73612280453,58.189054086179,337.675946403952,164.485546555624,375.871165556066,111.526815500279,2,</t>
  </si>
  <si>
    <t>A01,0,1,0,0,0,77,552.920148180677,73.2858231292615,1641.16204913251,274.019149939911,300.679606846401,43.1103984096232,132.68421995485,40.7766927986312,284.001544704685,64.0637257217447,337.339743279791,54.1153737410029,3,</t>
  </si>
  <si>
    <t>A01,0,0,1,0,0,9,509.545203314887,87.706785977827,710.862365722656,144.35236834127,1176.5589328342,340.957655020155,155.836602952745,64.6593249696845,330.841311984592,86.3724697676097,293.238645765516,44.9671601180063,4,</t>
  </si>
  <si>
    <t>A01,1,0,1,0,0,2,4355.47802734375,1082.56529024935,687.093170166016,21.2274025402724,1273.54998779297,14.5482559124862,114.195785522461,6.67271603022779,282.074844360352,78.746831885568,312.895660400391,74.9361417733697,5,</t>
  </si>
  <si>
    <t>A01,1,1,1,0,0,1,3667.00268554688,0,1644.67578125,0,743.647399902344,0,244.968383789063,0,332.463745117188,0,280.270446777344,0,6,</t>
  </si>
  <si>
    <t>A01,0,0,0,1,0,7,657.973406110491,257.407728063964,602.754468645368,163.099779560651,299.688517979213,89.2914184259361,116.079457146781,51.9303379951232,1826.5580531529,688.478246507245,543.185054234096,110.885630775262,7,</t>
  </si>
  <si>
    <t>A01,1,1,0,1,0,5,1895.75461425781,378.704579453084,1422.50510253906,195.369144111641,342.767065429687,44.43384780858,84.9448661804199,29.3047541569904,1405.62252197266,403.559128504316,633.082208251953,124.555671619228,8,</t>
  </si>
  <si>
    <t>A01,0,0,1,1,0,15,536.040431722005,84.8310678013139,622.816099039714,86.8471310478636,916.132690429688,184.301706127495,140.879614766439,38.9381965839869,2550.64073893229,484.328938557082,580.295182291667,83.2546466801104,9,</t>
  </si>
  <si>
    <t>A01,1,0,1,1,0,11,4271.0810324929,646.416540790692,689.09169699929,87.3789150433946,934.807894620028,215.999212486521,111.570873477242,51.9215733330302,2500.16243119673,405.535731663581,555.072282270952,112.427291555651,10,</t>
  </si>
  <si>
    <t>A01,0,0,0,0,1,22,508.835001165217,48.1703344121803,616.041284734553,80.1016906617312,272.439403187145,30.1950291606224,132.68680156361,42.6871120357919,85.3349701708013,96.9995812806666,2240.18420132724,698.399328065281,11,</t>
  </si>
  <si>
    <t>A01,1,0,0,0,1,8,4056.47122192383,735.995902425934,721.001960754395,139.589590265487,281.244968414307,41.0193247011832,153.927917480469,56.9051664274293,116.867135047913,49.6488969297242,2122.47648620605,687.28523293926,12,</t>
  </si>
  <si>
    <t>A01,0,1,0,0,1,3,600.886108398438,62.8659670060249,1626.95943196615,390.018722910635,322.559763590495,26.8746977726259,162.73565419515,44.5375506694631,250.085444132487,125.37932496937,1574.92443847656,521.35626887437,13,</t>
  </si>
  <si>
    <t>A01,1,1,0,0,1,2,4732.93090820313,113.711954516545,2163.93505859375,67.1002212774107,347.726867675781,42.5099183227063,104.979732513428,44.4730686244751,138.250822067261,180.623792193754,1943.03088378906,900.719557741783,14,</t>
  </si>
  <si>
    <t>A01,1,0,1,0,1,1,3653.31860351563,0,569.884399414063,0,736.794250488281,0,97.985954284668,0,579.915893554688,0,1404.8828125,0,15,</t>
  </si>
  <si>
    <t>A01,1,1,1,0,1,1,3052.4228515625,0,1381.798828125,0,616.481872558594,0,95.9556655883789,0,608.774536132813,0,604.379028320313,0,16,</t>
  </si>
  <si>
    <t>A01,0,0,0,1,1,2,541.72509765625,37.0084773739373,483.9658203125,15.164686952262,136.553199768066,14.3921844465764,80.5904846191406,42.305692902261,1861.07446289063,334.330996581663,1232.33209228516,39.7914155736731,17,</t>
  </si>
  <si>
    <t>A01,1,0,0,1,1,2,2690.39208984375,1068.23809152273,608.529510498047,78.7346396452308,265.820152282715,201.484140864918,133.942321777344,57.4800257508606,1551.00024414063,108.27451743475,1296.5617980957,496.97638900616,18,</t>
  </si>
  <si>
    <t>A01,1,1,0,1,1,5,3552.21801757813,648.909473602951,1661.25258789062,282.601890233146,363.897216796875,39.5306543065859,157.440769958496,59.453189090917,1724.24462890625,205.465619576924,941.291186523438,191.137609071157,19,</t>
  </si>
  <si>
    <t>A01,0,0,1,1,1,1,630.495178222656,0,688.527099609375,0,1292.64794921875,0,73.1429214477539,0,3115.60913085938,0,958.131286621094,0,20,</t>
  </si>
  <si>
    <t>A01,1,0,1,1,1,22,4387.18048650568,857.557665278903,663.65784107555,132.759573017542,918.880482066761,214.939533147996,114.225134676153,53.2549811717658,2254.31699995561,395.787452605395,1586.40286809748,588.415030415162,21,</t>
  </si>
  <si>
    <t>A01,1,1,1,1,1,60,3970.714453125,1050.4388124032,1697.2295694987,267.855542799649,695.404643249512,187.326449086864,121.619833087921,41.7335361093398,2000.86843465169,455.385643221917,1366.98800252279,491.22593887746,22,</t>
  </si>
  <si>
    <t>A02,0,0,0,0,0,12026,627.13379058508,78.7087468526294,726.842257714283,94.0643435290313,341.124348221574,45.1378397446358,171.671722619482,41.2683433222744,328.432467223522,105.773747123821,393.938626531553,60.0223382639467,1,</t>
  </si>
  <si>
    <t>A02,1,0,0,0,0,5,4596.7728515625,287.813918049412,704.78740234375,52.6785065023831,321.357916259766,9.52289156859878,119.92533416748,19.9184282384332,222.227514648438,31.2782237505814,397.559008789062,31.0373815814007,2,</t>
  </si>
  <si>
    <t>A02,0,1,0,0,0,18,678.760301378038,88.2840191527669,1914.18051486545,332.513448838587,358.118097941081,58.2001340620625,177.14035627577,53.7611329174659,307.147893269857,58.4859878922392,419.642225477431,88.357665347414,3,</t>
  </si>
  <si>
    <t>A02,1,1,0,0,0,1,4627.81787109375,0,1676.83471679688,0,296.197845458984,0,156.769668579102,0,232.24006652832,0,354.4775390625,0,4,</t>
  </si>
  <si>
    <t>A02,0,0,1,0,0,1,503.137908935547,0,593.77783203125,0,653.636108398438,0,193.329116821289,0,226.871627807617,0,310.249450683594,0,5,</t>
  </si>
  <si>
    <t>A02,0,0,0,1,0,5,745.370092773437,60.3068489226776,755.794641113281,93.6873992086366,375.937585449219,75.7981821333378,175.071548461914,22.1780372373207,2157.33425292969,578.366205959183,681.317932128906,126.430406902281,6,</t>
  </si>
  <si>
    <t>A02,0,0,1,1,0,3,611.764872233073,97.0716174289778,505.410176595052,75.3106837366333,1094.5458984375,180.855371969807,175.0040918986,47.9951951550979,2882.11279296875,183.350650928612,612.344909667969,69.2812210814442,7,</t>
  </si>
  <si>
    <t>A02,0,0,0,0,1,6,617.038401285807,99.8206136671661,691.278635660807,85.6126838330922,291.321927388509,56.7367605019225,181.528633117676,38.4560351450348,86.0640862782796,16.3676410283108,2729.89056396484,1022.35286170889,8,</t>
  </si>
  <si>
    <t>A02,1,0,0,0,1,2,4391.77526855469,418.644675930092,659.146087646484,24.5277233140355,244.981422424316,3.69687069333329,140.533550262451,24.6921405303,-55.57790184021,111.007707517552,2816.16101074219,563.068819118563,9,</t>
  </si>
  <si>
    <t>A02,0,0,0,1,1,1,800.849609375,0,813.48974609375,0,248.164398193359,0,132.025939941406,0,2340.72924804688,0,1508.20483398438,0,10,</t>
  </si>
  <si>
    <t>A02,1,1,0,1,1,1,4466.4033203125,0,1657.9580078125,0,459.774993896484,0,90.8984680175781,0,2145.78637695313,0,985.28271484375,0,11,</t>
  </si>
  <si>
    <t>A02,1,1,1,1,1,7,4799.46163504464,681.668237124862,2036.76820591518,126.023548028356,818.74747140067,168.766597194324,162.461423601423,43.6962622469017,2338.62245396205,204.534531426334,2010.6499546596,440.165252529644,12,</t>
  </si>
  <si>
    <t>A03,0,0,0,0,0,2237,528.677320675601,50.4237311983206,706.357100451371,59.861000534174,287.827612183272,34.9110249152353,150.368966714367,35.8620001459936,348.212997491092,71.3364311917269,347.945942441747,50.2135653466593,1,</t>
  </si>
  <si>
    <t>A03,0,1,0,0,0,1,558.908325195313,0,1688.69970703125,0,293.717834472656,0,171.312545776367,0,448.908294677734,0,329.8779296875,0,2,</t>
  </si>
  <si>
    <t>A03,1,1,1,1,1,1,4763.966796875,0,1855.28369140625,0,766.152282714844,0,130.916915893555,0,1704.98376464844,0,1721.947265625,0,3,</t>
  </si>
  <si>
    <t>A04,0,0,0,0,0,10083,346.562027159137,56.2509893936457,633.039612987715,83.3894574016958,831.734204551926,133.346158563414,112.145349411243,46.706948033034,266.837206758701,69.3952555691272,338.840177115876,55.7737627238535,1,</t>
  </si>
  <si>
    <t>A04,1,0,0,0,0,9,2567.69694010417,359.342409474141,607.302310519748,66.6254868016084,908.937337239583,241.274613808718,98.3990283542209,38.6980463927602,394.518703884549,208.52183703158,340.017210218641,69.7176530723772,2,</t>
  </si>
  <si>
    <t>A04,0,1,0,0,0,61,343.561895151607,47.0855129158971,1664.29662885822,189.256895605904,787.466363625448,89.7834485814673,107.855851204669,49.5120380683482,246.966355620838,49.4685305729124,328.895057553151,47.6987676526581,3,</t>
  </si>
  <si>
    <t>A04,0,0,1,0,0,11,359.888685746626,64.1673960738323,641.675237482244,120.565322845057,5195.78431285511,1468.76174585234,64.2866839495572,65.9664642315894,257.678599964489,58.0585310383422,329.756269975142,52.3348816757248,4,</t>
  </si>
  <si>
    <t>A04,1,0,1,0,0,1,2962.68359375,0,567.242553710938,0,5149.80859375,0,-34.0253028869629,0,293.465515136719,0,294.978851318359,0,5,</t>
  </si>
  <si>
    <t>A04,1,1,1,0,0,1,2664.27124023438,0,2017.62707519531,0,3674.21044921875,0,177.513488769531,0,431.751678466797,0,204.709518432617,0,6,</t>
  </si>
  <si>
    <t>A04,0,0,0,1,0,8,360.554542541504,30.1927259788377,570.565494537354,119.91358300772,783.391815185547,97.2272771047626,113.69749546051,49.0765579780551,2009.11853027344,478.845097837859,526.865013122559,79.6609485856391,7,</t>
  </si>
  <si>
    <t>A04,1,0,0,1,0,8,2958.05474853516,507.755401975424,604.511180877686,108.524092318007,820.374328613281,123.516165726712,98.1446566581726,31.4054552897434,2429.28332519531,490.042021774308,575.078426361084,53.2943652624555,8,</t>
  </si>
  <si>
    <t>A04,1,1,0,1,0,3,2383.66878255208,543.289393923335,1727.19596354167,479.308541893306,996.442586263021,35.2363691047085,80.2042509714762,59.6060973291017,1349.56805419922,1098.37849273487,500.43706258138,164.365832004569,9,</t>
  </si>
  <si>
    <t>A04,1,0,1,1,0,8,2775.86492919922,532.802656000111,641.108417510986,113.697759702084,4084.12699890137,1912.81194675901,113.932594299316,94.7134032254851,1883.72393798828,637.395325382775,455.10466003418,371.089166224927,10,</t>
  </si>
  <si>
    <t>A04,0,0,0,0,1,21,330.009799049014,53.3706520506293,623.064162481399,68.5561141406748,783.80896577381,137.040997254925,82.9143505550566,52.0517629180117,87.118908064706,110.662964301904,2175.88543119885,602.956048641877,11,</t>
  </si>
  <si>
    <t>A04,0,1,0,0,1,4,386.936088562012,26.590498424092,1696.79705810547,102.542344407642,760.837814331055,81.6707792175506,107.020307540894,42.8463966520523,185.790021896362,101.953795826964,1103.09178161621,437.524422406459,12,</t>
  </si>
  <si>
    <t>A04,1,1,0,0,1,1,2530.40234375,0,1629.78137207031,0,880.489196777344,0,116.537017822266,0,284.035522460938,0,438.303192138672,0,13,</t>
  </si>
  <si>
    <t>A04,0,0,1,0,1,9,343.208343505859,45.7058649948856,601.576083713108,62.2507568726309,4880.51996527778,1210.22966677036,75.2564924558004,99.0654726112975,110.197419060601,60.6773153349723,1705.28457980686,469.210118979346,14,</t>
  </si>
  <si>
    <t>A04,0,1,1,0,1,2,350.136459350586,8.68512621983698,1852.6943359375,224.162689745151,4149.1474609375,622.405884916682,143.55943107605,137.959906375815,180.645656585693,75.3465617150226,1336.65509033203,491.817193954291,15,</t>
  </si>
  <si>
    <t>A04,1,1,1,0,1,1,2618.94946289063,0,1661.12048339844,0,2521.78930664063,0,20.0682544708252,0,182.012908935547,0,727.326049804688,0,16,</t>
  </si>
  <si>
    <t>A04,0,0,0,1,1,5,420.096508789063,75.2321182927364,600.399615478516,101.557805847144,855.581750488281,382.469637671544,74.386269569397,89.4163383167416,2110.58627929688,544.721576386883,1224.88792724609,608.401543864561,17,</t>
  </si>
  <si>
    <t>A04,1,0,0,1,1,5,2759.36513671875,445.255909888569,550.083673095703,68.1853438728309,852.240173339844,213.567291201904,58.6945816040039,41.1404498598632,2353.01743164063,341.115566671426,785.634350585937,119.754822210435,18,</t>
  </si>
  <si>
    <t>A04,1,1,0,1,1,5,2185.52429199219,253.327187765553,1554.82463378906,75.8474501290845,1251.27231445313,327.140385015236,102.469910430908,79.1476427179559,693.6142578125,109.382784106567,625.333166503906,158.83228664639,19,</t>
  </si>
  <si>
    <t>A04,0,0,1,1,1,1,309.015106201172,0,613.873046875,0,1645.6181640625,0,69.8374404907227,0,1102.93444824219,0,841.4951171875,0,20,</t>
  </si>
  <si>
    <t>A04,1,0,1,1,1,24,2696.14291381836,338.415601907742,614.119140625,63.7562546232251,4122.95822143555,1054.344427869,92.911035835743,79.2121976706138,2032.27082824707,341.103139726037,1637.70246887207,357.894699248595,21,</t>
  </si>
  <si>
    <t>A04,1,1,1,1,1,52,2757.00973510742,445.775659636495,1750.4380469689,222.971956695784,2947.90565138597,1079.95047281618,98.9609087063716,76.8996739601477,1710.55011925331,423.790558436205,1230.85561781663,369.919126667224,22,</t>
  </si>
  <si>
    <t>A05,0,0,0,0,0,16928,372.178807937355,46.7198649845795,669.287826758026,52.1400988620744,849.356659195148,86.6132519250301,126.019558951684,44.8647240997886,278.909199975614,49.5776601312798,325.397172389725,45.3300653647581,1,</t>
  </si>
  <si>
    <t>A05,1,0,0,0,0,11,3376.51817737926,306.21090190286,711.427323774858,52.8911832151093,824.303960626776,65.4974237312752,114.577165430242,41.0544499222716,381.409192171964,180.008717269773,335.136790882457,56.8987672112965,2,</t>
  </si>
  <si>
    <t>A05,0,1,0,0,0,49,373.377794538225,39.7315758205868,1651.04159857302,183.20137510862,831.956110740195,57.1186778473517,127.928215182557,44.8408212474919,270.911276992486,43.4908771783729,323.310987822864,39.8953358008366,3,</t>
  </si>
  <si>
    <t>A05,0,0,1,0,0,12,342.711346944173,31.1354056543608,657.159647623698,22.5254040026921,2919.76422119141,842.700067732243,137.832422574361,68.3224557706466,262.699522654216,57.1409525509911,315.85412979126,48.8582369182127,4,</t>
  </si>
  <si>
    <t>A05,0,0,0,1,0,3,423.194315592448,16.9805696921427,650.629048665365,66.3669320523512,841.148946126302,36.7232427493571,93.8264719645182,21.3567461890037,1453.76057942708,364.9646578417,500.156778971354,109.213021164534,5,</t>
  </si>
  <si>
    <t>A05,1,0,0,1,0,1,3280.68676757813,0,706.284057617188,0,867.075927734375,0,80.702880859375,0,1391.14819335938,0,398.122528076172,0,6,</t>
  </si>
  <si>
    <t>A05,1,0,1,1,0,1,2659.91528320313,0,752.732360839844,0,2270.50268554688,0,128.885299682617,0,993.069946289063,0,278.274353027344,0,7,</t>
  </si>
  <si>
    <t>A05,0,0,0,0,1,1,460.298980712891,0,813.277770996094,0,971.34765625,0,230.908706665039,0,347.153778076172,0,708.572631835938,0,8,</t>
  </si>
  <si>
    <t>A06,0,0,0,0,,14371,582.167841003431,50.7576829051061,680.251219307951,63.0021595394937,326.424707916134,32.3963585300676,154.220260840552,36.7443815963081,-1.7671663479311,35.7517532604159,364.725600709995,42.5108916631517,1,</t>
  </si>
  <si>
    <t>A06,1,0,0,0,,14,4567.19372558594,722.127273388388,731.532629830497,155.038040112901,319.792240687779,35.601416851852,166.141574859619,34.7215181285604,-2.75533899239131,40.9904181648353,361.419165475028,49.2623133296096,2,</t>
  </si>
  <si>
    <t>A06,0,1,0,0,,95,604.270578806024,52.1529445524058,1748.85470934416,179.987413099531,321.580586001748,30.7411538658021,150.600728165476,34.4622189517355,-1.04374116910131,37.6861865518331,360.393728155839,38.8948551725484,3,</t>
  </si>
  <si>
    <t>A06,1,1,0,0,,2,5201.34301757813,178.292762618995,1780.87115478516,174.622488272946,363.654647827148,95.8312464216898,150.161178588867,21.1832515248211,-17.3577175140381,56.3260113211536,347.511444091797,0.907793215056021,4,</t>
  </si>
  <si>
    <t>A06,0,0,1,0,,20,590.107119750977,46.99404078262,682.591534423828,70.7829837147112,1628.50125732422,363.377845659402,200.394142532349,45.6506870171249,3.08535288572311,38.8848578712198,372.146681213379,41.8693350405108,5,</t>
  </si>
  <si>
    <t>A06,1,0,1,0,,25,5013.2400390625,454.262683877125,746.492333984375,97.3739357377272,1315.83848388672,228.078420945667,177.336478424072,69.3382314151269,3.81687232971191,42.252829512896,350.324999389648,55.4066462537941,6,</t>
  </si>
  <si>
    <t>A06,1,1,1,0,,1,4792.775390625,0,1895.12548828125,0,1092.94030761719,0,159.167190551758,0,28.1540794372559,0,308.618347167969,0,7,</t>
  </si>
  <si>
    <t>A06,0,0,0,1,,24,587.842074076335,52.0722805695455,661.87220509847,76.1763304890951,261.787358283997,82.4749663466757,138.245245446761,57.5340790793947,-283.684706846873,83.3111039071808,3251.79307556152,811.025401960027,8,</t>
  </si>
  <si>
    <t>A06,1,0,0,1,,6,4757.04614257813,231.617425743632,722.486775716146,82.675287802861,262.46975962321,35.5556510115493,152.665761311849,57.2531988144701,-300.895398457845,112.396686899313,3042.52880859375,685.113213132561,9,</t>
  </si>
  <si>
    <t>A06,0,1,0,1,,10,623.919970703125,53.48424344122,1751.63815917969,176.216281014651,298.997427368164,35.9410813023768,159.701455688477,47.2793836439152,-157.925870728493,106.196305160404,2369.23142089844,1053.99466021023,10,</t>
  </si>
  <si>
    <t>A06,1,1,0,1,,1,5727.79638671875,0,2026.89306640625,0,336.817840576172,0,153.31510925293,0,-257.660552978516,0,2346.3662109375,0,11,</t>
  </si>
  <si>
    <t>A06,1,0,1,1,,46,4824.01451044497,508.688538588952,723.378449813179,109.18275877425,1225.08930106785,201.702676814221,158.587995104168,69.6339165112166,-176.829799548439,84.0854556782649,2339.47977613366,588.242660852849,12,</t>
  </si>
  <si>
    <t>A06,1,1,1,1,,104,4843.19065504808,422.883662726727,1798.03928081806,157.261895926699,993.015915503869,199.03350122893,160.167885266818,51.0481151006452,-156.124816000462,77.1534982365068,1825.02158942589,553.792992833954,13,</t>
  </si>
  <si>
    <t>A07,0,0,0,0,,8348,293.7132465379,54.3474658564979,668.82331658415,92.5867937749955,764.04281573074,162.578409082694,104.21226990463,46.8495821570753,1.39514905818437,34.9619690614715,293.667885903257,48.9625350260164,1,</t>
  </si>
  <si>
    <t>A07,1,0,0,0,,15,4020.94368489583,545.725496421648,691.328365071615,77.4524188721253,664.454467773438,70.4460603855743,108.110811869303,46.3000151876384,-8.53307428359985,21.6573978733469,297.923700968424,46.3313694994187,2,</t>
  </si>
  <si>
    <t>A07,0,1,0,0,,63,286.480129908002,44.2919239482887,1868.75054447235,212.023657819992,689.927809942336,90.5929480080978,91.0575207604302,40.2424563366438,-4.69813892765651,37.2878439624553,283.463534158374,42.4576527282991,3,</t>
  </si>
  <si>
    <t>A07,0,0,1,0,,11,293.701832164418,64.9650846227781,652.222151322798,52.0173943649022,5250.41921164773,707.999621209127,57.5794649991122,118.708466334851,22.7156048688022,31.7756164497174,254.002890846946,46.1937541919577,4,</t>
  </si>
  <si>
    <t>A07,1,0,1,0,,20,3798.85749511719,578.895330478113,690.597158813477,119.138754269748,5452.97307128906,1175.66935311621,76.1897529840469,93.3666450877249,-6.60975418686867,38.0610060345684,295.149948120117,59.5199447344051,5,</t>
  </si>
  <si>
    <t>A07,1,1,1,0,,5,3284.6525390625,369.384764765844,1887.43444824219,347.767674642353,4693.71352539063,1116.02851987145,202.884909629822,133.928915663654,187.315626907349,129.452123336734,20.9514940261841,214.141911281234,6,</t>
  </si>
  <si>
    <t>A07,0,0,0,1,,18,300.969374762641,38.6316454994708,650.956146240234,68.0424171662089,655.888290405273,154.510687312932,58.1216948827108,65.0061904859814,-278.620262993707,92.3838945647832,2723.59840901693,501.218582115116,7,</t>
  </si>
  <si>
    <t>A07,0,1,0,1,,3,329.369934082031,36.8685020799409,1957.15828450521,201.637741990758,651.596232096354,45.5070098826776,56.5393403371175,45.5323880562173,-273.805211385091,98.7771037634854,2597.65812174479,546.623717119006,8,</t>
  </si>
  <si>
    <t>A07,1,1,0,1,,2,2855.44873046875,361.913685319666,1504.28619384766,1.43898646840343,1298.8271484375,167.571532262841,196.974983215332,32.8376630088755,-55.6844635009766,20.3672130104976,530.607238769531,140.570877341432,9,</t>
  </si>
  <si>
    <t>A07,0,0,1,1,,3,345.608866373698,55.7750050939401,699.653442382813,117.652408943432,6042.52213541667,774.428215579277,61.2180557250977,14.7669901415758,-235.516591389974,11.6360953980667,3026.62801106771,269.914927360932,10,</t>
  </si>
  <si>
    <t>A07,1,0,1,1,,21,3597.78994605655,378.985719574006,682.644760858445,63.5306558345119,5092.77684384301,781.175854532694,52.8203084639141,83.8603027629493,-215.496579124814,84.871491172658,2355.50475492932,522.941013508324,11,</t>
  </si>
  <si>
    <t>A07,1,1,1,1,,57,3328.74129231771,525.835219378665,1917.00075383772,240.661239871044,4565.53835149397,1088.00727973784,77.5273213135569,63.0627464553268,-148.655051515813,81.4163077772158,1711.97482781661,675.297148226627,12,</t>
  </si>
  <si>
    <t>A08,0,0,0,0,,16997,282.409130831007,44.3070688004259,643.32645721265,71.6757190820915,721.314240859327,100.426484059501,103.317117436415,43.2946965562592,4.05217067625687,33.3252685169631,254.737032731926,40.6311899112328,1,</t>
  </si>
  <si>
    <t>A08,1,0,0,0,,6,4066.91556803385,729.549492807636,733.17051188151,50.6007790018156,680.035034179688,65.9368319868198,90.3986968994141,30.8741918253307,-9.06605116526286,54.5407830924732,260.380116780599,54.4605001082581,2,</t>
  </si>
  <si>
    <t>A08,0,1,0,0,,68,277.23934173584,39.6509684569429,1640.44050687902,215.457944192216,687.47103433048,54.6116076924012,96.231921897215,37.1519144260717,-1.40121421393226,32.1334401075401,250.359229143928,37.8355852579554,3,</t>
  </si>
  <si>
    <t>A08,1,1,0,0,,1,1885.28649902344,0,1621.24694824219,0,603.099914550781,0,59.2172241210938,0,-21.8150005340576,0,301.512451171875,0,4,</t>
  </si>
  <si>
    <t>A08,0,0,1,0,,19,271.12151055587,29.455838696288,655.00560077868,77.5039975476248,3865.99903628701,823.297261516424,98.1163669134441,90.8488508740418,10.8411745021218,29.0332434197915,252.652090775339,35.3680811048776,5,</t>
  </si>
  <si>
    <t>A08,1,0,1,1,,1,3577.1669921875,0,929.286926269531,0,4536.5166015625,0,179.447448730469,0,-151.621276855469,0,2389.62255859375,0,6,</t>
  </si>
  <si>
    <t>A09,0,0,0,,,14807,2812.18381518227,350.15544154351,979.4500305048,122.17375776328,-6.60985276391578,20.614308254834,-0.243179614185572,25.2042761060861,398.750215801549,104.528109897893,55.7782824424193,37.3485298318232,1,</t>
  </si>
  <si>
    <t>A09,1,0,0,,,281,4709.33679937722,416.657307776906,1038.486228427,131.943336258365,-6.54348627636971,20.0887614365253,0.405181137977493,25.9730106763396,366.828294204223,50.4181405591018,49.6488331461928,36.9536077258591,2,</t>
  </si>
  <si>
    <t>A09,0,1,0,,,267,2793.02710601007,289.193542600786,5986.19233892205,598.3799242154,-5.86266915539231,19.507673795346,-0.160961588837681,23.6766068124252,384.846955660131,110.561372063411,53.7804208304384,37.6940263950851,3,</t>
  </si>
  <si>
    <t>A09,1,1,0,,,362,4727.23716373338,393.748747485617,6415.90192088765,632.012306642265,-6.87026396801294,18.7108864761135,2.90515832065023,25.3142608602893,348.532617642735,52.8711153424157,52.6108515939369,34.6936725326868,4,</t>
  </si>
  <si>
    <t>A09,0,0,1,,,221,1962.99554222418,448.619095160488,903.98779103551,118.897001624454,-66.1606018224992,28.5518158985967,-28.4079896388955,30.7874097315827,4302.90292593149,986.917415572199,554.890283058132,150.088719521749,5,</t>
  </si>
  <si>
    <t>A09,1,0,1,,,2,4347.06958007813,59.9980794370752,918.212829589844,54.7492444447445,-86.6485481262207,16.6542172700989,-23.9881527423859,38.5174758268635,3942.12536621094,211.618104451767,568.003921508789,94.3086190266543,6,</t>
  </si>
  <si>
    <t>A09,0,1,1,,,4,1783.07006835938,737.004988602373,6112.64404296875,339.314737649724,-47.3419094085693,19.9047687540608,-18.8785226345062,6.60292952127134,3496.05688476563,749.416883887974,439.426410675049,150.770947285416,7,</t>
  </si>
  <si>
    <t>A09,1,1,1,,,3,5072.6376953125,141.620597760836,6857.52587890625,495.727487155591,-61.7128067016602,5.57530880288478,-29.4001261393229,5.67065308224718,4404.82552083333,62.6754747997641,549.396158854167,146.816581673754,8,</t>
  </si>
  <si>
    <t>B01,0,0,0,0,0,12005,601.894496230412,77.7604960935769,712.71323912532,93.1734514339636,331.317994736334,52.9529577331415,166.512850843971,55.7898259526857,339.784874742819,123.994095319622,389.722144670657,70.1702097722515,1,</t>
  </si>
  <si>
    <t>B01,1,0,0,0,0,17,4592.82315602022,1070.38380895253,747.317214068245,112.267757020318,319.718942081227,40.9239675346143,163.370508306167,73.8299723002647,342.255184397978,230.632930677403,418.590116613051,111.651936518096,2,</t>
  </si>
  <si>
    <t>B01,0,1,0,0,0,97,636.127602488724,72.3587993411344,1916.63985608288,273.633917677722,321.452962973683,52.8739844921561,163.707518626734,51.1798304045668,310.059998187822,89.3920382483795,380.58235876339,81.594216640716,3,</t>
  </si>
  <si>
    <t>B01,0,0,1,0,0,10,612.2615234375,59.140314354283,720.755462646484,86.5765733332809,1381.55221557617,469.576073763149,205.479988098145,66.4906370346931,317.560176086426,88.839727231697,368.141827392578,75.59445881652,4,</t>
  </si>
  <si>
    <t>B01,1,0,1,0,0,5,4980.91259765625,798.763360488516,646.686474609375,101.652548408762,1415.52818603516,357.016765564149,191.905700683594,51.2152739785741,294.18581237793,52.1965154719306,385.129992675781,62.9230372656724,5,</t>
  </si>
  <si>
    <t>B01,0,0,0,1,0,10,601.483111572266,86.9953414597717,650.278637695312,96.7393483941205,334.698216247559,74.2460011190385,161.406605148315,54.0991863979346,2113.65050048828,292.418513600448,646.841918945313,92.584067909368,6,</t>
  </si>
  <si>
    <t>B01,1,1,0,1,0,1,2628.81518554688,0,2077.59497070313,0,404.731384277344,0,145.912033081055,0,2286.5986328125,0,726.781188964844,0,7,</t>
  </si>
  <si>
    <t>B01,0,0,1,1,0,9,639.960316975911,101.830366732819,672.879136827257,105.56884167254,1066.4462890625,291.39317394369,171.672369215224,75.0782507057679,2952.79739040799,402.015174723256,701.907402886285,101.930758890287,8,</t>
  </si>
  <si>
    <t>B01,1,0,1,1,0,18,4810.62939453125,570.070574393571,688.727600097656,92.9525751939538,987.412258572049,181.917954579699,194.948061201307,55.383691382054,2652.88458930122,318.745177518646,615.309456719292,83.7436180018117,9,</t>
  </si>
  <si>
    <t>B01,0,0,0,0,1,41,596.876316721846,87.0896579308637,677.565948486328,84.4908227587305,287.0171185005,51.787641246145,147.742503375542,60.4715719968102,85.4883107964585,117.483351461665,2880.84492902058,811.922365434382,10,</t>
  </si>
  <si>
    <t>B01,1,0,0,0,1,6,4454.09338378906,529.43705037052,648.511484781901,118.78800306987,300.603164672852,95.4731578600657,179.667764027913,79.7770167617877,232.07399559021,252.33931157169,1835.25075276693,643.459989375711,11,</t>
  </si>
  <si>
    <t>B01,0,1,0,0,1,9,645.948920355903,73.0314394548803,1920.20266384549,231.403537781613,290.158140394423,29.887537109344,156.59760623508,73.9620950020105,145.551334804959,65.2651460689568,2034.05254448785,699.716508644461,12,</t>
  </si>
  <si>
    <t>B01,1,1,0,0,1,1,1981.91125488281,0,1907.00073242188,0,280.251953125,0,172.160995483398,0,166.845642089844,0,1939.23645019531,0,13,</t>
  </si>
  <si>
    <t>B01,1,0,1,0,1,2,5406.87573242188,1329.30585118041,846.487243652344,177.855481985024,1252.81640625,67.9566560287453,214.187408447266,23.1323483814224,43.7946453094482,4.59563032146688,2325.85455322266,466.1455579672,14,</t>
  </si>
  <si>
    <t>B01,1,1,1,0,1,3,4731.546875,408.400850712904,1892.2567952474,182.32681870613,790.350911458333,182.532742634681,151.638122558594,19.0386529381455,132.190567016602,38.287806736325,1538.91817220052,240.376186698344,15,</t>
  </si>
  <si>
    <t>B01,1,1,0,1,1,4,5270.86767578125,1099.2212548167,2093.04998779297,303.136409732664,457.41268157959,78.7747437692946,184.633121490479,33.9531289620546,2322.47045898438,723.979734172487,1821.00743103027,869.185911748658,16,</t>
  </si>
  <si>
    <t>B01,0,0,1,1,1,1,626.819519042969,0,383.075103759766,0,1240.43835449219,0,237.420989990234,0,3337.48828125,0,2868.7841796875,0,17,</t>
  </si>
  <si>
    <t>B01,1,0,1,1,1,25,4907.33861328125,683.856953878188,678.36611328125,106.245212152468,909.880209960937,204.176796230436,171.32065612793,57.8444398940511,2467.66255371094,380.579802908509,1875.52310546875,671.162985675083,18,</t>
  </si>
  <si>
    <t>B01,1,1,1,1,1,72,4767.21092393663,913.606131182551,1886.94329833984,261.041602595792,786.793048858643,204.81414197847,160.319253815545,61.6084699252152,2216.23128933377,400.678812506132,1556.14351060655,568.388186969866,19,</t>
  </si>
  <si>
    <t>B02,0,0,0,0,0,13187,626.016669112177,63.7496462629345,728.058191627045,78.4215574577165,340.993036704202,38.371780799161,167.626474269357,38.8794046721501,331.781178863287,108.058934066202,397.783394204103,55.7271930510621,1,</t>
  </si>
  <si>
    <t>B02,1,0,0,0,0,7,4733.2413155692,505.798663463871,716.219011579241,80.0230165441486,355.055302211217,42.9007531038724,146.597566877093,38.5659835467125,349.875061035156,73.871379220041,372.722041538783,59.5315415135094,2,</t>
  </si>
  <si>
    <t>B02,0,1,0,0,0,23,623.83227422963,166.171558040349,2038.72069251019,380.222295298012,337.932564113451,34.0624846095443,165.99717314347,40.9737913012858,304.150238700535,49.4995421046124,390.678024955418,50.2856513882893,3,</t>
  </si>
  <si>
    <t>B02,0,0,1,0,0,1,625.930969238281,0,762.396240234375,0,1350.53894042969,0,281.210998535156,0,289.096588134766,0,357.1337890625,0,4,</t>
  </si>
  <si>
    <t>B02,1,0,1,0,0,1,6175.56689453125,0,897.375366210938,0,2088.31176757813,0,152.122314453125,0,286.437103271484,0,457.642120361328,0,5,</t>
  </si>
  <si>
    <t>B02,0,0,1,1,0,1,570.482421875,0,613.854553222656,0,1139.19934082031,0,87.5708236694336,0,3069.99658203125,0,457.249969482422,0,6,</t>
  </si>
  <si>
    <t>B02,1,0,1,1,0,1,5338.2236328125,0,566.777099609375,0,1153.87451171875,0,170.07585144043,0,2726.197265625,0,773.734497070313,0,7,</t>
  </si>
  <si>
    <t>B02,0,0,0,0,1,4,621.231842041016,36.7769969668746,751.079223632813,147.058835433162,330.208366394043,71.5346043349305,194.168663024902,68.5060158988043,121.72670173645,229.548631388433,2742.1537322998,1277.95610042016,8,</t>
  </si>
  <si>
    <t>B02,1,0,0,0,1,2,5330.517578125,1143.62161298933,801.41162109375,204.413849901209,301.323623657227,4.21413458183525,197.947059631348,55.1677188177352,43.0229890346527,70.4935459844963,2932.58166503906,813.512713709294,9,</t>
  </si>
  <si>
    <t>B02,0,1,0,0,1,1,631.481811523438,0,1837.50317382813,0,273.652282714844,0,138.713333129883,0,133.826812744141,0,2409.25268554688,0,10,</t>
  </si>
  <si>
    <t>B02,1,1,0,0,1,1,4713.76025390625,0,1996.85339355469,0,330.594543457031,0,181.576110839844,0,221.154388427734,0,1384.11022949219,0,11,</t>
  </si>
  <si>
    <t>B02,1,1,0,1,1,1,4947.93701171875,0,1828.92761230469,0,268.565277099609,0,169.883361816406,0,2416.251953125,0,1125.77575683594,0,12,</t>
  </si>
  <si>
    <t>B02,1,0,1,1,1,3,5453.13655598958,193.382311861111,776.366760253906,80.6373156554928,892.325541178385,309.08621702627,145.201054890951,50.2403573706834,2264.02970377604,105.953240957601,2152.96744791667,394.267110591188,13,</t>
  </si>
  <si>
    <t>B02,1,1,1,1,1,9,5796.02137586806,549.353972537345,2191.69840494792,205.1973035808,973.732259114583,135.229461109859,134.169902377658,45.5546252028695,2646.08843315972,372.501357335175,2088.67277018229,356.259806043467,14,</t>
  </si>
  <si>
    <t>B03,0,0,0,0,0,14617,498.999488093046,48.8364803788916,645.718685929162,54.7413383353622,273.266920855036,31.1756676581045,142.204415586307,35.3501367840095,306.117014406644,67.4724808221003,324.367205946881,46.1132371450593,1,</t>
  </si>
  <si>
    <t>B03,1,0,0,0,0,7,4095.44632393973,597.026197984691,645.154288155692,69.2838471360926,285.519507271903,35.7713872559917,122.268098013742,38.974111603901,291.173640659877,56.8513727231588,314.36374773298,24.6175030071336,2,</t>
  </si>
  <si>
    <t>B03,0,1,0,0,0,43,528.905797914017,50.6640741140561,1607.61250340661,162.432635124671,273.371744200241,28.2385364541815,139.484688958456,36.5262652573809,286.439039718273,45.4474840137668,322.518811602925,37.2990065427938,3,</t>
  </si>
  <si>
    <t>B03,0,0,1,0,0,1,511.324768066406,0,707.786254882813,0,842.455383300781,0,155.459045410156,0,237.056442260742,0,376.678741455078,0,4,</t>
  </si>
  <si>
    <t>B03,0,0,0,1,0,3,493.580139160156,55.6844557971803,626.820495605469,18.1645356437628,318.736165364583,87.7757781743609,124.901664733887,19.0113699848707,2496.69580078125,130.969253051882,587.60264078776,65.9044044380116,5,</t>
  </si>
  <si>
    <t>B03,0,1,0,1,0,1,567.750671386719,0,1961.49438476563,0,358.7333984375,0,206.195587158203,0,2757.57543945313,0,532.835998535156,0,6,</t>
  </si>
  <si>
    <t>B04,0,0,0,0,0,11009,368.340754318133,46.1159262222239,671.216050321177,59.0094288941828,862.618074325463,121.073911139024,114.407600794451,46.7246729711123,272.702462771465,68.428432959044,367.966711990449,49.9448922222536,1,</t>
  </si>
  <si>
    <t>B04,1,0,0,0,0,15,2990.10148111979,521.990268772642,718.730704752604,100.152906361612,872.48544514974,135.695439584036,95.2296140034993,52.0339283390432,307.211631266276,156.616827733316,370.242144775391,56.237547022376,2,</t>
  </si>
  <si>
    <t>B04,0,1,0,0,0,68,387.205378364114,63.8342808242851,1870.25035184972,158.859124034921,849.439063577091,102.767053346278,113.324356780333,44.7164276187694,260.731060925652,52.0724480038114,369.790828031652,43.9085766505991,3,</t>
  </si>
  <si>
    <t>B04,1,1,0,0,0,5,2710.56909179688,370.067698464212,1910.55529785156,115.071444845511,946.10234375,181.032513517417,140.093814086914,31.9796050573595,295.253387451172,45.8360917121448,393.630364990234,48.7165709676507,4,</t>
  </si>
  <si>
    <t>B04,0,0,1,0,0,12,374.325798034668,38.9351993898493,689.788798014323,66.6018292323854,5750.27962239583,921.673945384312,85.2275496721268,89.9464278165322,321.721270243327,110.101409039645,290.047822475433,194.345504093428,5,</t>
  </si>
  <si>
    <t>B04,1,0,1,0,0,3,3280.35660807292,516.181345846042,804.52431233724,94.2877493444843,5342.12858072917,1128.28428008296,188.380254109701,82.7813145180966,483.652333577474,197.287879612853,60.2167358398438,338.732529587013,6,</t>
  </si>
  <si>
    <t>B04,0,0,0,1,0,14,418.56668308803,63.5806926602421,622.012599400112,41.4428772261593,798.520329066685,34.2683794257146,96.7987215859549,34.3457191732201,2231.13620867048,774.443221810288,660.885264805385,154.755799178513,7,</t>
  </si>
  <si>
    <t>B04,1,0,0,1,0,20,3066.23395996094,393.825642973748,643.096716308594,80.0649957477212,803.17448425293,119.026696351687,93.3904256820679,48.2978865971744,2339.26009216309,511.174317338933,697.38680267334,127.180647971101,8,</t>
  </si>
  <si>
    <t>B04,0,1,0,1,0,1,279.841400146484,0,1846.91589355469,0,763.110229492188,0,123.971473693848,0,1909.50708007813,0,638.324523925781,0,9,</t>
  </si>
  <si>
    <t>B04,1,0,1,1,0,12,2997.37891642253,476.496362749951,672.878545125326,67.5118534299327,4929.81899007161,1187.52258671689,81.8627486030261,52.3809347918881,2517.72494506836,257.805161023118,725.205444335938,79.3294447128219,10,</t>
  </si>
  <si>
    <t>B04,1,1,1,1,0,3,2614.34781901042,137.862455495399,1739.51741536458,87.35313778768,3064.52604166667,1061.2929718502,93.7901916503906,96.6393018173643,1957.30017089844,365.014817833207,738.396565755208,96.4696868017563,11,</t>
  </si>
  <si>
    <t>B04,0,0,0,0,1,24,374.893465677897,59.3815034683957,674.116823832194,61.6494656613001,794.125277201335,106.168686902232,97.6480116446813,57.319354780981,95.1896172364553,103.485887526724,2133.7662302653,733.51677354416,12,</t>
  </si>
  <si>
    <t>B04,1,0,0,0,1,1,2342.50830078125,0,638.256469726563,0,1187.91674804688,0,125.107986450195,0,40.7215461730957,0,1655.80871582031,0,13,</t>
  </si>
  <si>
    <t>B04,0,1,0,0,1,3,371.730702718099,38.9690622753496,1808.1387125651,125.745994709817,812.096455891927,55.1861768580031,130.023577372233,49.3070884074188,123.049758911133,71.213574383487,1457.18920898438,427.812368215233,14,</t>
  </si>
  <si>
    <t>B04,0,0,1,0,1,1,386.804412841797,0,702.820434570313,0,5001.40185546875,0,25.9607429504395,0,230.985977172852,0,1118.61962890625,0,15,</t>
  </si>
  <si>
    <t>B04,1,0,1,0,1,2,3325.02294921875,181.924971280168,722.2275390625,54.4957321624758,5376.19311523438,180.815283196802,151.31795501709,3.85882248754731,298.402614593506,493.646639616893,1592.98370361328,769.174649869969,16,</t>
  </si>
  <si>
    <t>B04,0,1,1,0,1,3,382.282572428385,22.7733447577307,1797.07507324219,194.120692584061,5182.09212239583,813.264624965505,85.5709762573242,137.498732267236,175.746457417806,77.6071126870289,1630.33610026042,713.869046362343,17,</t>
  </si>
  <si>
    <t>B04,0,0,0,1,1,2,428.562210083008,5.87922776573162,544.469879150391,30.7429605917866,549.429718017578,189.866845581536,-37.3457775115967,101.984478604611,1889.65069580078,168.138892232658,2367.97497558594,1198.21919891179,18,</t>
  </si>
  <si>
    <t>B04,1,0,1,1,1,31,3083.67122133317,371.361218271115,686.392979775706,86.2898299931047,4836.63226909022,964.924701191946,82.8964168487057,81.8308199299611,2137.417000063,330.572053923571,2027.35629961568,528.695586487403,19,</t>
  </si>
  <si>
    <t>B04,1,1,1,1,1,68,2819.58598596909,413.460604362842,1825.78943409639,162.000556312998,3336.18928438074,1048.9409392487,92.3395998537102,73.897641014017,1796.13217611874,352.054213590033,1347.21646207922,393.617841134854,20,</t>
  </si>
  <si>
    <t>B05,0,0,0,0,0,17549,357.706195797171,44.5791513287458,650.291005764913,51.6833489111773,821.581252640486,79.0392036307457,121.844540774693,44.0337665921727,263.34860489602,47.3178695207336,316.274537143167,44.4227421110552,1,</t>
  </si>
  <si>
    <t>B05,1,0,0,0,0,4,3334.19854736328,786.544011950742,677.707824707031,81.2233215342486,810.45637512207,34.2448909008213,139.843873977661,39.255961399639,230.313800811768,46.0331468153429,335.896133422852,16.5772225301507,2,</t>
  </si>
  <si>
    <t>B05,0,1,0,0,0,59,355.667754609706,50.3726337989845,1597.61660611427,184.284338746177,812.070822505628,53.3838488815435,115.963863857722,43.5532299704683,258.182060888258,40.9772022546084,310.262399964413,36.9082505655882,3,</t>
  </si>
  <si>
    <t>B05,1,1,0,0,0,2,2888.40991210938,1150.3370558087,2016.13232421875,255.534165721119,801.723968505859,11.423891824935,169.551712036133,32.8786958318866,276.254341125488,99.1311464013174,368.362228393555,21.9998726771783,4,</t>
  </si>
  <si>
    <t>B05,0,0,1,0,0,7,357.452322823661,23.6030010830229,663.675877162388,64.1291824162795,2588.33518763951,674.103355830377,138.514075142997,42.6117977897726,302.70775277274,42.9508515304699,301.171835763114,24.9918836979664,5,</t>
  </si>
  <si>
    <t>B05,0,0,0,1,0,2,387.178100585938,42.6913992806463,658.395965576172,40.3034033510911,831.017456054688,36.1068989645753,143.065231323242,46.962761864914,1372.87158203125,456.268591701229,462.222595214844,9.18267752152821,6,</t>
  </si>
  <si>
    <t>B05,1,0,0,1,0,1,3869.23486328125,0,692.743286132813,0,845.028198242188,0,205.033554077148,0,1479.75817871094,0,510.339447021484,0,7,</t>
  </si>
  <si>
    <t>B05,0,1,0,0,1,1,352.896057128906,0,1738.88427734375,0,851.26708984375,0,63.768383026123,0,177.220474243164,0,771.232543945313,0,8,</t>
  </si>
  <si>
    <t>B06,0,0,0,0,,12204,547.792744769381,64.7894129657685,653.638401690408,76.6217747126312,311.669011298886,37.7664430516935,146.153455731274,37.0594202650091,-6.69183491048077,35.5422142305745,352.75422660455,48.7450832717414,1,</t>
  </si>
  <si>
    <t>B06,1,0,0,0,,23,4136.10866380774,564.781037186089,676.308612325917,76.6002375953164,296.823203708815,43.0714237106179,142.652362989343,38.7769602526184,-18.2118641151034,30.9090858540463,346.83629574983,47.0007362286526,2,</t>
  </si>
  <si>
    <t>B06,0,1,0,0,,79,571.314199326914,79.0273597820085,1673.57819298853,200.019573194779,304.194219854814,39.323583492932,142.306191311607,33.1002909893635,-10.3911200392095,33.4413979020049,349.03840154334,47.6539976592247,3,</t>
  </si>
  <si>
    <t>B06,1,1,0,0,,3,4371.3642578125,376.563748958622,1589.21435546875,46.3902773102091,353.847198486328,45.2705468781262,119.801289876302,61.5034296823065,-31.6640890240669,34.2010142452945,334.296427408854,24.0381342287707,4,</t>
  </si>
  <si>
    <t>B06,0,0,1,0,,35,531.07727835519,61.7019403075133,655.601468331473,66.9579404219967,1401.13340366908,383.157270315599,170.235748182024,71.1860513118585,1.24382716683405,23.8392506793021,336.783963012695,38.9361789089218,5,</t>
  </si>
  <si>
    <t>B06,1,0,1,0,,19,4562.42064144737,583.117230330927,727.652080335115,121.961289180692,1398.68849583676,250.153642750794,180.444792697304,68.9776552591617,5.19671891864977,40.8475147233217,339.911244442588,60.3641412001704,6,</t>
  </si>
  <si>
    <t>B06,1,1,1,0,,6,4428.45869954427,283.274324749048,1700.97332763672,92.4669315304924,913.171696980794,279.728257520103,224.826914469401,46.7998549321651,25.377498626709,56.2157147237133,301.082677205404,87.1759209850305,7,</t>
  </si>
  <si>
    <t>B06,0,0,0,1,,41,547.477885176496,56.6433665704547,641.474121838081,73.5336482979509,215.392206285058,96.7151490075852,113.740841667827,63.7530707148015,-249.095635763029,77.6535740076078,2823.59874595084,773.098317317673,8,</t>
  </si>
  <si>
    <t>B06,1,0,0,1,,8,4198.48831176758,394.700654668934,706.395195007324,103.526010433248,253.068977355957,37.5758128097969,128.878394842148,70.5079515914485,-260.129707336426,64.7733756439119,2843.22537231445,398.19704591273,9,</t>
  </si>
  <si>
    <t>B06,0,1,0,1,,7,577.567047119141,79.3535020171401,1747.78365652902,195.343055860341,284.878012520926,35.5674827427587,116.617603846959,32.9960021533111,-198.018946920122,136.910233510216,2494.90372140067,1052.23305225003,10,</t>
  </si>
  <si>
    <t>B06,0,0,1,1,,5,559.974938964844,48.7520957838361,664.307897949219,90.028502355962,1068.65430908203,458.065821463854,112.896516418457,23.6593393491893,-137.632014465332,90.2390693114763,1687.72172851563,823.837852442623,11,</t>
  </si>
  <si>
    <t>B06,1,0,1,1,,40,4483.25521850586,566.27550619673,681.840888214111,86.9137144442676,1124.82018890381,200.556276437111,149.785017871857,56.7052433084497,-203.046395111084,72.4659332822969,2233.36879425049,542.585964819431,12,</t>
  </si>
  <si>
    <t>B06,1,1,1,1,,94,4467.84420711436,641.29360580672,1672.6653325507,215.304544683716,938.715911215924,206.599235334045,148.424440749148,55.2151830222569,-162.425618658675,77.3290367861843,1633.84980871322,656.662397401648,13,</t>
  </si>
  <si>
    <t>B07,0,0,0,0,,10843,292.030491293549,46.0591292271272,663.488355493585,75.2865490217704,758.306499798887,147.442895434396,104.050299532556,46.1369842851175,1.69696700972472,34.6459392948643,289.702803252467,43.8407172448645,1,</t>
  </si>
  <si>
    <t>B07,1,0,0,0,,25,3770.92244140625,519.322180722673,678.686357421875,88.4598491140482,700.673234863281,68.6734482948536,94.2951882553101,42.4136144663293,11.1138561630249,47.2279440047178,283.63298828125,52.6256795069837,2,</t>
  </si>
  <si>
    <t>B07,0,1,0,0,,69,295.479812179787,35.2560477161886,1902.36890886832,174.996234898653,699.043164239413,62.1221215007648,90.4857407030852,37.8530999732121,-3.37277171015739,28.654903608124,288.84017833765,38.1428086364512,3,</t>
  </si>
  <si>
    <t>B07,0,0,1,0,,14,284.136369977679,36.4573526680692,669.323678152902,65.4966791587244,5458.55144391741,873.2038497222,86.1876704352243,140.145355839241,28.5937131472996,89.7701144626595,248.845771789551,150.261493000521,4,</t>
  </si>
  <si>
    <t>B07,1,0,1,0,,16,3730.96646118164,435.92455929058,726.58031463623,82.8674745829421,5625.68878173828,792.832999264168,50.2028455734253,109.207426083676,-4.62465541064739,35.0766702873374,309.375885009766,35.1380249196499,5,</t>
  </si>
  <si>
    <t>B07,1,1,1,0,,1,3800.94897460938,0,2262.44140625,0,6069.94580078125,0,42.5261192321777,0,303.129150390625,0,-262.706390380859,0,6,</t>
  </si>
  <si>
    <t>B07,0,0,0,1,,20,306.789041137695,39.7901082873272,640.66628112793,65.6151843758949,679.002871704102,85.5288257498205,84.1867427349091,52.4111584055077,-256.532335662842,66.2167221147246,2895.77540283203,446.367655374426,7,</t>
  </si>
  <si>
    <t>B07,0,1,0,1,,3,295.751302083333,31.5476309816763,1898.06315104167,97.5509186273766,623.772644042969,57.0571568277718,127.429748535156,40.6760688030348,-219.541956583659,68.2001733563605,2293.57503255208,167.568472259114,8,</t>
  </si>
  <si>
    <t>B07,0,0,1,1,,4,290.411575317383,41.6827402783607,603.777160644531,20.8502601278387,5036.41003417969,472.833665637067,-28.99311414361,119.039189007611,-221.226196289063,31.6233067558011,2356.10583496094,278.456812476424,9,</t>
  </si>
  <si>
    <t>B07,1,0,1,1,,23,3675.11862049932,446.494351433777,713.840361221977,87.330986946769,5271.71297554348,684.839375073833,57.8485595972642,89.8488376818448,-233.330412491508,72.417476158904,2436.86688497792,390.366125412788,10,</t>
  </si>
  <si>
    <t>B07,0,1,1,1,,4,342.040489196777,31.330971011802,1927.17926025391,150.541693772271,5197.37548828125,401.108629903879,74.1106359958649,106.019722308833,-219.201063156128,93.7283525194747,2052.52725219727,227.805948796621,11,</t>
  </si>
  <si>
    <t>B07,1,1,1,1,,84,3285.4822765532,329.371245071524,1848.73301188151,153.776107927669,4410.8987601144,752.243108535462,80.4806128655161,74.4952448554046,-135.165148008437,71.7438493732467,1566.74074336461,468.939747712696,12,</t>
  </si>
  <si>
    <t>B08,0,0,0,0,,17224,292.165862686292,43.4663554440761,661.006202635741,66.2704377852623,735.804650706687,96.2412790427366,104.554247859786,42.8999328433767,4.47363126511936,33.313532868507,261.825562206469,39.9226762125351,1,</t>
  </si>
  <si>
    <t>B08,1,0,0,0,,12,3820.77158610026,799.014341002187,743.810033162435,105.548347866087,771.139022827148,217.612963869467,88.8624781370163,42.314029120291,-2.88608169555664,34.9148818825955,273.161412556966,46.5336461135124,2,</t>
  </si>
  <si>
    <t>B08,0,1,0,0,,54,287.582541006583,40.2241687056647,1699.27008282697,228.398466944202,718.040260597512,73.1037938911982,91.6680797029425,44.1355385529504,-0.463808750940694,33.7801510736614,262.419872425221,47.7982025364109,3,</t>
  </si>
  <si>
    <t>B08,0,0,1,0,,10,280.694921875,23.0617307012967,641.242755126953,61.4414162825878,3847.73166503906,952.132906767538,94.2931175231934,75.3292152392077,12.7108473777771,51.5218594529279,253.031451416016,26.5203648909023,4,</t>
  </si>
  <si>
    <t>B08,0,0,0,1,,1,297.200286865234,0,595.687561035156,0,660.36669921875,0,113.940719604492,0,-88.5375900268555,0,1132.50415039063,0,5,</t>
  </si>
  <si>
    <t>B08,0,1,1,1,,1,311.269226074219,0,1846.09240722656,0,3143.99462890625,0,34.0892906188965,0,-209.543975830078,0,2159.49462890625,0,6,</t>
  </si>
  <si>
    <t>B09,0,0,0,,,14393,3510.05713195949,442.526652430744,1044.83726046553,103.740326296496,-6.65663874764865,20.3462020080427,-0.453839722487225,24.846544932397,396.550702488017,120.763803188822,55.2948805943834,38.709353199244,1,</t>
  </si>
  <si>
    <t>B09,1,0,0,,,284,6110.76231362786,340.976788368609,1148.69580293038,114.962940343544,-5.7953752263541,20.2578523223416,2.99950087099323,26.9374925368242,368.384009186651,68.0815277703116,48.1420722189294,33.6379342795131,2,</t>
  </si>
  <si>
    <t>B09,0,1,0,,,272,3532.74152396707,450.331673931626,6842.39913042854,521.744704254772,-6.39673605922829,22.3102456317024,1.37632572267595,23.8829588913696,368.168200044071,106.478329159972,53.3904147694326,36.3753758498747,3,</t>
  </si>
  <si>
    <t>B09,1,1,0,,,406,6150.06120954241,332.609135964079,7313.38369405211,490.348769028697,-4.82764817208162,19.5191461307786,-0.605383970797649,26.2141233368798,344.224372938936,47.6770952156886,49.4779878930175,35.8031743703441,4,</t>
  </si>
  <si>
    <t>B09,0,0,1,,,217,2194.93460800241,374.275363445739,965.576787289387,94.4497593671873,-70.2107271137325,25.8568312897402,-27.4533108344757,27.5394163539042,4443.37857322869,373.269644928795,582.245737664711,102.978637165015,5,</t>
  </si>
  <si>
    <t>B09,1,0,1,,,4,5776.81701660156,358.740808965416,1098.59001159668,132.64078175414,-61.6968584060669,35.1994487899726,-20.0283937454224,14.0805596481614,3663.30023193359,653.824974017653,531.923511505127,227.240417580491,6,</t>
  </si>
  <si>
    <t>B09,0,1,1,,,8,2168.25804138184,235.202785361572,6953.91455078125,476.126108499474,-61.0071306228638,33.8367824938011,-32.2635191231966,29.9944693640962,4283.37786865234,187.892022207258,548.118965148926,123.420407238596,7,</t>
  </si>
  <si>
    <t>B09,1,1,1,,,5,6171.06904296875,314.604964121989,7441.84833984375,264.269746299215,-51.9567443847656,23.3047319305146,-50.1236103057861,20.5717065755263,4053.38251953125,195.415093716675,610.960363769531,66.4693485272322,8,</t>
  </si>
  <si>
    <t>C01,0,0,0,0,0,12061,599.437110260088,88.1375836207785,703.272451906969,106.198254292763,328.327899626382,54.0814316906013,169.559590471788,51.9548875364492,334.580095857444,123.311875983608,383.439193395386,73.6339554962325,1,</t>
  </si>
  <si>
    <t>C01,1,0,0,0,0,23,4631.37092391304,869.32501820013,725.690007748811,141.055092942527,324.178214695143,50.1618738794635,150.359301028044,46.2703028401034,325.201730479365,80.6848923190042,380.717204881751,83.4463635811432,2,</t>
  </si>
  <si>
    <t>C01,0,1,0,0,0,72,620.14051522149,90.624164151098,1864.21801249186,282.113579827976,315.801014158461,48.1103645194864,153.454408115811,45.4382677886625,266.473403294881,71.5372410692551,379.016884697808,67.4735852073006,3,</t>
  </si>
  <si>
    <t>C01,0,0,1,0,0,8,546.141445159912,71.5367663767219,728.629150390625,95.9610316059723,1313.65069580078,285.064367467626,250.915170669556,62.5407225478343,308.766983032227,144.577537997232,390.013835906982,64.1679671172403,4,</t>
  </si>
  <si>
    <t>C01,1,0,1,0,0,2,5148.09838867188,1358.16740882345,774.853286743164,399.95673362898,1018.80731201172,492.836767355094,221.818214416504,116.030799943161,379.078582763672,47.070463584424,261.751983642578,6.08666848495605,5,</t>
  </si>
  <si>
    <t>C01,1,1,1,0,0,1,3516.333984375,0,1620.88684082031,0,761.305114746094,0,85.545036315918,0,391.367523193359,0,351.180908203125,0,6,</t>
  </si>
  <si>
    <t>C01,0,0,0,1,0,5,606.270483398437,98.9830588614049,659.876721191406,160.456468685163,292.069784545898,49.7715206255498,149.380902099609,68.1554559174715,2561.62302246094,415.578464563732,680.620776367188,106.730838132622,7,</t>
  </si>
  <si>
    <t>C01,0,1,0,1,0,1,733.585693359375,0,1498.28356933594,0,541.384826660156,0,129.439880371094,0,1646.50366210938,0,607.460998535156,0,8,</t>
  </si>
  <si>
    <t>C01,0,0,1,1,0,14,560.105078560965,59.5561692230813,588.751783098493,53.7084442026972,1002.08908952985,204.433091235808,182.129393424307,84.7766166481198,2549.1272757394,387.159835093828,625.673880440848,100.325365998406,9,</t>
  </si>
  <si>
    <t>C01,1,0,1,1,0,13,4555.51470477764,778.871672394509,636.872077355018,109.467861379697,874.925025353065,176.09653687334,161.237212547889,71.2282341116104,2486.8523043119,487.339714051694,602.723646897536,97.1543150739857,10,</t>
  </si>
  <si>
    <t>C01,1,1,1,1,0,8,3760.96514892578,547.835239035951,1677.99809265137,262.434431374405,567.51184463501,91.3945091498408,163.3660364151,55.345765969493,1833.91065979004,323.614037152537,671.379943847656,89.997510817379,11,</t>
  </si>
  <si>
    <t>C01,0,0,0,0,1,29,578.106494772023,85.8881872179957,663.250513537177,97.1766686506435,270.114284646922,52.1389160713934,160.472093384841,58.8336555164228,66.0107838860874,151.954169126228,2770.15818418305,754.885069176167,12,</t>
  </si>
  <si>
    <t>C01,1,0,0,0,1,7,4871.36879185268,750.572183219348,702.04105922154,67.4761682323231,307.393068586077,56.6341198783285,137.725820268903,18.9653297917457,20.5178756713867,146.643119860386,2772.22670200893,570.534741776853,13,</t>
  </si>
  <si>
    <t>C01,0,1,0,0,1,7,633.722778320313,97.4792592621878,1956.6795828683,360.25983334748,312.829982212612,78.3842005216517,161.014050074986,60.3787747326955,129.43249293736,93.5909606243968,1897.38057163783,560.143788056667,14,</t>
  </si>
  <si>
    <t>C01,1,1,0,0,1,3,4989.408203125,844.382990603612,2001.07926432292,235.576442907775,300.253184000651,40.5686595396131,186.582066853841,26.4210212141307,210.81435139974,75.9290687625259,1880.04915364583,195.850206538739,15,</t>
  </si>
  <si>
    <t>C01,1,0,1,0,1,3,4845.1337890625,434.461284674835,641.941365559896,39.4140012599941,1188.42411295573,112.710994976683,217.612345377604,63.1870876805699,228.442860921224,92.5060881426184,1697.85656738281,470.040154424217,16,</t>
  </si>
  <si>
    <t>C01,1,1,1,0,1,2,4797.39672851563,998.306680984712,2120.06518554688,112.822546768333,961.511581420898,642.059193702266,182.713489532471,77.393746763576,375.447799682617,203.272159884356,1400.76684570313,389.131426856637,17,</t>
  </si>
  <si>
    <t>C01,0,0,0,1,1,3,610.93593343099,31.5717771146837,657.946838378906,150.238105339833,205.247461954753,121.79615154127,90.0016199747721,34.3466978569642,2573.5869547526,736.133586285097,1208.57794189453,322.838008867272,18,</t>
  </si>
  <si>
    <t>C01,1,0,0,1,1,2,3678.49768066406,130.250415635796,557.076263427734,54.652612847877,530.19189453125,22.8799797960349,91.5301208496094,0.668717408514097,1941.80139160156,31.2756643881847,1506.52178955078,524.314930828809,19,</t>
  </si>
  <si>
    <t>C01,1,1,0,1,1,2,5444.91088867188,24.7842998407783,2140.34375,237.426638797618,480.00422668457,53.1335460186037,200.645881652832,67.0455504085711,2134.76068115234,498.000752986352,2099.11047363281,225.573105370711,20,</t>
  </si>
  <si>
    <t>C01,0,0,1,1,1,4,682.250411987305,86.1136532065411,703.798614501953,15.4053713594802,1308.22744750977,354.940952101997,220.977350234985,88.9775826429874,3061.25616455078,432.618090101203,876.831497192383,46.6175293579152,21,</t>
  </si>
  <si>
    <t>C01,1,0,1,1,1,42,4938.26824079241,710.304891737023,691.802817935035,139.161566625167,936.917092459542,173.216808831726,175.47963987078,52.3550733282178,2478.34571765718,401.153726756738,1861.4154590425,566.038219264125,22,</t>
  </si>
  <si>
    <t>C01,0,1,1,1,1,1,1428.88513183594,0,2154.20263671875,0,651.736267089844,0,115.011329650879,0,2424.60766601563,0,2050.09887695313,0,23,</t>
  </si>
  <si>
    <t>C01,1,1,1,1,1,69,4792.00202035213,867.614692372174,1901.09086984828,289.749269103004,786.416190327078,191.403416444838,175.256685229315,66.4403606001958,2341.71538687443,393.470836113715,1545.86640111951,430.085161697569,24,</t>
  </si>
  <si>
    <t>C02,0,0,0,0,0,15645,626.981660326345,61.4740209129377,729.630930849918,75.1607967790717,344.458196260739,37.3601154748728,172.522180678921,39.0526007752535,331.680400751589,104.539511674426,398.609845507126,55.0592697093126,1,</t>
  </si>
  <si>
    <t>C02,1,0,0,0,0,13,4780.32309194712,459.856214921906,713.123403695913,101.050642742163,332.868119459886,43.9554823530908,158.589084918682,32.1114492633164,322.290182260367,150.59776307076,379.256577711839,63.5915769542142,2,</t>
  </si>
  <si>
    <t>C02,0,1,0,0,0,19,655.323145816201,62.4849335901493,2047.27797337582,213.648859608922,321.644616377981,35.306860028005,167.395314668354,38.2875842987109,274.386099564402,60.1571263687265,404.02079532021,57.4668694566387,3,</t>
  </si>
  <si>
    <t>C02,0,0,1,0,0,3,656.264872233073,95.7982109712015,745.629272460938,103.662560915348,1790.7715250651,455.545452119792,183.329335530599,121.30647979993,347.169087727865,56.5865246320204,385.999338785807,42.0425605470715,4,</t>
  </si>
  <si>
    <t>C02,1,0,1,0,0,3,4579.69254557292,167.263049719447,544.151011149089,79.7580056003911,1412.57246907552,130.921580182978,151.019335428874,41.1524914339373,290.514088948568,32.0629566971551,313.460774739583,18.502451027109,5,</t>
  </si>
  <si>
    <t>C02,0,0,0,1,0,1,500.608947753906,0,662.658813476563,0,285.013763427734,0,115.664398193359,0,2717.94848632813,0,683.241088867188,0,6,</t>
  </si>
  <si>
    <t>C02,0,0,1,1,0,2,650.433715820313,89.9167582653192,630.782409667969,103.068236598074,1334.25964355469,50.6901994758361,224.212097167969,65.6141921825734,2669.88702392578,995.890416320923,698.659729003906,36.4551870336778,7,</t>
  </si>
  <si>
    <t>C02,1,0,1,1,0,1,6225.6455078125,0,803.607543945313,0,1163.71704101563,0,167.054061889648,0,2727.095703125,0,821.963256835938,0,8,</t>
  </si>
  <si>
    <t>C02,0,0,0,0,1,3,673.435323079427,48.5438028770378,702.614196777344,35.885040608173,309.649454752604,48.8798004055166,122.362353006999,87.280173162793,-53.1499799092611,60.8596312406391,3006.88460286458,492.96615494242,9,</t>
  </si>
  <si>
    <t>C02,1,0,0,0,1,1,4606.68603515625,0,716.899719238281,0,257.509765625,0,146.592529296875,0,10.402494430542,0,2527.2431640625,0,10,</t>
  </si>
  <si>
    <t>C02,0,0,0,1,1,2,695.764953613281,55.0708606394102,707.980041503906,26.4048104254946,317.944564819336,4.9787283156915,159.078430175781,8.97650997430359,3391.75085449219,147.438151316581,889.942443847656,28.6785661420493,11,</t>
  </si>
  <si>
    <t>C02,1,1,0,1,1,1,5779.10302734375,0,2166.63696289063,0,473.587219238281,0,128.916046142578,0,2960.00952148438,0,2206.38891601563,0,12,</t>
  </si>
  <si>
    <t>C02,1,0,1,1,1,5,5457.15966796875,852.903839103728,736.113598632812,142.896022358232,1121.81776123047,238.085435885457,172.163027954102,45.2196453217447,2681.41684570313,406.043722853762,2409.99028320312,723.853069200169,13,</t>
  </si>
  <si>
    <t>C02,1,1,1,1,1,15,5172.68764648438,760.305773002744,2043.89282226563,226.322799005901,850.692256673177,214.163766022579,168.622592163086,41.357020776299,2447.93530273438,413.306161969983,1832.94095865885,715.988162744855,14,</t>
  </si>
  <si>
    <t>C03,0,0,0,0,0,18311,519.415603586863,51.9404356110915,670.463444156302,60.108208450346,285.15089276674,32.170001253696,148.171602439245,35.9595826727377,314.761983400117,67.6589892260279,337.419263873783,47.8355411413221,1,</t>
  </si>
  <si>
    <t>C03,1,0,0,0,0,19,3960.80121813322,897.021205203039,692.444464432566,87.7394934854026,302.418094032689,27.1315374663737,142.629224676835,34.0723938042969,337.685627184416,41.3995462440561,318.924524407638,46.5879920425358,2,</t>
  </si>
  <si>
    <t>C03,0,1,0,0,0,43,537.694305419922,56.4178772266617,1648.17479333212,188.386808126027,287.815136576808,30.7331124448413,157.134639118993,38.6813203336814,313.805995497593,57.28117438602,327.416164664335,45.3685043957085,3,</t>
  </si>
  <si>
    <t>C03,0,0,1,0,0,2,583.466094970703,44.2706073025211,682.765319824219,17.823113246253,909.420318603516,325.489701789577,177.623756408691,69.3541133528497,317.978286743164,48.7846494174658,360.713226318359,3.48961339719357,4,</t>
  </si>
  <si>
    <t>C03,0,0,0,1,0,6,572.92800394694,55.4666560412273,668.267150878906,73.0755241808034,275.008318583171,47.7042197486005,182.861203511556,48.1267547935612,1872.08209228516,506.413835191541,512.824483235677,101.092281522462,5,</t>
  </si>
  <si>
    <t>C03,0,1,0,1,0,1,540.423706054688,0,1862.5478515625,0,277.669525146484,0,142.269989013672,0,2402.78125,0,567.376342773438,0,6,</t>
  </si>
  <si>
    <t>C03,0,0,0,0,1,1,523.250671386719,0,647.677917480469,0,213.138107299805,0,98.7526092529297,0,42.9739837646484,0,824.725830078125,0,7,</t>
  </si>
  <si>
    <t>C03,1,1,1,0,1,1,4965.41455078125,0,1989.375,0,720.438842773438,0,244.929229736328,0,248.185043334961,0,1590.0068359375,0,8,</t>
  </si>
  <si>
    <t>C04,0,0,0,0,0,8995,366.152481513371,48.4032891389938,672.020469091308,67.2020083563082,867.182349175649,126.238183031114,123.003379716802,47.343438827983,277.095465309902,66.7769930064865,355.024620313151,51.2644387137591,1,</t>
  </si>
  <si>
    <t>C04,1,0,0,0,0,8,3085.08770751953,333.904841425247,727.375450134277,41.4799512721794,830.615989685059,71.4282202258359,89.6707549095154,30.2667370571053,269.824296951294,44.1546451429128,342.365909576416,56.1428047146678,2,</t>
  </si>
  <si>
    <t>C04,0,1,0,0,0,44,374.960427024148,51.8928859944361,1872.00843672319,225.562460701292,834.182078968395,91.3011273936489,130.715768033808,43.540260582085,269.08791698109,57.0567031274414,353.81942540949,48.0787071457234,3,</t>
  </si>
  <si>
    <t>C04,1,1,0,0,0,3,2971.51399739583,839.692786861891,2191.56551106771,271.865930465753,825.01572672526,53.1993388243631,93.6615982055664,26.0515599742124,213.942306518555,25.6489752782046,373.22226969401,37.3576002046953,4,</t>
  </si>
  <si>
    <t>C04,0,0,1,0,0,13,365.786698561448,52.7157031516012,691.599895770733,80.3806901176225,5361.50848858173,1206.9001806119,59.88482434933,97.4776346714874,294.765735332782,85.0215154808936,300.464143899771,96.5229676701395,5,</t>
  </si>
  <si>
    <t>C04,1,0,1,0,0,2,3097.43383789063,37.8761333022195,698.538391113281,12.619680862187,5630.36157226563,451.508050539608,22.1591339111328,169.663785442269,413.003219604492,258.663428283991,104.321296691895,286.194424080883,6,</t>
  </si>
  <si>
    <t>C04,1,1,1,0,0,1,2820.4033203125,0,1804.58190917969,0,3268.88745117188,0,78.4982376098633,0,399.016693115234,0,196.71125793457,0,7,</t>
  </si>
  <si>
    <t>C04,0,0,0,1,0,10,366.757806396484,40.0331758560609,607.687164306641,30.0641774641086,791.325384521484,55.2717475712711,80.3266639709473,42.3426476793141,2058.86831054687,664.64826193879,576.932302856445,80.9736345728627,8,</t>
  </si>
  <si>
    <t>C04,1,0,0,1,0,14,3092.72621372768,388.333585159296,625.939352852958,75.8374436974403,778.910217285156,40.9932041996979,89.4653583254133,51.7903863854082,2607.29961286272,313.8393207383,656.684278215681,97.4395032375022,9,</t>
  </si>
  <si>
    <t>C04,1,1,0,1,0,1,2863.0849609375,0,1927.72827148438,0,1262.064453125,0,117.404930114746,0,1958.00427246094,0,556.785278320313,0,10,</t>
  </si>
  <si>
    <t>C04,1,0,1,1,0,7,3151.62116350446,435.113256005139,732.664690290179,119.585276786866,5153.55981445313,1643.06410182625,148.725073678153,94.4587513410701,2238.24822998047,624.625536398994,447.420767647879,355.25534797431,11,</t>
  </si>
  <si>
    <t>C04,1,1,1,1,0,1,2074.1181640625,0,1703.046875,0,1593.03430175781,0,240.098434448242,0,1318.34338378906,0,610.084838867188,0,12,</t>
  </si>
  <si>
    <t>C04,0,0,0,0,1,21,364.554303850446,42.782395256638,666.836161295573,72.9686941629558,864.884152367001,177.130308277454,116.898691994803,54.0793291933664,95.17273130871,77.8167795165437,2323.78654552641,682.724916644533,13,</t>
  </si>
  <si>
    <t>C04,0,0,1,0,1,3,387.077270507813,42.4032407557788,724.982157389323,17.0853937941138,4861.06095377604,996.779953387907,111.425194104513,107.583456764395,211.571746826172,68.01011716673,1628.23225911458,542.872348298002,14,</t>
  </si>
  <si>
    <t>C04,1,0,1,0,1,1,2777.642578125,0,719.169128417969,0,4363.0029296875,0,121.043258666992,0,60.0830955505371,0,2099.3994140625,0,15,</t>
  </si>
  <si>
    <t>C04,0,1,1,0,1,2,382.207901000977,29.7220277022384,1870.96685791016,124.868134954535,5532.18823242188,134.899608195399,184.476684570313,236.220448592504,162.455280303955,49.2521570968393,2021.18298339844,300.714939949204,16,</t>
  </si>
  <si>
    <t>C04,0,0,0,1,1,4,425.507118225098,29.3545057920995,546.21662902832,35.0414012614059,652.90950012207,106.545501121013,29.9282021522522,52.1845234231358,2106.77990722656,327.095605921216,1836.24401855469,821.867961167211,17,</t>
  </si>
  <si>
    <t>C04,1,1,0,1,1,3,2582.30037434896,198.490431307277,1848.92317708333,239.026407933791,1289.68253580729,188.701096865253,105.81374613444,20.4997811914836,1478.50378417969,653.084942889419,807.273681640625,195.245554496581,18,</t>
  </si>
  <si>
    <t>C04,0,0,1,1,1,1,381.5341796875,0,496.373474121094,0,4353.736328125,0,37.3896179199219,0,2085.474609375,0,1747.9638671875,0,19,</t>
  </si>
  <si>
    <t>C04,1,0,1,1,1,19,3138.59990491365,356.656692487827,667.00676847759,71.8475071124467,4816.99682617188,1023.88752643227,111.203456527308,111.073063227831,2161.26272101151,341.723930213534,1909.81006823088,465.058772033616,20,</t>
  </si>
  <si>
    <t>C04,1,1,1,1,1,43,2741.98671420785,379.448159257695,1832.36214855105,155.219888063033,3144.73519542605,1070.08712327749,138.30962868624,82.3479072185079,1764.28260554824,364.859961518348,1216.44499880769,320.378499290779,21,</t>
  </si>
  <si>
    <t>C05,0,0,0,0,0,18852,360.138120248569,43.6601831142105,657.599070763704,51.1933782399027,830.994837750605,80.6609190968513,117.914365694132,44.7677467373972,273.826423424458,47.5653755310427,317.294197803694,44.5071168520927,1,</t>
  </si>
  <si>
    <t>C05,1,0,0,0,0,13,3000.04565429688,748.130461211744,699.993323692909,88.6617834576355,822.036607008714,67.8388560906417,118.003118074857,16.7232112699412,284.16576561561,75.3316340489644,336.396918663612,35.5755533090985,2,</t>
  </si>
  <si>
    <t>C05,0,1,0,0,0,72,348.192236582438,38.5306841621414,1601.36906433105,176.853526544422,824.678725348579,90.3976438204038,113.014057795207,43.0762488241178,274.915288713243,43.9649433846712,315.463540395101,44.6557033931799,3,</t>
  </si>
  <si>
    <t>C05,1,1,0,0,0,1,1988.45825195313,0,1600.46545410156,0,900.178283691406,0,103.655128479004,0,667.029235839844,0,511.430389404297,0,4,</t>
  </si>
  <si>
    <t>C05,0,0,1,0,0,9,352.352423773872,37.5728434374609,682.755316840278,53.117933576544,3046.67260742188,1268.13297838648,137.400199466281,93.3866496684462,268.928365071615,40.2272720475433,314.214233398438,29.6883780388526,5,</t>
  </si>
  <si>
    <t>C05,0,0,0,1,0,2,354.418060302734,22.1430074208188,646.940368652344,38.3923937585521,868.326446533203,69.0839095698715,93.2889747619629,16.438964885384,1224.10009765625,362.86783062719,440.998794555664,111.032488515777,6,</t>
  </si>
  <si>
    <t>C05,1,0,0,1,0,1,3689.31420898438,0,657.612609863281,0,1051.49865722656,0,144.587905883789,0,1470.50256347656,0,502.552520751953,0,7,</t>
  </si>
  <si>
    <t>C05,0,0,0,0,1,2,364.51286315918,21.6602162826509,717.059265136719,89.66203754861,985.3642578125,202.86040742794,156.439105987549,134.800252226244,331.719764709473,175.835831978365,993.759002685547,358.439134194606,8,</t>
  </si>
  <si>
    <t>C05,0,1,0,0,1,1,327.214996337891,0,1804.61486816406,0,833.07373046875,0,104.250679016113,0,189.740951538086,0,1080.11608886719,0,9,</t>
  </si>
  <si>
    <t>C06,0,0,0,0,,15697,590.411966284362,51.6589690202263,685.78295733961,63.8432557353809,334.085503151867,32.4927668992029,155.813494772533,36.7313322778913,-2.11676589987973,36.1018257997879,371.948982084694,43.3836641798105,1,</t>
  </si>
  <si>
    <t>C06,1,0,0,0,,23,4847.67781929348,291.188549865917,744.333108653193,90.0639547673772,339.562699027683,27.1262637405392,152.923233363939,37.3985099879649,-6.54851207201895,34.524568698912,369.409177033798,39.6534072090997,2,</t>
  </si>
  <si>
    <t>C06,0,1,0,0,,102,608.518990310968,58.826891462719,1760.14783432904,184.91837356114,331.843735040403,32.606026228067,155.441513285917,33.9700139983801,-4.68111521626512,33.0940318395695,367.02745923809,40.3614167543802,3,</t>
  </si>
  <si>
    <t>C06,1,1,0,0,,5,4824.91865234375,314.481945438717,1783.83256835938,131.870158647946,325.084985351563,19.204246437308,119.927954101563,21.3840738980007,-28.4018218040466,43.7107431974355,382.984332275391,36.1184730455367,4,</t>
  </si>
  <si>
    <t>C06,0,0,1,0,,41,581.196182623142,44.8270633338916,670.66985190787,61.1314173573484,1565.21089432879,264.212118676735,166.417282709261,46.4566796718753,2.23663117536684,38.2910720702155,360.338393048542,49.0250372648342,5,</t>
  </si>
  <si>
    <t>C06,1,0,1,0,,25,4967.52640625,387.723320182416,720.931901855469,94.6164218438169,1380.02480957031,193.657696329497,162.062669830322,41.2171247286381,4.44225796222687,49.5005625593587,359.928012695312,45.6915022082173,6,</t>
  </si>
  <si>
    <t>C06,1,1,1,0,,2,4160.80236816406,568.887948850066,1670.14770507813,168.815356569103,799.054962158203,212.889679591788,180.261032104492,25.6827492681068,30.4438185691833,22.1155243038418,335.361846923828,35.0613873816747,7,</t>
  </si>
  <si>
    <t>C06,0,0,0,1,,40,596.158381652832,46.5000249460416,672.928552246094,59.581170761475,276.199118041992,38.6310347762416,142.455223941803,46.618853529946,-274.264259958267,101.979310090648,3249.91287536621,749.230142502161,8,</t>
  </si>
  <si>
    <t>C06,1,0,0,1,,9,4723.951171875,473.331610366365,736.451850043403,86.5908716169097,293.946877373589,23.2505118210698,134.013370090061,48.5707476255283,-220.648003472222,91.6830731267762,2598.86168077257,636.343508532343,9,</t>
  </si>
  <si>
    <t>C06,0,1,0,1,,5,602.631176757812,52.6589835248258,1696.41242675781,55.0381100249738,325.89091796875,26.5230624493384,122.809980010986,49.0640842169214,-116.437219238281,58.3324717030159,1722.36107177734,552.980179705867,10,</t>
  </si>
  <si>
    <t>C06,1,1,0,1,,4,4661.67517089844,406.025079113174,1792.9319152832,190.847788292895,306.034332275391,48.7367680336037,145.386247634888,46.3287909547126,-139.192005157471,87.1910726034889,1604.85861206055,563.81416559171,11,</t>
  </si>
  <si>
    <t>C06,0,0,1,1,,1,580.019104003906,0,720.506164550781,0,734.130004882813,0,187.027648925781,0,-197.309219360352,0,1378.45922851563,0,12,</t>
  </si>
  <si>
    <t>C06,1,0,1,1,,42,4874.78781854539,372.061360050719,738.144688197545,91.8735012829617,1218.02667091006,174.455488594915,163.952218827747,61.6008567731296,-187.110508305686,79.8444945531285,2286.81785656157,459.145756980187,13,</t>
  </si>
  <si>
    <t>C06,1,1,1,1,,124,4889.02439437374,495.266945709759,1826.52898382371,161.337825562249,994.794153521138,191.903724018281,158.401113171731,47.0497056274208,-148.058672553109,68.9958895180354,1784.20513325353,541.652583619189,14,</t>
  </si>
  <si>
    <t>C07,0,0,0,0,,12218,301.182758210782,56.1810879674165,681.485181790051,97.3008304024493,781.049519925875,160.272218343686,106.502739573867,46.9085372851592,0.98262625049196,34.7720509631775,296.5598593865,50.8800478879981,1,</t>
  </si>
  <si>
    <t>C07,1,0,0,0,,20,3728.53955078125,555.540833905212,678.657781982422,123.260338546947,721.719079589844,161.493836635164,105.000474357605,33.0746996778358,1.8774890422821,35.973664380823,281.679270935059,55.0960977123961,2,</t>
  </si>
  <si>
    <t>C07,0,1,0,0,,72,307.169804890951,52.1454194058513,1943.07448662652,291.844702048354,715.665756225586,96.4729920809554,111.424014382892,45.1307547942895,-3.01871561672952,33.8348283664661,292.462267345852,49.1957708269995,3,</t>
  </si>
  <si>
    <t>C07,1,1,0,0,,1,4150.79150390625,0,2467.17456054688,0,721.718139648438,0,172.466247558594,0,-74.6885604858398,0,286.159912109375,0,4,</t>
  </si>
  <si>
    <t>C07,0,0,1,0,,21,294.032348632813,33.6423619703247,679.552554175967,80.362399980259,5623.50145321801,914.59680487011,60.4582251367115,104.047000526101,5.04526127520062,34.8573097513366,300.78321765718,55.5510836494031,5,</t>
  </si>
  <si>
    <t>C07,1,0,1,0,,14,3584.82990373884,785.117168624671,710.10147530692,109.631321738611,5019.80575125558,1092.77614922021,42.0659249765532,109.504174850108,-17.5739543948855,32.019892808488,278.945077078683,51.5747263877373,6,</t>
  </si>
  <si>
    <t>C07,0,1,1,0,,1,266.213989257813,0,1723.06518554688,0,4893.0546875,0,119.076972961426,0,4.81490087509155,0,264.90771484375,0,7,</t>
  </si>
  <si>
    <t>C07,1,1,1,0,,1,3395.76025390625,0,1868.67565917969,0,4898.80712890625,0,250.014587402344,0,244.295974731445,0,-40.8167343139648,0,8,</t>
  </si>
  <si>
    <t>C07,0,0,0,1,,25,295.994360351562,43.9767647708236,638.313708496094,92.0373698887415,638.746883544922,158.977094498281,65.6076578712463,84.5985451088394,-282.370776672363,94.3652079084623,2874.32858398438,569.157842908674,9,</t>
  </si>
  <si>
    <t>C07,0,1,0,1,,11,330.990558971058,56.4100888743325,1918.0215065696,246.375972032745,678.036354758523,74.6257545570088,88.2184073708274,50.8216731263098,-196.499382712624,51.466092617622,2303.61081764915,782.354140966264,10,</t>
  </si>
  <si>
    <t>C07,0,0,1,1,,11,310.684322010387,51.4066258713912,675.790937943892,105.83741026875,5608.82692649148,944.940902051066,71.9967035813765,101.597756618905,-221.371859463778,67.9026121622071,2623.27527965199,519.610192944144,11,</t>
  </si>
  <si>
    <t>C07,1,0,1,1,,27,3657.30005787037,432.680729379597,742.186360677083,108.492360106055,5323.87905996817,852.267338868067,26.7072558855569,93.6968771579879,-236.845118769893,99.4196019410668,2567.38419144242,549.961812196301,12,</t>
  </si>
  <si>
    <t>C07,0,1,1,1,,1,293.845123291016,0,2055.146484375,0,5701.958984375,0,-115.478309631348,0,-364.689880371094,0,2793.66357421875,0,13,</t>
  </si>
  <si>
    <t>C07,1,1,1,1,,88,3372.62123801491,524.008057006935,1948.16978870739,286.449297577477,4654.13952914151,1047.47066714905,69.2110509493134,86.8889430377156,-148.505612991073,74.8031317287943,1694.51791867343,604.336858894249,14,</t>
  </si>
  <si>
    <t>C08,0,0,0,0,,17778,288.63013910059,43.4239141355226,654.698555499929,65.0490386461583,728.139603970893,92.1364228810126,104.119549857087,42.6137018303701,3.43546976417828,33.8183206152411,260.117653419202,39.9705604189992,1,</t>
  </si>
  <si>
    <t>C08,1,0,0,0,,9,3999.39127604167,650.372246928203,726.602060953776,134.812177744248,729.147779676649,86.9971467472323,89.6372371249729,47.8008288632355,-0.874529679616292,37.5700756895891,258.484929402669,51.7179339856794,2,</t>
  </si>
  <si>
    <t>C08,0,1,0,0,,77,282.908376718496,42.394207052496,1709.80556418679,239.63910493107,704.617791510248,70.4592073949193,108.001249437208,46.8545578137386,4.72220485009156,37.0344237207432,259.049306101613,41.2258586510004,3,</t>
  </si>
  <si>
    <t>C08,1,1,0,0,,1,4687.3544921875,0,1875.97058105469,0,723.579162597656,0,162.382232666016,0,64.3260269165039,0,209.593368530273,0,4,</t>
  </si>
  <si>
    <t>C08,0,0,1,0,,10,311.638943481445,42.5761731206483,667.432287597656,84.4326686656295,4221.50993652344,763.311069823636,41.7832781791687,83.2234410044175,11.5776207685471,28.6521783853748,268.138500976563,37.539531447551,5,</t>
  </si>
  <si>
    <t>C08,0,0,0,1,,3,291.176452636719,53.4740001727346,621.868916829427,79.9822063902463,619.068501790365,31.217075709934,83.2009735107422,15.5427075349638,-174.93657430013,49.3337982694101,1775.11303710938,85.8542167853982,6,</t>
  </si>
  <si>
    <t>C08,0,1,0,1,,1,343.865936279297,0,2079.38940429688,0,678.602233886719,0,122.013572692871,0,-189.97038269043,0,2908.26123046875,0,7,</t>
  </si>
  <si>
    <t>C08,1,1,1,1,,1,2836.02905273438,0,1655.19152832031,0,2195.55810546875,0,110.85920715332,0,-121.918495178223,0,1044.28942871094,0,8,</t>
  </si>
  <si>
    <t>C09,0,0,0,,,14711,1819.75914867246,153.004180000731,958.359735244752,98.3511054998658,-7.16904490728806,20.2482371620515,-0.155376622031939,24.8237413857711,429.146209744802,98.1337357896756,58.7796774136323,37.9579335354434,1,</t>
  </si>
  <si>
    <t>C09,1,0,0,,,289,2993.04000865052,232.736948645351,999.058478437905,98.9301999373621,-6.58268347697068,21.6663404127253,1.30249699938939,24.9494558778948,405.838305938615,63.083675598041,55.5760085293991,33.9658983483581,2,</t>
  </si>
  <si>
    <t>C09,0,1,0,,,262,1775.0570003131,142.531826757325,5329.89008267235,512.500148057496,-6.77714828474319,20.6785414412597,0.829409384090482,25.6023937034101,406.444215556137,91.0419691150932,60.2826525696361,38.9617570116424,3,</t>
  </si>
  <si>
    <t>C09,1,1,0,,,408,2987.72417375153,221.991821127682,5653.28259995404,471.709400090163,-6.62762701962435,20.800683555799,0.67085365187742,25.7419456327093,389.93264059927,51.8221452618191,55.3009182506917,35.3221369641957,4,</t>
  </si>
  <si>
    <t>C09,0,0,1,,,212,1416.06276832437,193.566169575882,863.974902171009,101.333759094322,-77.5479646021465,28.2438426180873,-30.1266977747305,29.5583524551675,4946.63025247826,431.517907973397,634.104998894458,112.343017802889,5,</t>
  </si>
  <si>
    <t>C09,1,0,1,,,9,3060.45532226563,241.596253424792,928.618699815538,103.191761942005,-67.7117335001628,24.0215328197244,-32.2346918318007,19.747124244907,4936.59049479167,501.943679403292,608.923658582899,46.2106389308123,6,</t>
  </si>
  <si>
    <t>C09,0,1,1,,,1,1570.98229980469,0,5851.92138671875,0,-58.6591529846191,0,-34.6873016357422,0,4763.080078125,0,696.140625,0,7,</t>
  </si>
  <si>
    <t>C09,1,1,1,,,5,3268.42075195313,277.897048646802,6311.78115234375,604.22322022727,-94.1077484130859,16.4422511830887,-10.4129735946655,20.6812485397235,5109.29765625,512.574465653565,649.167468261719,82.3812087506755,8,</t>
  </si>
  <si>
    <t>D01,0,0,0,0,0,12834,599.173928316535,101.413346984785,699.580882284822,117.885907669703,323.549209178599,57.5063397855186,170.655864741287,50.5956080168742,329.195434231169,122.747819977494,380.20679787518,77.8330618711857,1,</t>
  </si>
  <si>
    <t>D01,1,0,0,0,0,20,4752.67741699219,856.083677511453,720.36774597168,131.104542910544,323.845369720459,48.033716506525,159.33533821106,54.8778832370506,294.649875640869,59.4106388273011,378.781165313721,76.1465206389642,2,</t>
  </si>
  <si>
    <t>D01,0,1,0,0,0,97,632.09780506252,97.0727598351153,1867.23358846448,329.501614270475,312.901409345804,57.2791595787,165.046935720542,47.7756008948589,285.942840418865,75.1632449508311,369.128589276186,90.0914690923319,3,</t>
  </si>
  <si>
    <t>D01,1,1,0,0,0,5,3927.4951171875,993.997697156905,1655.01101074219,270.176508671726,369.918737792969,95.9583844802392,195.907409667969,25.3490255799598,485.046362304687,173.601014120945,421.776995849609,99.5923543651952,4,</t>
  </si>
  <si>
    <t>D01,0,0,1,0,0,11,555.516235351563,79.0346822572814,677.527074640447,121.621244369815,1277.35244473544,456.522765582743,205.292703108354,80.6061586023313,286.673557628285,57.559261724699,375.581531871449,70.8039785794638,5,</t>
  </si>
  <si>
    <t>D01,1,0,1,0,0,2,4039.69262695313,681.375068744414,719.777893066406,8.76727818260484,1011.34027099609,134.356416914392,194.761451721191,31.6915492588029,235.816123962402,21.0907739213428,339.465255737305,11.8212293848102,6,</t>
  </si>
  <si>
    <t>D01,1,1,1,0,0,1,3695.52978515625,0,1678.99609375,0,831.510620117188,0,208.656829833984,0,288.976226806641,0,328.071868896484,0,7,</t>
  </si>
  <si>
    <t>D01,0,0,0,1,0,11,585.176485928622,108.181007018146,622.847817160866,108.459102985618,277.774784434925,85.0330911963434,143.166086370295,50.2117789754462,2677.88223544034,652.036208697813,631.584317294034,123.140553754401,8,</t>
  </si>
  <si>
    <t>D01,0,0,1,1,0,22,606.851795543324,95.1276491722106,658.038055419922,89.2140066416788,1150.72651533647,360.281700028205,172.50670485063,38.8658606026152,2805.48096812855,419.763130999515,618.507594715465,130.858271451053,9,</t>
  </si>
  <si>
    <t>D01,1,0,1,1,0,9,5238.09467230903,922.633428720824,674.662102593316,124.107078531425,1073.2531399197,268.041608108958,183.78884294298,60.4504027150437,2541.60910373264,612.712142801616,630.81931898329,110.294979979218,10,</t>
  </si>
  <si>
    <t>D01,0,0,0,0,1,37,591.275049982844,106.693709144671,676.683992952914,118.703467997965,254.49543844687,87.2847724269983,159.136906185666,58.4543660518585,59.5452512534889,105.627083699635,2844.6418852935,863.426128095413,11,</t>
  </si>
  <si>
    <t>D01,1,0,0,0,1,3,4633.28352864583,420.741075514124,573.67295328776,42.2879523892039,277.614552815755,47.5221040544899,169.835334777832,101.819080810678,138.838473002116,25.6447254967777,1788.58984375,434.322655934607,12,</t>
  </si>
  <si>
    <t>D01,0,1,0,0,1,8,666.260635375977,222.56275732429,1785.40446472168,211.368695775419,289.607803344727,31.5800696605295,137.858420372009,38.9644763158577,205.530420958996,217.567576573368,1689.00996398926,823.740388652204,13,</t>
  </si>
  <si>
    <t>D01,1,1,0,0,1,4,4235.43469238281,1244.10047763271,1737.30758666992,385.353879433316,386.369819641113,87.5412098804842,141.400325775146,52.9168817910225,645.880074501038,658.107281783839,1896.16714477539,780.531784274928,14,</t>
  </si>
  <si>
    <t>D01,1,0,1,0,1,3,5306.01057942708,1398.25108109295,771.998901367188,222.923094707168,981.301920572917,283.604886367888,227.347345987956,78.1848371230547,100.079346974691,154.35220683679,1998.3358968099,672.417889351603,15,</t>
  </si>
  <si>
    <t>D01,0,0,0,1,1,1,713.843688964844,0,618.951171875,0,198.782455444336,0,89.4340972900391,0,2090.9482421875,0,1301.23229980469,0,16,</t>
  </si>
  <si>
    <t>D01,1,0,0,1,1,6,4323.09362792969,1207.61489039008,689.918772379557,73.027269167411,413.416385650635,177.281361791605,143.355370839437,74.6407645915945,2268.0273844401,585.049502120088,1571.21317545573,590.033653668923,17,</t>
  </si>
  <si>
    <t>D01,1,1,0,1,1,1,6577.32861328125,0,2697.66455078125,0,499.569427490234,0,-21.7080135345459,0,2903.61987304688,0,3266.09155273438,0,18,</t>
  </si>
  <si>
    <t>D01,0,0,1,1,1,2,716.993896484375,33.8570529865935,679.264221191406,22.5215063509339,781.434112548828,97.2567458985698,163.807975769043,10.5095061684223,1793.80578613281,11.5585027899326,1377.03210449219,262.923051790837,19,</t>
  </si>
  <si>
    <t>D01,1,0,1,1,1,17,4480.09823069853,779.14097192804,631.421553667854,92.5316050711137,861.623746984145,167.227870399092,187.442293054917,64.8940930591072,2161.48257984835,435.527753321312,1693.95165297564,491.995113513134,20,</t>
  </si>
  <si>
    <t>D01,0,1,1,1,1,1,766.928161621094,0,1498.98571777344,0,640.375122070313,0,57.9390640258789,0,1892.46423339844,0,975.791198730469,0,21,</t>
  </si>
  <si>
    <t>D01,1,1,1,1,1,90,4617.44765353733,972.958491091976,1800.21680636936,319.077555176167,725.614555189345,180.625536307469,161.12160926395,72.677786582573,2239.75171440972,441.692360911976,1490.89466620551,571.633095626601,22,</t>
  </si>
  <si>
    <t>D02,0,0,0,0,0,10472,615.19748087126,61.9996606483389,715.123091672194,76.2430305085858,339.699077533346,37.8531233887538,168.955587666667,38.6366690744895,327.048001412493,105.197204017683,392.560264249354,55.5213886614696,1,</t>
  </si>
  <si>
    <t>D02,1,0,0,0,0,3,4818.62223307292,1063.08668046819,779.274597167969,37.885565473978,312.24094136556,71.0608640923614,141.161206563314,28.8082646147187,426.181182861328,144.608556535132,346.635752360026,56.8903389418517,2,</t>
  </si>
  <si>
    <t>D02,0,1,0,0,0,10,669.414892578125,71.4403518876179,2004.760546875,333.822866347416,342.73779296875,44.9117780862808,166.357580566406,41.4651106750997,295.033557128906,57.5427667080273,385.613438415527,51.6352826837947,3,</t>
  </si>
  <si>
    <t>D02,0,0,1,0,0,1,734.366943359375,0,643.572021484375,0,1328.66369628906,0,175.89469909668,0,358.122528076172,0,324.080200195313,0,4,</t>
  </si>
  <si>
    <t>D02,1,0,1,0,0,1,4613.56201171875,0,638.142944335938,0,1331.59289550781,0,186.769775390625,0,281.359924316406,0,327.167602539063,0,5,</t>
  </si>
  <si>
    <t>D02,1,1,1,0,0,1,4477.89111328125,0,1603.05883789063,0,613.154846191406,0,118.653045654297,0,1557.70764160156,0,624.164428710938,0,6,</t>
  </si>
  <si>
    <t>D02,0,0,0,1,0,2,571.865539550781,86.4266269676511,719.948181152344,127.270675255749,311.189392089844,49.489965126178,155.66637802124,46.712707647272,2099.14599609375,40.1735398071097,573.003067016602,94.1463435446437,7,</t>
  </si>
  <si>
    <t>D02,0,0,1,1,0,2,617.613037109375,91.515689663598,673.605255126953,46.8855731150268,1144.15222167969,354.452465817009,175.443572998047,10.3757044229161,2817.56225585938,591.394349770494,704.814300537109,147.293009708602,8,</t>
  </si>
  <si>
    <t>D02,1,0,1,1,0,1,5291.60205078125,0,781.992797851563,0,1267.37133789063,0,197.226470947266,0,2525.96899414063,0,643.474914550781,0,9,</t>
  </si>
  <si>
    <t>D02,0,0,0,0,1,3,568.753489176432,68.8880186543437,652.130798339844,38.3050020814956,272.219670613607,18.7664119843209,174.674402872721,9.91504651481355,0.83610725402832,133.210228779091,2656.56168619792,638.741298947743,10,</t>
  </si>
  <si>
    <t>D02,0,1,0,0,1,1,781.281372070313,0,2305.80810546875,0,376.613067626953,0,116.547737121582,0,41.9910583496094,0,3292.68823242188,0,11,</t>
  </si>
  <si>
    <t>D02,1,0,1,1,1,1,5867.8837890625,0,557.781433105469,0,1162.33459472656,0,103.138473510742,0,3387.09301757813,0,2146.24145507813,0,12,</t>
  </si>
  <si>
    <t>D02,1,1,1,1,1,4,5438.45751953125,385.194114954248,2010.72119140625,181.127530367025,882.250961303711,64.8658985324622,157.915084838867,27.3449714099165,2316.07559204102,371.794781701191,1590.70159912109,482.859269862783,13,</t>
  </si>
  <si>
    <t>D03,0,0,0,0,0,15580,496.473248915862,63.1591630956863,642.675830158434,70.1408253747712,272.857394655005,36.0807662964977,144.871517223143,36.5352527378544,301.910005647319,64.8862041355153,323.60659407492,50.7252054441123,1,</t>
  </si>
  <si>
    <t>D03,1,0,0,0,0,9,3837.29573567708,1181.18033100063,636.983764648438,87.5400933688847,276.168021308051,39.8933469848616,148.768923441569,42.7045219602517,289.950432671441,47.7517254513573,331.559539794922,58.1537435149963,2,</t>
  </si>
  <si>
    <t>D03,0,1,0,0,0,34,530.494574154125,66.0858004328879,1634.82588465074,218.47419064,276.330312392291,32.4824033964136,153.754536797019,32.4877436702919,301.630176768583,49.6567479589895,320.6490613152,49.1528802613092,3,</t>
  </si>
  <si>
    <t>D03,0,0,0,1,0,3,568.61484781901,39.6600621968391,646.317810058594,42.9230637910386,271.502512613932,33.1446978984966,154.400919596354,36.4472079624428,2126.74837239583,691.739375303679,596.21620686849,85.8521825695577,4,</t>
  </si>
  <si>
    <t>D03,0,1,0,1,0,1,522.300170898438,0,1869.99780273438,0,295.453552246094,0,167.800552368164,0,1583.17639160156,0,565.91943359375,0,5,</t>
  </si>
  <si>
    <t>D03,0,0,1,1,1,1,636.302062988281,0,690.395874023438,0,701.903686523438,0,163.112655639648,0,3837.23168945313,0,849.907531738281,0,6,</t>
  </si>
  <si>
    <t>D03,1,1,1,1,1,1,4780.5517578125,0,1892.44812011719,0,501.914703369141,0,249.815643310547,0,1697.98693847656,0,826.64013671875,0,7,</t>
  </si>
  <si>
    <t>D04,0,0,0,0,0,9659,369.158320833627,53.6479614823266,680.389140513659,80.4270013476091,870.224164328302,137.298875667769,116.630262192458,47.7723618260827,278.218807427801,68.4357518508773,357.60897773279,54.2984980573178,1,</t>
  </si>
  <si>
    <t>D04,1,0,0,0,0,5,2947.6337890625,457.247385155887,760.436010742187,86.9857694349543,770.045886230469,31.5528729232195,112.000473022461,53.5464806636208,246.551263427734,47.8283382728901,372.959002685547,50.9035246761922,2,</t>
  </si>
  <si>
    <t>D04,0,1,0,0,0,74,379.39659613532,54.5935980892741,1907.8438836175,250.753890535182,837.616911192198,112.407584733672,109.029487609863,42.6164887881614,259.706636067983,51.0597363825936,358.13097154772,51.4164338115439,3,</t>
  </si>
  <si>
    <t>D04,1,1,0,0,0,1,3905.79321289063,0,2142.13061523438,0,1067.77844238281,0,76.8619155883789,0,291.903198242188,0,373.308746337891,0,4,</t>
  </si>
  <si>
    <t>D04,0,0,1,0,0,4,355.778038024902,54.7538546235078,689.214141845703,50.680627329447,5105.12884521484,1599.48031718185,72.1882224082947,92.4041563500134,259.900302886963,66.1790229018227,317.128841400146,48.8720031190464,5,</t>
  </si>
  <si>
    <t>D04,1,0,1,0,0,4,3575.09674072266,857.186994701185,778.962753295898,119.325620339393,5802.50708007813,2282.27326626292,58.3263256549835,63.297235498307,288.041538238525,51.3415559914328,366.674686431885,83.9843721516135,6,</t>
  </si>
  <si>
    <t>D04,0,0,0,1,0,12,398.903302510579,45.509894298172,677.247594197591,63.6414172963334,906.298604329427,107.738533234344,116.941661198934,50.2253236438319,1401.26806131999,678.483595421821,505.417274475098,124.820023244538,7,</t>
  </si>
  <si>
    <t>D04,1,0,0,1,0,11,2935.93368252841,523.303474765669,660.797157981179,72.8342703144894,906.600708007813,397.439109939668,98.3796327764338,40.7297012144822,2045.87068314986,672.016014566515,619.287214799361,78.1890120031482,8,</t>
  </si>
  <si>
    <t>D04,1,1,0,1,0,1,2304.52197265625,0,1678.35510253906,0,1748.3505859375,0,114.817626953125,0,643.151794433594,0,284.982086181641,0,9,</t>
  </si>
  <si>
    <t>D04,0,0,1,1,0,2,421.861221313477,18.6724916036225,613.939331054688,117.267168640508,2161.55804443359,1080.10914724903,98.1538610458374,107.187909639978,1670.55523681641,601.610713480755,599.77880859375,56.5393674348602,10,</t>
  </si>
  <si>
    <t>D04,1,0,1,1,0,7,3019.38302176339,235.325209560336,618.573660714286,62.1389780282857,4278.93223353795,855.043008490751,109.796394620623,56.1740867807022,2259.15556989397,403.084238814488,575.213897705078,113.212739795578,11,</t>
  </si>
  <si>
    <t>D04,0,0,0,0,1,22,391.400523792614,69.3839236026163,668.398523504084,96.9359343380019,749.016251997514,139.68145426234,80.7055361057547,81.7026176165977,68.3947557644411,85.9501495280025,2661.13959295099,1033.11929454134,12,</t>
  </si>
  <si>
    <t>D04,0,1,0,0,1,3,393.736328125,52.5770887456889,2082.88802083333,292.547684524005,852.038655598958,106.410071546321,161.812311808268,53.8850346214285,120.268218994141,46.0283816994488,1652.72768147786,683.334485236308,13,</t>
  </si>
  <si>
    <t>D04,0,0,1,0,1,4,407.938812255859,5.54729863992555,661.27473449707,108.419554524508,6063.99340820313,911.143629238085,138.987503051758,48.6880237478237,187.297985076904,190.881083265468,2477.41864013672,557.846105187232,14,</t>
  </si>
  <si>
    <t>D04,0,1,1,0,1,1,516.840881347656,0,2065.64624023438,0,5515.37109375,0,211.869262695313,0,317.610107421875,0,1825.31909179688,0,15,</t>
  </si>
  <si>
    <t>D04,0,0,0,1,1,2,354.468231201172,60.9750986822229,504.118759155273,71.2208316652255,680.905303955078,58.1639780649997,-28.6177295446396,38.6888912744422,2339.15490722656,103.075487204717,1367.38299560547,824.193461511692,16,</t>
  </si>
  <si>
    <t>D04,1,0,0,1,1,6,3185.79707845052,755.841926423014,650.467173258464,92.3907484921241,957.466115315755,285.438479009494,91.6184380849202,44.8784218662881,2219.50968424479,806.27955138915,970.550384521484,291.887717705232,17,</t>
  </si>
  <si>
    <t>D04,1,1,0,1,1,3,2438.11710611979,260.748649957168,1664.35953776042,55.8792753324528,1386.5088297526,531.271449845157,39.8140494028727,27.0498695974328,1377.61214192708,589.926777174092,957.1474609375,378.918639365521,18,</t>
  </si>
  <si>
    <t>D04,1,0,1,1,1,16,3157.13505554199,415.853182082705,676.015594482422,65.1826148531432,4607.09143066406,1279.35068673713,54.6723843812943,91.0310248206992,2202.8832321167,364.119992557871,1822.60140228271,481.232816825367,19,</t>
  </si>
  <si>
    <t>D04,1,1,1,1,1,57,2876.32516533032,392.86044615772,1865.41661955181,217.357523242636,3318.86205840529,1204.97422794908,112.896038908707,86.8949463022279,1849.69895961828,379.556563399056,1256.68042688202,412.857837296843,20,</t>
  </si>
  <si>
    <t>D05,0,0,0,0,0,18296,361.69007496569,45.5724134431643,661.497606413407,53.849486071972,837.48645147633,81.7188450346253,125.907810095221,44.7034363461615,276.650339727898,47.831530546957,319.169297482282,45.3165933858346,1,</t>
  </si>
  <si>
    <t>D05,1,0,0,0,0,5,2993.24794921875,581.799282917235,704.170056152344,62.963538074327,810.506604003906,40.0020232694609,121.823187255859,48.3465107077919,356.945962524414,196.721583658639,317.062380981445,39.9356043836671,2,</t>
  </si>
  <si>
    <t>D05,0,1,0,0,0,59,364.598816435216,55.58283101679,1630.4031610004,217.365890702708,844.888376009666,58.0693417465936,120.132348691003,48.5770801116597,261.159548743296,40.3902994245874,327.887541172868,46.1617748356271,3,</t>
  </si>
  <si>
    <t>D05,1,1,0,0,0,1,1998.86547851563,0,1505.87780761719,0,740.240600585938,0,72.8672485351563,0,349.837585449219,0,379.8349609375,0,4,</t>
  </si>
  <si>
    <t>D05,0,0,1,0,0,3,364.006703694661,47.0508423379303,668.595479329427,54.4556971146498,2886.58984375,999.579166394697,202.418032328288,102.590763319752,279.017969767253,47.3660353854068,302.711095174154,66.6345163750103,5,</t>
  </si>
  <si>
    <t>D05,0,0,0,1,0,3,377.637369791667,58.67549781657,626.676045735677,15.6513053751361,908.297485351563,107.991162911019,141.318677266439,119.462794304882,943.653299967448,12.3812327830876,445.986368815104,39.7832237292378,6,</t>
  </si>
  <si>
    <t>D05,1,0,1,0,1,1,2743.66748046875,0,671.113220214844,0,1919.84497070313,0,72.1012268066406,0,229.509811401367,0,1081.87377929688,0,7,</t>
  </si>
  <si>
    <t>D05,1,1,1,1,1,1,2541.83569335938,0,1905.72546386719,0,1512.95336914063,0,125.484344482422,0,1341.77709960938,0,685.502075195313,0,8,</t>
  </si>
  <si>
    <t>D06,0,0,0,0,,12487,566.999992401766,53.7104896241013,655.033678514425,64.3755178463888,316.832181444044,33.2543782926015,150.057654586777,36.327501968092,-6.46815910437268,35.363069790483,361.029019015225,43.6089934056827,1,</t>
  </si>
  <si>
    <t>D06,1,0,0,0,,16,4564.40592956543,372.289840344378,703.534603118896,62.7444150769772,315.662002563477,31.2973777291514,131.635370254517,37.3735406027334,-12.0889834803529,35.6747645092871,373.774560928345,46.1545476400056,2,</t>
  </si>
  <si>
    <t>D06,0,1,0,0,,98,594.462032395966,55.9767321860772,1720.1444590043,153.037684602428,313.168445197903,30.2892173237934,148.07938649703,37.6051846967756,-10.5461818569777,33.4767850370477,355.284472095723,40.7532829266619,3,</t>
  </si>
  <si>
    <t>D06,1,1,0,0,,1,4933.3056640625,0,1953.07641601563,0,390.731262207031,0,161.791870117188,0,-19.7740097045898,0,371.981018066406,0,4,</t>
  </si>
  <si>
    <t>D06,0,0,1,0,,24,563.847099304199,54.225495385247,671.6806640625,54.1680727494059,1444.16552480062,260.998123919294,161.826371828715,81.5416420939092,1.92386915038029,46.7157366353736,368.093097686768,43.5291485193128,5,</t>
  </si>
  <si>
    <t>D06,1,0,1,0,,14,4645.30507114955,584.469645356945,691.498086111886,79.8899456320976,1279.4302847726,214.575301925793,172.988146645682,35.6014076771745,14.4548016323575,25.7857367178421,341.171847752162,51.9575138703615,6,</t>
  </si>
  <si>
    <t>D06,1,1,1,0,,1,5058.1044921875,0,1743.82946777344,0,1076.21228027344,0,226.999450683594,0,49.6767196655273,0,180.391311645508,0,7,</t>
  </si>
  <si>
    <t>D06,0,0,0,1,,29,607.061496076913,60.4977027992462,667.573684166218,67.4056840938102,241.487121055866,81.1476104178167,126.548952053333,51.8043146407831,-290.992083319302,94.4749014566352,3375.53267695986,816.132658206694,8,</t>
  </si>
  <si>
    <t>D06,1,0,0,1,,8,4763.42303466797,391.082893920573,779.178611755371,127.610139005168,281.313760757446,36.8391480473428,133.90177822113,54.3314518511133,-259.1545753479,97.7123818755092,3201.92784118652,725.529193252665,9,</t>
  </si>
  <si>
    <t>D06,0,1,0,1,,5,643.417565917969,86.789615536,1798.09157714844,263.157749427463,288.759436035156,31.0450570817648,149.740155029297,47.2207184614146,-163.406517028809,30.2592536175218,2146.87702636719,647.412109154246,10,</t>
  </si>
  <si>
    <t>D06,1,1,0,1,,3,4934.4658203125,437.475559618162,1886.78934733073,55.8164736264369,277.709584554036,17.6870422883607,131.552383422852,46.0590890264181,-271.735229492188,30.5869101590911,2579.09000651042,126.329063783915,11,</t>
  </si>
  <si>
    <t>D06,0,0,1,1,,3,525.561442057292,50.8418981124721,592.797831217448,19.2816788404424,952.806823730469,147.398766564597,206.016672770182,77.7310639097991,-140.099540710449,87.8645790943872,1448.94958496094,449.32016658444,12,</t>
  </si>
  <si>
    <t>D06,1,0,1,1,,39,4681.81799629407,397.902087656452,714.557276016627,74.0647749631299,1180.04731320112,211.481542762308,158.479465973683,53.6274637666335,-212.80074104896,73.153472905792,2271.89454064002,571.583675997865,13,</t>
  </si>
  <si>
    <t>D06,1,1,1,1,,105,4700.97583937872,501.924454244828,1754.16496233259,173.303135603812,934.795793805804,172.81828388913,155.038722209136,53.6734229380763,-139.046381060282,68.9919747356732,1646.40846237909,512.566185472702,14,</t>
  </si>
  <si>
    <t>D07,0,0,0,0,,11408,312.313250797828,47.1407764949574,702.172568927139,76.9426504651687,804.800289945883,156.277896641693,110.385617852841,47.3352530691305,2.23726936763174,35.0599761595122,304.66288524724,43.9463189750787,1,</t>
  </si>
  <si>
    <t>D07,1,0,0,0,,20,4183.64910888672,508.799438876736,737.530535888672,87.4357295863979,737.435681152344,112.851416434581,95.1156077623367,52.8895262742306,-1.45749163329601,39.0841085737353,320.311421203613,49.7340362918578,2,</t>
  </si>
  <si>
    <t>D07,0,1,0,0,,60,312.401502736409,47.6423662192355,2001.97647298177,205.074255114604,737.918405151367,78.1057854495673,110.988511633873,41.9104406012381,1.5823214173317,36.8088021153562,299.042220306396,46.4056122857484,3,</t>
  </si>
  <si>
    <t>D07,1,1,0,0,,1,3175.45751953125,0,1934.16345214844,0,861.706848144531,0,92.8953247070313,0,-2.02633714675903,0,312.290100097656,0,4,</t>
  </si>
  <si>
    <t>D07,0,0,1,0,,18,316.550067477756,47.2769405138454,704.84967719184,57.9465381750725,5809.95460340712,1106.18286530918,45.3535752296448,88.0601083398591,3.52467240227593,34.7081883678233,300.491804334852,37.6123545439884,5,</t>
  </si>
  <si>
    <t>D07,1,0,1,0,,21,3943.18656994048,416.894717256825,789.779061453683,116.86588491985,5774.22665550595,843.12521846461,77.1213667506263,83.6454358764742,30.6481327733823,87.3979130834172,261.208967662993,154.842609020245,6,</t>
  </si>
  <si>
    <t>D07,1,1,1,0,,3,3383.96598307292,319.794834727936,1831.37329101563,28.4771281506699,4516.80183919271,643.67294239004,90.277161916097,57.4480064172018,63.6649592717489,152.339029749895,169.424326578776,342.593392045318,7,</t>
  </si>
  <si>
    <t>D07,0,0,0,1,,32,306.913223743439,43.2293203589831,711.829675674438,71.7013323430233,679.650450706482,146.423767339528,65.3560718297958,64.3336812369985,-293.83264040947,141.538502535536,2817.74918556213,673.270971145129,8,</t>
  </si>
  <si>
    <t>D07,0,1,0,1,,6,337.539779663086,54.1065641304805,2009.90273030599,149.888566721052,694.476359049479,45.2794861928424,86.0392176310221,34.7889758577043,-232.795630137126,124.340924038306,2565.68611653646,562.05908228627,9,</t>
  </si>
  <si>
    <t>D07,0,0,1,1,,5,344.018237304687,38.3510428813911,716.605993652344,101.31572517398,5563.91708984375,476.935738391245,31.3310892105103,100.932123265311,-193.224308776855,76.127642471722,2718.9150390625,446.556499016865,10,</t>
  </si>
  <si>
    <t>D07,1,0,1,1,,34,3731.46828326057,392.813585080946,756.10986328125,107.728034062838,5188.101124483,750.209584483318,36.8757941302131,93.2687913427214,-195.27997824725,76.5692708106491,2391.7335097369,563.887330284423,11,</t>
  </si>
  <si>
    <t>D07,0,1,1,1,,2,346.337875366211,10.0745237178069,2209.69592285156,256.834613812593,5772.75415039063,715.498495208393,201.113311767578,182.020049175612,-257.077301025391,10.2128247236853,2592.02783203125,456.668410867544,12,</t>
  </si>
  <si>
    <t>D07,1,1,1,1,,89,3389.64312675562,430.741015256951,2007.73065939914,227.948315243997,4621.63211436754,838.565078679125,78.8719001780735,86.8162585709337,-154.051707642802,82.4505448764987,1778.5632660255,523.588932733855,13,</t>
  </si>
  <si>
    <t>D08,0,0,0,0,,17159,305.532435371101,40.5310604099088,685.626737645181,58.3186996867066,772.087459281202,93.0809574379341,110.930908016163,43.6367248040949,4.5961870180791,33.7560557362513,266.295636324069,38.3018844212888,1,</t>
  </si>
  <si>
    <t>D08,1,0,0,0,,11,3224.49779163707,554.777382843117,724.477028586648,74.7853991641887,715.469149502841,29.9015884316772,108.681130842729,25.2609057706886,8.12426354668357,37.2017800293963,235.631632024592,34.0489791817691,2,</t>
  </si>
  <si>
    <t>D08,0,1,0,0,,78,301.238037891877,49.7729820961016,1712.84092829778,207.996804230907,752.614428397937,90.3251739515554,112.920755019555,42.8165435973831,0.99820123727505,32.2755099312797,264.641432150816,40.0044828848537,3,</t>
  </si>
  <si>
    <t>D08,0,0,1,0,,10,292.705374145508,28.9887289494204,698.369360351562,53.9408176582336,3648.81940917969,597.157170730401,126.63659029007,79.0058994318372,6.680534735322,24.2822000390016,255.066734313965,27.239825702063,4,</t>
  </si>
  <si>
    <t>D08,0,0,0,1,,1,294.655822753906,0,621.219909667969,0,624.368469238281,0,162.874313354492,0,-298.401672363281,0,1771.380859375,0,5,</t>
  </si>
  <si>
    <t>D08,1,0,1,1,,1,2512.00610351563,0,792.539611816406,0,1982.54711914063,0,197.605361938477,0,-86.0920181274414,0,887.222106933594,0,6,</t>
  </si>
  <si>
    <t>D08,1,1,1,1,,2,2916.3125,165.55828048496,1674.3681640625,39.6525319297609,2241.86688232422,671.006442294649,120.190996170044,80.5896917099388,-46.9474182128906,9.02879634304184,681.048919677734,191.162718885485,7,</t>
  </si>
  <si>
    <t>D09,0,0,0,,,14624,2502.13188614626,209.297944545278,995.037611454269,89.0720249070927,-6.26621516643251,20.417842735504,-0.448423299105427,24.9592629971903,387.857228090779,98.6259193172658,54.3221234208208,36.6780890533544,1,</t>
  </si>
  <si>
    <t>D09,1,0,0,,,251,4221.3402785343,201.068029726837,1057.0897686111,131.520792750877,-5.42205531746743,21.4036733839027,-0.614272421826998,26.7753031361758,363.101281093886,56.438170572603,47.2209454648998,35.606595558435,2,</t>
  </si>
  <si>
    <t>D09,0,1,0,,,307,2476.39929994465,206.657912165686,5654.42924772878,416.661441455075,-6.55986856693153,20.3322228806328,-2.20980948298344,23.4673678445299,367.198373452848,79.859629833667,50.9614269106804,37.9824967013577,3,</t>
  </si>
  <si>
    <t>D09,1,1,0,,,375,4243.95793815104,189.273760253628,6015.5118515625,350.051798817815,-6.65788384639223,22.4599894263251,0.654137299458186,25.9620929413438,351.345950439453,54.3791124398955,52.3381111537615,36.4407936870974,4,</t>
  </si>
  <si>
    <t>D09,0,0,1,,,209,1653.11692437715,262.421042650912,923.544549531343,77.7505941811179,-74.1821479751733,27.7379472374933,-27.8941743134668,26.8082949791056,4572.41311280465,392.695929245958,592.901158237001,114.708720074161,5,</t>
  </si>
  <si>
    <t>D09,1,0,1,,,3,4197.37223307292,47.1886153950348,975.004679361979,85.5408922618313,-66.8279228210449,38.3360497321954,-26.2707188924154,15.2209883689121,4211.37532552083,62.8372870589681,566.816813151042,60.3145038924813,6,</t>
  </si>
  <si>
    <t>D09,0,1,1,,,3,1776.03959147135,218.123541315563,5864.62174479167,132.803591456213,-49.3283477624257,40.8453052526487,-26.8425556818644,34.9003168014856,4419.36010742188,395.515084597723,505.477284749349,228.006996550354,7,</t>
  </si>
  <si>
    <t>D09,1,1,1,,,7,4340.30398995536,225.516493212618,6238.11272321429,409.554639135376,-68.5549943106515,33.5006673753806,-25.72267471041,36.5662784294303,4199.07505580357,323.101197496527,581.635694231306,108.453137769805,8,</t>
  </si>
  <si>
    <t>E01,0,0,,,,13650,1668.8176099393,394.557248380939,1113.4567804201,99.1748478883892,-0.15087941589141,26.7648635453625,1.01617748832146,33.0851489518402,10.2666674014502,54.2958634481888,1.30192719484401,38.1168888899417,1,</t>
  </si>
  <si>
    <t>E01,1,0,,,,174,6506.12043428969,360.552577184874,1188.25144835724,112.873313551839,0.275377451618812,25.4934207527137,-0.983116697027594,35.0983993620833,9.58547515995886,56.8144397945375,1.24581372686501,41.2553137011214,2,</t>
  </si>
  <si>
    <t>E01,0,1,,,,166,703.671552910862,81.4169628765289,7940.37493234657,568.117287070585,-4.79882168572351,29.8013696755108,3.48465706241957,31.468385277153,-14.9113314023398,55.4711982731599,12.2365031830338,39.9781238093243,3,</t>
  </si>
  <si>
    <t>E01,1,1,,,,298,6566.29202331953,366.676548319156,8364.50231851667,560.298271345034,-3.06602768471227,27.7363198522236,3.10918569254795,34.0425573013753,-10.4479324409376,58.2552624954537,7.30937563992987,41.6170994522309,4,</t>
  </si>
  <si>
    <t>E02,0,0,,,,14792,1617.82412781207,303.592509827259,1166.57489333867,83.1275120438462,0.0249492597327562,20.0779248156197,1.01299872581684,25.6349898554669,9.4043255456626,29.1664025022414,2.70280345253527,24.3410388730245,1,</t>
  </si>
  <si>
    <t>E02,1,0,,,,105,6636.42404668899,333.18247348377,1264.05741896856,109.810317238094,1.02770684418224,22.4898850036252,-0.153932537918999,24.5090770147124,11.6828062267531,26.5721276642516,2.76615109500431,22.9995813789613,2,</t>
  </si>
  <si>
    <t>E02,0,1,,,,103,671.792918381182,90.5645516475687,8249.69036331917,389.654828241189,-1.37178847953243,19.9477597403777,-1.49465220945987,25.8618549352859,-1.91896609629242,30.5611412455529,4.48817105518961,25.8282736618483,3,</t>
  </si>
  <si>
    <t>E02,1,1,,,,186,6617.12876186576,314.081499071968,8621.5191374748,450.971354531431,0.0980563985674532,20.170413726065,2.5464410257716,24.2415458047401,-3.80692714068197,32.8331895185305,2.72535227687769,27.8016336383739,4,</t>
  </si>
  <si>
    <t>E03,0,0,,,,15261,1312.12272350785,340.093136456887,1129.89096203916,84.6086703151314,-0.179087116570245,20.0313030683991,0.961663164310397,25.402004784684,8.90324226099658,28.6489163358288,2.02264463662299,23.752127380415,1,</t>
  </si>
  <si>
    <t>E03,1,0,,,,416,6262.113575862,312.393562332678,1238.94841428903,125.889623079092,-0.0107566242051969,19.0368557450491,0.311336476319971,24.4904950102936,8.49517451235666,29.2243480354616,2.00185017877867,24.6860732419608,2,</t>
  </si>
  <si>
    <t>E03,0,1,,,,422,608.316541337289,85.0545121064048,7800.49218287174,426.893036914584,-0.861646618993105,18.5149229267485,1.68955220213222,24.5801312110773,-3.52762537448936,32.0881350300695,3.39280299354186,26.0642993454069,3,</t>
  </si>
  <si>
    <t>E03,1,1,,,,783,6216.07574782487,305.635748838459,8224.85729653077,463.132746437138,0.189231165902425,20.7656278368408,-0.0612811828424647,24.7113861072243,-2.22852338308595,32.6086801886822,2.93293160727631,26.2060112627005,4,</t>
  </si>
  <si>
    <t>E04,0,0,0,0,0,12840,385.085891215006,45.3959134043334,712.593015229888,56.2239564417271,897.310575291524,119.458103129597,117.094034722642,46.441650687307,281.085722857918,72.733909722895,391.806441325488,48.910012725239,1,</t>
  </si>
  <si>
    <t>E04,1,0,0,0,0,1,4241.92529296875,0,693.774841308594,0,801.000915527344,0,122.232452392578,0,265.324645996094,0,370.327301025391,0,2,</t>
  </si>
  <si>
    <t>E04,0,1,0,0,0,19,380.401265997636,70.0071743066017,1947.22394762541,261.972739166121,896.609737998561,169.238410467031,123.221909974751,49.1968209059398,248.945526123047,46.6957973528463,400.300786068565,48.3814301323056,3,</t>
  </si>
  <si>
    <t>E04,0,0,1,0,0,5,381.221728515625,40.2201577754672,720.109912109375,42.9255576895385,5164.86577148437,1393.44047731001,90.6672836303711,106.830196012741,277.5837890625,36.1846671711558,363.052355957031,40.2618932998987,4,</t>
  </si>
  <si>
    <t>E04,1,1,1,0,0,1,3228.572265625,0,2016.33959960938,0,3343.2109375,0,154.15869140625,0,261.599060058594,0,640.575012207031,0,5,</t>
  </si>
  <si>
    <t>E04,0,0,0,1,0,2,391.932540893555,1.28562319039157,649.421142578125,25.1746241650612,810.24951171875,62.7018651809579,133.494789123535,16.2010813288928,2925.23815917969,192.771706184644,780.337066650391,2.78634771119291,6,</t>
  </si>
  <si>
    <t>E04,1,0,0,1,0,1,4356.7919921875,0,656.338317871094,0,876.21484375,0,50.5864219665527,0,2708.61474609375,0,788.718688964844,0,7,</t>
  </si>
  <si>
    <t>E04,1,0,1,1,0,3,3445.40511067708,180.043280753469,736.743570963542,7.30161129755715,5991.806640625,928.753457999563,-10.610195795695,41.679300565071,2811.73819986979,224.537913459215,759.143981933594,95.7372217709421,8,</t>
  </si>
  <si>
    <t>E04,1,1,1,1,0,1,2965.09521484375,0,1863.01171875,0,1812.84313964844,0,123.05110168457,0,1019.91607666016,0,656.776977539063,0,9,</t>
  </si>
  <si>
    <t>E04,0,0,0,0,1,5,396.5677734375,47.229069467325,669.041345214844,18.3599111016913,840.521203613281,46.4582350574127,77.7320724487305,26.7697427822126,16.9199401378632,55.2910433946537,2701.4181640625,686.497784197041,10,</t>
  </si>
  <si>
    <t>E04,0,0,1,0,1,2,385.591445922852,17.6546876961077,727.066680908203,50.4930951869153,5540.05224609375,1043.78973645641,59.6055736541748,32.818589705463,110.6330909729,0.434070729988486,2085.52819824219,738.452707405773,11,</t>
  </si>
  <si>
    <t>E04,1,1,1,0,1,1,2748.05053710938,0,1935.55285644531,0,3155.16796875,0,113.698707580566,0,161.518310546875,0,1383.10363769531,0,12,</t>
  </si>
  <si>
    <t>E04,1,0,1,1,1,7,3189.25373186384,501.914420742721,708.775861467634,62.4545006426006,5643.27197265625,912.350277929204,35.1380132947649,79.3522372691562,2421.87219238281,339.389408689613,2118.16141183036,495.859624163882,13,</t>
  </si>
  <si>
    <t>E04,1,1,1,1,1,8,3054.66900634766,463.235595005185,1933.52835083008,72.1762600866866,3940.49984741211,727.614949564152,93.2560682296753,81.7727393673615,1745.99842834473,503.362455364899,1613.98294067383,383.391892123912,14,</t>
  </si>
  <si>
    <t>E05,0,0,0,0,,18569,498.640391193509,42.8767013009922,632.681145137138,47.9618029096158,281.583356185224,28.1633495151297,141.099116330216,34.3014811546796,-4.71510101148697,34.399790617529,320.931146997545,37.1461842853079,1,</t>
  </si>
  <si>
    <t>E05,1,0,0,0,,21,3878.65443638393,503.902518569542,686.892958868118,87.4406678585612,289.575243995303,36.5569389419271,143.526665460496,41.8305147010208,-13.5495306821097,30.3001088126959,333.586194719587,30.7660596298927,2,</t>
  </si>
  <si>
    <t>E05,0,1,0,0,,75,499.182506510417,113.529237474162,1488.75016113281,260.690504291446,280.071208699544,29.2838467497582,139.430229695638,34.2477884046553,-5.28306781371435,36.2628689416901,317.647325846354,39.1357651020675,3,</t>
  </si>
  <si>
    <t>E05,0,0,1,0,,3,492.563537597656,27.5939744005848,674.238566080729,62.658101218163,706.646647135417,98.570294981483,204.240168253581,28.0636760794145,8.34236208597819,33.8272987280447,323.798919677734,26.2045880028442,4,</t>
  </si>
  <si>
    <t>E06,0,0,0,0,,16328,586.419722183728,42.0335785684527,707.560022641023,55.3820217706774,337.500159136984,29.2604585974408,157.663922506766,35.4837520212614,-5.89554303219257,35.9033170836406,383.087703757167,39.6531352180351,1,</t>
  </si>
  <si>
    <t>E06,1,0,0,0,,6,4699.35978190104,293.645535130971,732.084696451823,79.97760379705,336.468729654948,18.4817813883216,147.48433303833,19.0093639806017,-13.5192893346151,27.7917399448911,390.787785847982,42.9636929429236,2,</t>
  </si>
  <si>
    <t>E06,0,1,0,0,,19,597.217641730058,50.6701410103064,1823.19106573808,223.969110829603,330.475645366468,28.7141083704764,160.163452549985,25.0333366039917,-9.14731758519223,34.1693102943339,380.76029245477,36.5720722972456,3,</t>
  </si>
  <si>
    <t>E06,0,0,1,0,,4,580.879516601563,32.8740093480589,735.278671264648,56.0833287192142,1461.66714477539,287.457120791003,190.82931137085,45.9911289274978,-10.5387580394745,26.9502869727647,378.294593811035,46.4356202368143,4,</t>
  </si>
  <si>
    <t>E06,1,0,1,0,,3,5027.03678385417,284.136597346045,788.102233886719,17.7634603461558,1678.3212890625,122.039948147646,160.48855082194,44.4928040765286,-5.40686750411987,34.8525008239273,370.673299153646,71.5432386871123,5,</t>
  </si>
  <si>
    <t>E06,0,0,0,1,,5,591.35009765625,42.4028416986321,711.898376464844,79.657906038201,279.783016967773,59.2441278696994,154.510394287109,28.6340269214903,-400.063104248047,180.789539150488,3710.87443847656,1911.62486201359,6,</t>
  </si>
  <si>
    <t>E06,1,0,1,1,,5,4924.26279296875,351.503406351027,746.998400878906,100.258556058831,1415.99819335937,160.046653296391,199.092321777344,26.7162943259936,-212.366229248047,100.651347832758,2607.03283691406,413.879435653894,7,</t>
  </si>
  <si>
    <t>E06,1,1,1,1,,7,4989.32505580357,346.21275781483,1909.01888602121,94.5554912348205,963.420392717634,94.6492579364675,161.878723144531,44.0848292936782,-156.723705836705,42.4392075233935,1900.9468296596,241.085362286111,8,</t>
  </si>
  <si>
    <t>E07,0,0,0,0,,16829,324.833473049161,53.4571107747498,732.241805380172,90.596992629425,811.191318447361,152.325406556061,115.44129985101,47.6476831114361,1.70647188864329,35.1487540403271,322.866337249337,48.9358562007378,1,</t>
  </si>
  <si>
    <t>E07,1,0,0,0,,4,4413.44537353516,907.442767539308,755.343185424805,81.2272267273847,723.657516479492,85.6301478488156,95.1311388015747,39.3146818109798,-13.8587654083967,45.7111893836977,311.377586364746,30.0736938058372,2,</t>
  </si>
  <si>
    <t>E07,0,1,0,0,,27,322.3422676369,55.2290691182269,1937.91399920428,319.777899936285,740.213708948206,90.5099664163915,85.7325569435402,31.4615218885407,5.93378887794636,42.2329930285741,316.072876541703,58.7188617514719,3,</t>
  </si>
  <si>
    <t>E07,0,0,1,0,,11,312.776300603693,56.9603668592078,739.322715065696,69.288468655702,5759.37568803267,1024.78921367718,105.573995937001,99.8443475388509,-3.64343044974587,35.8020736508339,324.229873657227,41.2966966958614,4,</t>
  </si>
  <si>
    <t>E07,1,0,1,0,,2,4399.46704101563,697.090931276664,888.120300292969,140.591248093429,6718.3193359375,1552.21332280886,136.932525634766,9.62673402004068,-28.3200492858887,116.635486510718,328.904304504395,145.508918101095,5,</t>
  </si>
  <si>
    <t>E07,0,0,0,1,,4,306.377090454102,62.4630526789812,755.949234008789,114.533312088505,817.954956054688,215.953344573521,76.8651157617569,71.7976216822401,-273.236205101013,199.416604609217,2348.69952392578,1325.93246743384,6,</t>
  </si>
  <si>
    <t>E07,0,1,0,1,,2,339.264785766602,36.9899408527875,2059.01385498047,36.6505218293108,705.273529052734,3.94351000472158,62.9928703308105,18.6618476699121,-287.148796081543,92.9098022138045,2522.3984375,687.023981853297,7,</t>
  </si>
  <si>
    <t>E07,1,0,1,1,,7,4054.15478515625,538.877227692858,823.859941755022,119.796329282427,5941.49386160714,1189.77584305095,110.288824081421,104.674341390523,-187.557097298758,113.673748346648,2622.81925746373,1060.22943134047,8,</t>
  </si>
  <si>
    <t>E07,0,1,1,1,,2,361.108642578125,22.5550404066579,2108.85681152344,49.5843093292831,5910.15356445313,69.8464748602026,-26.0713543891907,52.2558389098887,-301.527282714844,35.655548701047,2734.91027832031,222.724652760951,9,</t>
  </si>
  <si>
    <t>E07,1,1,1,1,,11,3948.32100053267,1009.10134495194,2235.76421564276,398.65457305285,5792.01178533381,1813.70102176387,108.702086015181,86.4460781653694,-188.839536146684,99.7377723620883,2329.75729092685,915.82612195111,10,</t>
  </si>
  <si>
    <t>E08,0,0,0,0,0,16991,576.503541831573,49.2658725016248,676.473863577549,64.3063928152306,314.044249777025,31.798446133938,160.565437668482,36.2033590528049,254.292622860616,46.8014522191978,372.431113506625,47.7647019339012,1,</t>
  </si>
  <si>
    <t>E08,0,0,1,0,0,2,599.493804931641,39.1130954271943,692.154083251953,13.8689862818041,782.406311035156,16.7302569283083,356.587432861328,4.45493672329217,355.347961425781,69.0611651073663,381.271957397461,51.9176883379649,2,</t>
  </si>
  <si>
    <t>E08,0,0,0,0,1,1,647.878784179688,0,816.804870605469,0,510.01025390625,0,359.340789794922,0,1836.58422851563,0,14527.2158203125,0,3,</t>
  </si>
  <si>
    <t>E09,0,0,,,,15628,970.175200248271,201.542637202571,1052.00606722181,95.0624729076846,-0.0429790606921277,19.622917207656,0.723842874284543,24.4349163352294,8.01460515883238,28.0979277220054,2.18404282580042,23.320750579238,1,</t>
  </si>
  <si>
    <t>E09,1,0,,,,298,5308.2457447436,350.195406177052,1178.66980062395,124.021702621548,-0.762528355699033,18.7673616820066,1.65104931685448,22.5010395469686,5.26335029759063,27.5879519060902,3.52818350616417,21.9491725598024,2,</t>
  </si>
  <si>
    <t>E09,0,1,,,,284,459.296893052652,68.3502495709995,6766.82447148713,479.90470273834,-1.25615457707727,20.3907783760309,-0.667149779452405,23.9285382679566,-1.72627695363907,31.7132957051253,4.75684112257941,24.9246171249062,3,</t>
  </si>
  <si>
    <t>E09,1,1,,,,374,5258.06421420663,315.603536312121,7262.45323336188,484.727140426868,-0.849001967412903,18.3680168383704,1.23494042416307,25.1542780474241,-5.28641191702635,32.9597041785099,3.69551229303613,24.9745205545959,4,</t>
  </si>
  <si>
    <t>F01,0,0,,,,14133,1616.73055969381,383.527099720753,1092.26313130813,91.0510438162424,-0.0747039351527125,20.5843483541492,1.04892766487445,26.8101655788424,8.56510615701713,28.8736126704749,2.30096644267754,24.49702229356,1,</t>
  </si>
  <si>
    <t>F01,1,0,,,,212,6445.22345776828,385.710813172712,1194.37802814987,160.924429417657,2.38683515534086,22.6369642529293,0.792062459513545,25.959031205568,6.86058725533844,29.2865324489041,1.22228266369059,25.4572984321694,2,</t>
  </si>
  <si>
    <t>F01,0,1,,,,191,731.427528900626,102.849650983299,7656.97254376636,521.140806740261,-0.804537339672368,20.0638262675844,-0.21303682193082,28.4010147227782,-7.28922829936936,33.5455790076255,2.88179834678535,26.2279556960579,3,</t>
  </si>
  <si>
    <t>F01,1,1,,,,298,6450.0405601143,336.692695098886,8132.56127601982,497.368239095011,0.52538482376043,21.8866096038089,1.52894992856371,27.076142302794,-6.34478916163281,32.38771564606,2.74570484274386,28.3282576351579,4,</t>
  </si>
  <si>
    <t>F02,0,0,,,,15056,1613.96272664166,307.665298863918,1150.93797250356,85.973824504714,-0.0550079446861456,20.0639260702307,0.908249504040834,25.5513709171901,9.12196008331408,28.8631494232003,2.26621688570237,24.2348157599288,1,</t>
  </si>
  <si>
    <t>F02,1,0,,,,122,6685.82129706711,338.683151686161,1252.38185744989,107.859220586645,-0.420188871761937,20.2175319744793,2.77330812561463,23.5795380290212,8.95132086511518,28.4015782534012,2.92409850400491,24.043392294666,2,</t>
  </si>
  <si>
    <t>F02,0,1,,,,113,687.800618669628,84.5477157401802,8281.35625086422,445.702571157823,-3.59421461286534,21.625816889502,-0.942172446807401,23.5571804937979,-1.99853332485773,30.7186871978039,4.5467908594065,25.3162739581196,3,</t>
  </si>
  <si>
    <t>F02,1,1,,,,196,6696.00809650032,313.762123492819,8680.87145248724,448.495391162128,-0.599701223671626,18.8294531471363,-0.16200790865993,22.9466253042183,-1.80367509245264,31.4693821278607,2.06524646717447,27.4587248501066,4,</t>
  </si>
  <si>
    <t>F03,0,0,,,,15226,1278.47953260034,347.639054027304,1101.85674371773,110.359309564687,-0.0972330525910337,19.8520528681084,1.25714727920585,25.0109152570081,8.95969720499023,28.7613339674642,2.04344630284723,23.9189779321842,1,</t>
  </si>
  <si>
    <t>F03,1,0,,,,394,6031.99531919218,472.47024518757,1195.23301317244,159.807696615404,0.832050224000276,20.8919321533058,-1.61017349144789,25.3886270495162,5.34043058744386,28.2119669374423,2.50849000952883,23.9372878383812,2,</t>
  </si>
  <si>
    <t>F03,0,1,,,,413,588.829627011648,80.9086441887536,7508.79322648683,654.861454188553,-0.552309856147981,20.0613877338232,-0.638057746543362,24.7854567640143,-1.04503248958481,31.946358215573,3.15877629804806,26.6874446197443,3,</t>
  </si>
  <si>
    <t>F03,1,1,,,,796,6017.66690140154,444.2991597473,7970.82162828302,634.546236874716,0.095535258591718,20.1438452234338,-0.595344893231838,25.3349377493061,-2.98370098835559,30.9022272323932,4.05487712478293,26.7844829162412,4,</t>
  </si>
  <si>
    <t>F04,0,0,0,0,0,12780,399.768218901012,52.2927380816828,729.762105315541,68.373058201734,918.669633300017,125.617550500504,121.061925292394,47.1630154999566,296.210513624451,73.0335198315451,388.14934284049,51.0584278383511,1,</t>
  </si>
  <si>
    <t>F04,1,0,0,0,0,3,4147.6552734375,1211.73931387065,725.762064615885,57.8185159651383,890.295572916667,89.2725718780275,155.634755452474,25.6562374257416,279.959849039714,74.8974582877808,395.753885904948,41.9415700856819,2,</t>
  </si>
  <si>
    <t>F04,0,1,0,0,0,19,382.388846949527,45.2649444570406,2060.36827970806,339.539328250964,889.979649593956,103.635002780506,111.703125,42.8744070665916,288.594471178557,76.3250922624991,392.693850868627,45.222361336101,3,</t>
  </si>
  <si>
    <t>F04,0,0,1,0,0,7,403.43266078404,46.2144939192735,730.184727260045,66.2794650849019,6293.79464285714,877.618179168091,176.833895819528,108.363891735033,321.888445172991,127.837477855889,302.40748160226,214.437340602252,4,</t>
  </si>
  <si>
    <t>F04,0,0,0,1,0,5,413.440222167969,53.6266259824143,652.690161132812,51.9497295108026,890.858435058594,140.578495181248,150.233619689941,54.4271151926263,1810.24714355469,632.738279737623,599.432073974609,111.598309669,5,</t>
  </si>
  <si>
    <t>F04,1,0,0,1,0,1,3420.16821289063,0,678.596008300781,0,821.205627441406,0,98.3604125976563,0,2815.82397460938,0,740.7568359375,0,6,</t>
  </si>
  <si>
    <t>F04,1,0,1,1,0,1,3543.85522460938,0,702.172119140625,0,5361.8994140625,0,177.894607543945,0,2685.998046875,0,842.14990234375,0,7,</t>
  </si>
  <si>
    <t>F04,0,0,0,0,1,16,419.672163009644,47.9692953159369,778.844497680664,93.1424434288893,932.463695526123,168.755788119522,145.109266996384,62.1923321106445,305.276292324066,304.685238729435,1424.70209884644,1096.59554447257,8,</t>
  </si>
  <si>
    <t>F04,0,1,0,0,1,1,416.953399658203,0,1960.68688964844,0,830.779602050781,0,96.9854431152344,0,90.0764923095703,0,1881.17370605469,0,9,</t>
  </si>
  <si>
    <t>F04,0,0,1,0,1,1,422.681762695313,0,810.388061523438,0,7825.00048828125,0,36.0070915222168,0,70.7943420410156,0,3751.5283203125,0,10,</t>
  </si>
  <si>
    <t>F04,0,0,0,1,1,1,427.457397460938,0,705.371704101563,0,858.089538574219,0,206.08935546875,0,933.370910644531,0,598.607727050781,0,11,</t>
  </si>
  <si>
    <t>F04,1,0,1,1,1,2,3349.86645507813,417.34560890655,690.611328125,74.9147352204237,5346.86303710938,459.418807654132,36.4791469573975,111.827802918926,1950.7900390625,472.423288568874,2374.10144042969,106.346891868654,12,</t>
  </si>
  <si>
    <t>F04,1,1,1,1,1,11,3179.53056196733,331.646248042911,1990.17661354759,195.356448905326,3773.07851340554,1270.75480046337,34.0675589821555,105.738312560177,1765.80525346236,337.250197990079,1474.51307262074,505.326527616413,13,</t>
  </si>
  <si>
    <t>F05,0,0,0,0,,18234,487.661784592252,54.0956431445893,613.262567791066,61.2505590916059,276.893367016278,32.8792878968212,138.258146367406,35.2491310491481,-4.17084897538056,34.1403296557752,313.470021319727,42.1525467116063,1,</t>
  </si>
  <si>
    <t>F05,1,0,0,0,,22,3552.89851518111,548.816091488955,652.63205649636,80.8093740972109,271.940601695668,26.342746524537,128.629166689786,27.0220018638335,-17.3136156418107,34.2238976151904,310.867711847479,31.370792006708,2,</t>
  </si>
  <si>
    <t>F05,0,1,0,0,,64,520.576615810394,110.631857110913,1433.69052696228,176.82330033211,276.033331394196,38.7135034713722,137.109176874161,31.9603706890396,-8.50188440643251,32.5762753793776,319.544363975525,60.7014971089419,3,</t>
  </si>
  <si>
    <t>F06,0,0,0,0,,16421,582.319798538713,46.5751685427064,668.022107354718,59.4794085214342,329.620980614177,31.0548025507357,154.261512820464,36.2794802925953,-1.88932667739024,36.0859707671763,368.540569940312,41.1514166758598,1,</t>
  </si>
  <si>
    <t>F06,1,0,0,0,,9,4600.97243923611,265.564496657374,741.441128200955,62.1701686975939,320.38634914822,24.1504661500957,152.026010301378,49.5012695615612,-9.58010374175178,40.3430823598823,357.726199679905,23.9588135881169,2,</t>
  </si>
  <si>
    <t>F06,0,1,0,0,,27,605.937174479167,40.647411249832,1738.49209707755,130.195785629238,328.797028718171,31.7033244977629,160.895139058431,26.625083741988,-8.50990573675544,33.8933560020315,359.089296694155,32.0581050018655,3,</t>
  </si>
  <si>
    <t>F06,0,0,1,0,,3,580.149383544922,112.458440460377,674.462320963542,11.7208717435029,1314.0165608724,128.193270977931,187.317179361979,36.7624221825886,12.3264334996541,28.598463128758,368.250986735026,66.4403111691933,4,</t>
  </si>
  <si>
    <t>F06,1,0,1,0,,3,5080.90380859375,591.830459649341,768.579305013021,126.408187546786,1465.84057617188,383.483669704387,147.20532989502,60.6207668523072,-5.54574871063232,44.8787947802263,345.59272257487,36.8988770028421,5,</t>
  </si>
  <si>
    <t>F06,1,1,1,0,,1,4100.29638671875,0,1553.96557617188,0,648.222595214844,0,149.059036254883,0,-7.78327751159668,0,434.025817871094,0,6,</t>
  </si>
  <si>
    <t>F06,0,0,0,1,,11,601.290893554688,60.856071839,675.842440518466,68.4788242106412,311.372328324751,63.6768227074635,141.456376162442,37.9067768302492,-197.882527438077,165.048141555054,2044.65562300249,1404.93126307597,7,</t>
  </si>
  <si>
    <t>F06,1,0,0,1,,1,4573.62353515625,0,725.535278320313,0,243.242660522461,0,84.7619934082031,0,-413.313812255859,0,3012.65942382813,0,8,</t>
  </si>
  <si>
    <t>F06,0,1,0,1,,1,653.719177246094,0,1663.78686523438,0,328.167785644531,0,127.325607299805,0,-70.8093338012695,0,1462.36767578125,0,9,</t>
  </si>
  <si>
    <t>F06,1,0,1,1,,4,5151.0322265625,642.020027112068,835.734527587891,131.795097784795,1230.52944946289,267.332838577084,171.253818511963,45.5066152184293,-168.445690155029,82.3518218009449,2346.25772094727,702.782636634596,10,</t>
  </si>
  <si>
    <t>F06,1,1,1,1,,9,4444.38734266493,710.916446243039,1777.48738606771,169.796872515561,894.480909559462,263.816293302969,175.635026719835,72.8594257720819,-120.761086357964,32.1524205393144,1455.89739990234,485.211912628325,11,</t>
  </si>
  <si>
    <t>F07,0,0,0,0,,15526,313.199857317448,44.9764216921726,713.98643921952,68.7733525925572,796.332314415229,148.509921831961,114.170179980923,46.520969762112,1.58363195493653,35.2748455483584,319.314849253031,41.8751332383456,1,</t>
  </si>
  <si>
    <t>F07,1,0,0,0,,4,3855.9714050293,1497.44861358841,857.364044189453,77.2814704635926,808.363891601563,120.001547582413,142.549264907837,56.4619052753104,-13.7544777393341,36.9965268055391,325.157157897949,8.98080380099359,2,</t>
  </si>
  <si>
    <t>F07,0,1,0,0,,22,302.423817027699,44.5711312197664,1994.20274214311,301.068687463421,756.054407293146,119.775260888123,106.525057879361,42.7969692002333,5.4043475931341,37.9495849289074,322.07071685791,41.0259645933341,3,</t>
  </si>
  <si>
    <t>F07,0,0,1,0,,7,303.334673200335,40.3859195710478,702.954406738281,76.4897633723372,5432.82132393973,1026.55511160669,147.60180418832,83.8515637249411,28.455353270684,41.5561054943008,283.353393554688,55.575938280686,4,</t>
  </si>
  <si>
    <t>F07,1,0,1,0,,3,4017.81144205729,487.135552174207,822.252115885417,142.422879382712,5991.88655598958,930.75122250059,55.2495009104411,83.0363705848861,29.8340984980265,39.5039113918905,291.60536702474,48.1278773743565,5,</t>
  </si>
  <si>
    <t>F07,1,1,1,0,,1,3420.90576171875,0,2046.39099121094,0,3995.28540039063,0,213.822738647461,0,-18.8514766693115,0,519.793701171875,0,6,</t>
  </si>
  <si>
    <t>F07,0,0,0,1,,7,311.412872314453,57.6667430199014,739.008867536272,64.5592314843236,782.244750976563,208.979332482057,107.075415475028,37.7001008449965,-285.154908316476,137.001451559721,2806.08367919922,990.184447131192,7,</t>
  </si>
  <si>
    <t>F07,1,0,1,1,,7,3795.46037946429,204.463615525428,772.195434570313,86.3477655775351,5601.05991908482,528.030588628016,164.322220121111,84.8328199143876,-200.095836094448,85.4301580651835,2648.22928292411,485.698426293229,8,</t>
  </si>
  <si>
    <t>F07,0,1,1,1,,3,303.817006429036,19.0602867098237,1916.46073404948,16.7498836141132,4639.2705078125,630.196985709075,114.029116312663,63.8778581524578,-186.905095418294,25.2270939634593,1781.9247639974,207.63585501338,9,</t>
  </si>
  <si>
    <t>F07,1,1,1,1,,10,3276.90849609375,271.361974596918,1959.50141601562,129.478676279297,4305.24799804688,476.020466069908,135.394210720062,88.995879391344,-142.619976806641,43.2475535488061,1554.99136962891,224.741584748853,10,</t>
  </si>
  <si>
    <t>F08,0,0,0,0,0,16212,311.825502108092,45.3272455140328,635.057786189977,68.1160461170728,720.145635300379,72.9926707195339,94.0276586625284,42.0227958885573,230.013268814774,46.6759805420594,357.76310010807,48.9964337692356,1,</t>
  </si>
  <si>
    <t>F08,0,0,0,0,1,1,374.573303222656,0,677.929443359375,0,720.766967773438,0,83.1118698120117,0,285.288970947266,0,1576.85925292969,0,2,</t>
  </si>
  <si>
    <t>F09,0,0,,,,15787,1124.49553508907,230.919639911568,1078.56373200779,106.809064080669,0.0950306271898747,19.6938569268876,0.682763220576324,24.3896059311367,8.28818299682083,28.3694193994679,2.47909395718852,23.5216776953162,1,</t>
  </si>
  <si>
    <t>F09,1,0,,,,283,5857.0141429025,386.697443031059,1226.30902681924,128.936773851598,-1.78277967118596,18.6949919248244,0.27799422074728,23.1527846823027,4.00218526176555,28.7555441026598,3.44531362570572,23.2205930367532,2,</t>
  </si>
  <si>
    <t>F09,0,1,,,,280,541.031872449602,88.0616475121249,7459.59503173828,570.025468129958,-1.5635038491405,19.4758112246871,1.67213938268168,23.030178845016,-5.79648152229908,32.7022506627271,3.8916281771447,24.9919744331478,3,</t>
  </si>
  <si>
    <t>F09,1,1,,,,336,5804.54466756185,395.484990359316,7984.44037737165,585.08269855733,1.39576883270361,21.1087895565277,-2.51113582562677,24.3227249459961,-3.46263062004887,31.366520490159,2.35583627314883,28.7059875322712,4,</t>
  </si>
  <si>
    <t>G01,0,0,,,,14538,1747.6171158389,395.820820936047,1161.57480369754,107.406165593888,-0.0426054571504775,20.085742499134,1.02728589318626,26.0927430604868,9.20930969474082,29.3034924790573,2.42285592740848,24.5189049495823,1,</t>
  </si>
  <si>
    <t>G01,1,0,,,,184,6821.18342656675,460.749074002781,1225.39689470374,122.031080399854,1.11497610094755,21.0719062579184,-0.202272564901606,22.9119996701203,8.21423589373412,29.7539669397967,2.36731670286668,25.2472325965853,2,</t>
  </si>
  <si>
    <t>G01,0,1,,,,169,721.689939239321,89.4760317213338,8175.95468807785,563.611442851765,0.351673645601117,21.0725098572994,1.62588045036299,26.5604607573834,-6.48164692274212,32.0214894004033,4.73011420277008,27.985755009086,3,</t>
  </si>
  <si>
    <t>G01,1,1,,,,311,6808.29682318881,451.626381719763,8712.66371552201,624.015886604837,-2.34263099444254,20.7876124343604,-0.0443978831231882,24.5799453340124,-7.62327292650845,31.6451549961969,5.45218933901938,26.0514129023353,4,</t>
  </si>
  <si>
    <t>G02,0,0,,,,13184,1611.63660849414,313.897701794202,1142.48491858047,90.7784595979966,-0.0182287542731183,20.2840397533041,1.08084084614576,25.5635431174355,8.8689106197709,28.7352944745027,2.18989116812744,23.8174138261781,1,</t>
  </si>
  <si>
    <t>G02,1,0,,,,118,6727.92714264433,383.707856797245,1247.64744438559,129.986239783425,0.575238372309733,19.8441197334834,1.60606263088599,26.2043682003479,5.10219776079501,24.6894547042455,4.72564766745446,23.0205840628804,2,</t>
  </si>
  <si>
    <t>G02,0,1,,,,112,709.188639504569,77.9011037973967,8349.4748753139,530.330946789291,-0.03419625742494,19.1498966140555,-1.76991585040066,27.2318594372005,-2.18171695523363,32.6155134608782,6.17084003427798,26.6089644708574,3,</t>
  </si>
  <si>
    <t>G02,1,1,,,,183,6665.63894936817,358.181644448462,8683.88308999317,520.043791142598,1.25629371730356,21.0057976490821,2.01380864638184,26.9853818836158,-0.828105019782085,31.7307174558723,2.34855722094494,27.6691257933893,4,</t>
  </si>
  <si>
    <t>G03,0,0,,,,15641,1244.84666048061,331.157269626854,1102.15543206803,106.735799765996,-0.0271322049570703,19.8180746072595,1.15386841775453,24.9948478927901,8.41878088329226,28.8372079807218,2.48043854409822,23.6138079010781,1,</t>
  </si>
  <si>
    <t>G03,1,0,,,,383,5988.96548501754,453.491104601489,1200.70500513779,132.8234979605,0.534826955300885,20.043273289885,-0.918230852554735,24.3274554682041,7.3912263471249,29.332305058054,0.44003146538613,23.7790703379493,2,</t>
  </si>
  <si>
    <t>G03,0,1,,,,400,589.782738723755,87.3349274894062,7461.53536926269,618.713645996849,0.497002549152821,20.0170932566093,-0.157378901131451,26.3958141639478,1.66835149273276,31.4353250601688,3.95739729400724,25.1445429689383,3,</t>
  </si>
  <si>
    <t>G03,1,1,,,,825,5930.58263109612,430.560526964576,7900.68992009943,594.864854124882,-0.101226914353443,19.6797210985068,1.06866345763206,25.323808983646,-3.56471724578377,30.8038851212023,2.35732110054204,26.3674167567398,4,</t>
  </si>
  <si>
    <t>G04,0,0,0,0,0,11528,388.647161933798,48.6214694130319,717.772801819483,62.7776939309421,900.224559495384,128.484600351745,119.908959159469,46.9981677411511,292.00439043462,70.0346584439092,382.384667427651,48.9703715079576,1,</t>
  </si>
  <si>
    <t>G04,1,0,0,0,0,2,3492.13500976563,414.076621111494,731.615447998047,30.1405560231952,864.873352050781,6.26797680940458,72.3357963562012,42.5490683617007,317.851058959961,15.1321239599277,316.125289916992,36.7590003995325,2,</t>
  </si>
  <si>
    <t>G04,0,1,0,0,0,24,398.843952178955,34.5849458872058,1993.81460571289,179.471244147183,870.752464294434,68.1125399448377,136.711603800456,47.8096093839918,282.696863810221,33.1221195877308,373.275094350179,39.3055114774836,3,</t>
  </si>
  <si>
    <t>G04,0,0,1,0,0,2,385.678009033203,23.1046191268501,745.017608642578,9.52078021463218,7484.251953125,746.342921134809,58.8935861587524,110.296442696879,256.704292297363,15.9193434707638,425.333282470703,18.4372568922664,4,</t>
  </si>
  <si>
    <t>G04,1,0,1,0,0,1,3731.07861328125,0,831.409057617188,0,5756.23583984375,0,164.31657409668,0,540.218811035156,0,-39.7787399291992,0,5,</t>
  </si>
  <si>
    <t>G04,1,1,1,0,0,1,2993.876953125,0,2018.67553710938,0,3672.8212890625,0,-79.9861755371094,0,209.953430175781,0,530.911071777344,0,6,</t>
  </si>
  <si>
    <t>G04,0,0,0,1,0,6,415.013000488281,72.6322836784988,656.56689453125,94.9692006376451,915.699432373047,207.130911819733,120.393891652425,47.6956291930844,1678.41428629557,427.251404896567,563.42599995931,118.170831636107,7,</t>
  </si>
  <si>
    <t>G04,1,0,0,1,0,1,3031.19946289063,0,687.611206054688,0,1066.28820800781,0,141.882751464844,0,2721.5693359375,0,682.0263671875,0,8,</t>
  </si>
  <si>
    <t>G04,0,1,0,0,1,1,424.916809082031,0,2180.69750976563,0,862.468872070313,0,82.8164825439453,0,9.18802642822266,0,1915.12890625,0,9,</t>
  </si>
  <si>
    <t>G04,0,0,1,0,1,1,465.949890136719,0,743.769897460938,0,6825.78125,0,-23.359546661377,0,13.9351444244385,0,3204.34350585938,0,10,</t>
  </si>
  <si>
    <t>G04,0,1,1,0,1,1,352.298706054688,0,1907.87890625,0,2730.27490234375,0,74.05322265625,0,279.453643798828,0,968.453430175781,0,11,</t>
  </si>
  <si>
    <t>G04,0,0,0,1,1,2,403.08561706543,14.7427059614752,679.178894042969,84.4522177253585,782.770294189453,67.8846247044167,45.7130918502808,85.248356183689,2107.70495605469,45.653444727814,1107.86416625977,266.726297083714,12,</t>
  </si>
  <si>
    <t>G04,1,0,1,1,1,4,3385.46759033203,229.211971146262,794.933258056641,95.5303346204247,5463.88232421875,1585.15993135674,36.4325265884399,85.8331196825291,2423.41882324219,178.306140174916,2674.92498779297,689.752474927701,13,</t>
  </si>
  <si>
    <t>G04,1,1,1,1,1,7,3270.81874302455,180.91777447018,2009.78834751674,136.173067108732,4451.14630998884,1234.07038170641,115.659059047699,81.3168767470279,2076.55618722098,448.944122168253,1490.88820103237,538.830192599702,14,</t>
  </si>
  <si>
    <t>G05,0,0,0,0,,19058,481.960842890384,66.689381587923,608.710397591232,73.3474254952506,271.26164487642,36.9443408925633,135.859902096665,36.226266624701,-4.29317293039855,34.0871768810166,308.018016354411,46.665115104233,1,</t>
  </si>
  <si>
    <t>G05,1,0,0,0,,18,3592.96632215712,567.997441559833,621.456704033746,102.588851401223,262.033652411567,37.7807839772947,134.647387610541,27.2577213611391,1.87884759902954,26.3665863383091,285.891118367513,33.0909379413605,2,</t>
  </si>
  <si>
    <t>G05,0,1,0,0,,69,479.283771901891,55.7086246230464,1394.08402683424,160.138010726908,269.535249350727,30.4188689450263,139.612347644308,37.0923543519208,-6.54771257310674,33.4382423584444,301.685010827106,40.596258333456,3,</t>
  </si>
  <si>
    <t>G05,0,0,1,0,,1,518.175476074219,0,693.35546875,0,993.740173339844,0,147.627044677734,0,26.3636493682861,0,306.533325195313,0,4,</t>
  </si>
  <si>
    <t>G05,1,0,1,0,,1,3152.384765625,0,502.4267578125,0,464.230865478516,0,143.710220336914,0,-3.31166911125183,0,423.295867919922,0,5,</t>
  </si>
  <si>
    <t>G06,0,0,0,0,,16271,556.319933910228,49.7791248603923,706.076211911152,65.7770124025531,333.195431276792,32.4707336681814,152.930402424814,36.0761570893776,-4.59220937235219,35.8279762415604,371.249664735211,43.0442166467394,1,</t>
  </si>
  <si>
    <t>G06,1,0,0,0,,13,4364.02189753606,623.875939950133,759.527907151442,109.21832607146,336.00831251878,38.652135773094,153.861288804274,41.6960169161366,-13.5577758642343,42.0274247998995,370.774522047776,31.1052696086989,2,</t>
  </si>
  <si>
    <t>G06,0,1,0,0,,22,579.736426613548,60.5289703878698,1788.64407626065,157.454322624828,334.262029474432,30.9462242487821,142.202501123602,37.0269203748685,-16.6188540567051,28.6247466869851,379.816076105291,32.7779968513375,3,</t>
  </si>
  <si>
    <t>G06,0,0,1,0,,5,517.301751708984,51.8343285137443,700.856799316406,36.1455569541063,1284.52253417969,379.880909013847,172.662432861328,33.1789349356364,-27.1985026359558,38.2370713592139,383.900854492187,58.1353468483401,4,</t>
  </si>
  <si>
    <t>G06,0,1,1,0,,1,609.023986816406,0,2038.04821777344,0,549.278381347656,0,121.337600708008,0,-4.95544099807739,0,424.436187744141,0,5,</t>
  </si>
  <si>
    <t>G06,0,0,0,1,,8,584.673076629639,49.6264122808215,758.122932434082,137.428767737762,311.830675125122,80.2730808414032,162.230337142944,40.1157612459196,-178.129070281982,124.39894625867,2110.37080383301,1712.34958193744,6,</t>
  </si>
  <si>
    <t>G06,0,1,0,1,,1,631.477722167969,0,1714.16918945313,0,256.210693359375,0,210.638824462891,0,-220.454925537109,0,2755.71411132813,0,7,</t>
  </si>
  <si>
    <t>G06,1,0,1,1,,5,4715.8572265625,207.070086439981,738.003991699219,126.979404450559,1277.73093261719,253.672413027783,156.801593017578,28.9259480491842,-228.952697753906,72.9784370418582,2705.27163085937,547.559048324257,8,</t>
  </si>
  <si>
    <t>G06,1,1,1,1,,6,5021.560546875,630.00559011651,1950.00740559896,221.380744266211,999.018147786458,220.325150931516,172.564779917399,55.2104710139184,-166.595630645752,58.2246406124821,2251.07318115234,700.841359680264,9,</t>
  </si>
  <si>
    <t>G07,0,0,0,0,,16636,331.429022464078,57.8549580701132,743.053800035767,97.825285781698,827.367737663913,156.169711458638,112.336775040139,47.274852848934,1.81468872725774,35.819573336929,327.422982126224,51.7261027399267,1,</t>
  </si>
  <si>
    <t>G07,1,0,0,0,,2,5039.4296875,1104.58365628931,840.487426757813,157.200057360466,797.529144287109,221.909347938966,121.73205947876,23.1785440247886,13.6215763092041,4.75706151780809,333.859130859375,88.4634000587483,2,</t>
  </si>
  <si>
    <t>G07,0,1,0,0,,27,325.442378856518,54.5981787533444,2123.93547001591,291.518901847225,761.760812264902,91.1353500967684,131.154625857318,54.5184252293412,-0.434389765615816,37.5352170195514,315.635763662833,58.879615374038,3,</t>
  </si>
  <si>
    <t>G07,0,0,1,0,,8,338.104118347168,62.6671502235907,731.74787902832,108.105789023423,5848.83023071289,1591.54852194847,82.9624389708042,116.94990624154,20.3565756678581,33.03501958373,292.635478973389,60.8816994661613,4,</t>
  </si>
  <si>
    <t>G07,1,0,1,0,,4,3965.96557617188,354.308251235893,771.09814453125,101.841995243052,5866.65380859375,841.886288450854,30.2046213150024,85.9246589399047,33.0694622993469,21.4133086594829,293.562446594238,24.9099643255743,5,</t>
  </si>
  <si>
    <t>G07,0,0,0,1,,8,322.793857574463,48.9252453215143,668.363899230957,94.8656028530089,713.084922790527,136.436442903052,72.3201715946198,60.8785626925531,-320.039365768433,92.2904610583204,3167.44140625,625.493621060175,6,</t>
  </si>
  <si>
    <t>G07,0,1,0,1,,2,318.460815429688,30.4396003888472,2003.46087646484,86.4148878902291,699.003723144531,23.4052171939256,107.162532806396,67.1699274444007,-126.915565490723,27.6570182456876,1890.60296630859,538.340711479268,7,</t>
  </si>
  <si>
    <t>G07,1,0,1,1,,4,3921.10327148438,455.460643290138,761.345306396484,112.379812165772,5823.63208007813,884.806527222573,-9.07605593651533,33.7704260902278,-214.218509674072,72.6638821641979,2583.27392578125,714.844805648469,8,</t>
  </si>
  <si>
    <t>G07,1,1,1,1,,9,3609.4987250434,685.251247409391,2129.60114203559,320.695086720216,5096.8918999566,1125.37821786367,50.9450218545066,114.091938472095,-155.262687683105,88.1395615616435,1844.10154893663,814.802133469455,9,</t>
  </si>
  <si>
    <t>G08,0,0,0,0,,16772,474.409839476375,53.4592796754881,652.107727951461,74.1170448712733,296.374248300848,34.9311443732276,135.546654711624,35.4034523106528,-2.98351509362439,34.4775421179318,322.905163732884,43.6074546624026,1,</t>
  </si>
  <si>
    <t>G09,0,0,,,,15246,773.700557942436,175.401437058923,1023.85035512405,110.500239838467,0.0333828298113958,19.9528351227037,0.689469690322282,24.7056686239752,8.70200396892387,28.2518559787895,2.13301863853676,23.8789227312223,1,</t>
  </si>
  <si>
    <t>G09,1,0,,,,287,4535.41684757459,363.567789419391,1131.22501663049,158.020791779464,-0.221831438225736,18.5112034596121,-0.253433697211202,24.5877871410445,7.33551075901408,29.4816968535721,0.464089882323187,23.9268865205467,2,</t>
  </si>
  <si>
    <t>G09,0,1,,,,274,339.954981114743,60.0692490681471,5775.32878435789,461.387116814275,-1.96002853390536,20.1427702256917,0.109593278422517,25.5889822410327,0.207578988569061,30.6000401713162,0.672276559374193,23.7431448040116,3,</t>
  </si>
  <si>
    <t>G09,1,1,,,,348,4477.70296153803,340.464799796233,6166.00838075835,491.804879606,-0.693478998203559,19.7282391549461,0.0591823729143168,25.9518797845887,3.994656016729,30.0545251073594,1.17249585358405,25.4192940187714,4,</t>
  </si>
  <si>
    <t>H01,0,0,,,,9636,1780.19114675557,392.946388753595,1210.89507206608,88.5080323943309,0.279961189464403,20.6227791192943,0.921124203531116,26.3219588365398,9.57943258291187,29.1860834247076,2.58535611430899,24.8206477854978,1,</t>
  </si>
  <si>
    <t>H01,1,0,,,,120,7162.10556233724,338.785309286454,1303.97413431803,119.943618789468,0.969569104164839,18.2601264873431,-0.975034568396707,25.0135635001123,9.3875175130864,29.7705595795037,5.27181723068158,25.0395364111724,2,</t>
  </si>
  <si>
    <t>H01,0,1,,,,122,735.55190239578,93.7678124640381,8741.47331663038,459.47268999516,-1.48911287637092,19.2819215229281,-1.47311242993494,27.0842279874904,-3.95416359337749,30.1537605232673,2.37566480406972,25.7948895048763,3,</t>
  </si>
  <si>
    <t>H01,1,1,,,,195,7112.37165464744,391.500561311497,9090.44003405449,846.609628284365,0.790399276589354,19.0232401473419,0.69146446711742,26.6222856668076,-1.79511325214154,31.0670981874518,1.32330681258956,27.7767541387682,4,</t>
  </si>
  <si>
    <t>H02,0,0,,,,11938,1651.15537682609,314.285216708003,1196.69147202461,88.6333437336296,0.0531366497353223,20.0224981768415,1.10871436494925,25.7391035232996,9.76026287545107,28.8244671736168,2.45001602335137,24.3776837407387,1,</t>
  </si>
  <si>
    <t>H02,1,0,,,,91,6882.60610727163,392.240286766976,1291.51883102249,117.848646144867,-0.611291375789013,20.9906034224193,3.94692208855362,27.0573790961716,7.31141233837212,28.2059382120472,2.64753127294582,25.6141114277048,2,</t>
  </si>
  <si>
    <t>H02,0,1,,,,94,692.643485860622,92.8899795901963,8439.00950590093,519.328633877825,-0.941985977773971,19.6380382339966,0.627160671543568,28.3358812752962,-6.86764310728362,29.7590655861806,6.31557781328546,24.1579616836407,3,</t>
  </si>
  <si>
    <t>H02,1,1,,,,150,6861.04840169271,327.244843605163,8988.80110026042,451.976548363471,0.246477948228518,20.9570456681839,-0.393799736599127,25.6710449080966,-2.48186296006044,30.689051699912,3.25677383561929,25.2179824742377,4,</t>
  </si>
  <si>
    <t>H03,0,0,,,,10011,1169.37930307606,319.617737046941,1152.99855141034,121.100971622648,0.399731381364502,20.0803333678231,0.765377163041365,24.7747948703163,9.78261965696805,28.7539740661,2.31285226753918,23.8661802438201,1,</t>
  </si>
  <si>
    <t>H03,1,0,,,,257,5729.39958315601,472.307285051134,1230.3322031934,142.020984555412,1.92293528611645,18.9501028184581,-0.660234672955966,24.5482452670387,10.023671795422,25.9649951422514,1.15171434792621,23.3811322457907,2,</t>
  </si>
  <si>
    <t>H03,0,1,,,,258,491.421374003092,78.2529064677255,7108.52903570131,641.628805464154,-0.52274954955043,19.9276089929951,0.38492190531751,24.6791107621131,4.06635411843195,31.0806670997884,0.713829323360624,23.9708849848395,3,</t>
  </si>
  <si>
    <t>H03,1,1,,,,470,5667.12619057513,458.69336947148,7626.69373026097,678.725193944448,-0.503790428838197,19.3614603932449,-0.419888321785851,27.1906601357467,-1.06500975644969,32.6291353165376,5.20983145726062,26.7968027100935,4,</t>
  </si>
  <si>
    <t>H04,0,0,0,0,0,8040,422.6932236401,53.1843372678468,757.630169123559,61.4499054189753,948.614554129074,132.353613352792,125.981596285615,48.5032408017379,312.272851813017,76.7815492777669,405.350378004235,49.4354419729883,1,</t>
  </si>
  <si>
    <t>H04,1,0,0,0,0,1,4852.3173828125,0,973.267761230469,0,870.256286621094,0,83.2539443969727,0,372.725524902344,0,436.569793701172,0,2,</t>
  </si>
  <si>
    <t>H04,0,1,0,0,0,13,429.096909743089,66.6090405788066,2253.11177884615,246.194170273753,961.138390174279,67.0344794685316,119.155307476337,37.9514021111984,295.079186072716,38.4791241485007,416.525749793419,40.7578025680719,3,</t>
  </si>
  <si>
    <t>H04,0,0,0,1,0,2,436.258605957031,68.6402846550878,782.431274414063,89.450475204776,987.297332763672,69.145971310066,112.322406768799,26.9438315287223,1710.57574462891,718.390710408248,572.083068847656,239.010378448645,4,</t>
  </si>
  <si>
    <t>H04,0,0,0,0,1,2,449.318817138672,42.3294300073424,755.953338623047,2.90572377056559,955.434539794922,15.6227699219589,126.190849304199,32.458106698625,121.553499221802,95.3140337837556,2384.28894042969,847.406882896561,5,</t>
  </si>
  <si>
    <t>H04,0,0,1,0,1,1,505.061370849609,0,827.489685058594,0,7865.298828125,0,-4.15240049362183,0,170.949661254883,0,3518.76831054688,0,6,</t>
  </si>
  <si>
    <t>H04,0,0,1,1,1,1,1221.70971679688,0,776.60693359375,0,7342.89013671875,0,68.3426742553711,0,2871.30615234375,0,3020.98828125,0,7,</t>
  </si>
  <si>
    <t>H04,1,0,1,1,1,3,3842.23933919271,579.151092171251,722.058919270833,18.1219743526115,6296.67317708333,1436.24508800898,54.5636850992839,108.565749795312,2135.21280924479,614.045511453218,2511.97314453125,986.047374388489,8,</t>
  </si>
  <si>
    <t>H04,1,1,1,1,1,3,3770.62475585938,91.565359629805,2264.615234375,11.561492906993,6316.98746744792,428.878761317908,155.554542541504,235.936487494043,2185.92590332031,266.632586742708,2144.88696289063,862.714111317166,9,</t>
  </si>
  <si>
    <t>H05,0,0,0,0,,18476,496.692221396321,58.4585033460867,627.271073537101,66.4421652111255,279.083588527379,34.1835874667246,140.996256480875,35.6427484110636,-4.27955955384177,34.5773822342178,315.418982342792,44.1257371756424,1,</t>
  </si>
  <si>
    <t>H05,1,0,0,0,,16,3938.71354675293,509.687021499522,678.128719329834,95.5713118414702,270.529384613037,27.5669390399674,149.864415645599,36.4274731895593,-0.599926713854074,34.7615220664335,311.155939102173,36.4994739383588,2,</t>
  </si>
  <si>
    <t>H05,0,1,0,0,,58,496.488235999798,55.5211252923968,1458.88415527344,174.485162463296,276.325441294703,26.7427086370794,132.381984513381,37.2549346840082,-4.31208735447505,35.9506607523956,311.439121640962,37.7958543921993,3,</t>
  </si>
  <si>
    <t>H05,0,0,1,0,,2,514.217483520508,82.0228113370296,619.937713623047,91.6331235961913,850.66162109375,238.16188483792,160.929611206055,83.0482326973568,-11.8644318580627,30.9213631439114,341.464462280273,39.5090087607645,4,</t>
  </si>
  <si>
    <t>H05,0,1,0,1,,1,572.428039550781,0,1830.1005859375,0,239.681457519531,0,188.039077758789,0,-229.330764770508,0,2628.59057617188,0,5,</t>
  </si>
  <si>
    <t>H05,1,1,1,1,,2,3702.86645507813,1123.37826450898,1694.38403320313,361.346929567069,688.176879882813,229.350844065219,104.639110565186,13.1776377015136,-157.364532470703,96.2783024271171,1704.37127685547,994.66489116476,6,</t>
  </si>
  <si>
    <t>H06,0,0,0,0,,16007,558.413319165236,50.7371568740517,714.21064566982,68.6041300992309,333.047051209606,35.940297398671,154.542673325296,36.5186878762342,-0.345940010180046,35.8374753926772,361.267586153333,42.1500709177719,1,</t>
  </si>
  <si>
    <t>H06,1,0,0,0,,12,4569.13104248047,562.354315315542,749.573669433594,110.485290926365,318.458241780599,47.9009708137049,164.011253356934,43.5542732970878,-5.07874735196431,43.2467429321211,358.545539855957,42.9119148234814,2,</t>
  </si>
  <si>
    <t>H06,0,1,0,0,,32,562.831683158875,60.1631779276199,1730.30921554565,196.486134852728,327.164058685303,35.6739160597471,145.256983280182,32.3603329899145,-7.03040701150894,34.7542791402938,358.141817092896,40.7914197954728,3,</t>
  </si>
  <si>
    <t>H06,0,0,1,0,,5,534.159466552734,40.073756893167,738.961157226562,70.4702256225639,1622.12893066406,434.431521218269,151.708041381836,42.1220425661527,24.3291635513306,14.0459780828719,350.510260009766,23.8867007745132,4,</t>
  </si>
  <si>
    <t>H06,1,0,1,0,,4,4514.88952636719,360.173070126706,718.000732421875,57.8395282945395,1239.55323791504,149.305105942258,150.005123138428,58.9261741274431,-22.0953059196472,33.9091597802806,345.416709899902,10.0794324822517,5,</t>
  </si>
  <si>
    <t>H06,0,0,0,1,,8,556.299472808838,58.9102100979237,778.277770996094,141.475666832756,323.554586410522,61.2087803440062,159.704355239868,43.5562781506166,-156.738844871521,98.6360418083616,1735.32490539551,1664.63654408328,6,</t>
  </si>
  <si>
    <t>H06,1,0,0,1,,1,5583.3583984375,0,809.541076660156,0,338.139831542969,0,126.966720581055,0,-127.214347839355,0,3249.50512695313,0,7,</t>
  </si>
  <si>
    <t>H06,1,0,1,1,,6,4601.11360677083,350.08530645354,785.452789306641,79.9038034699971,1316.58064778646,325.963528580059,163.943737030029,55.8431425527163,-211.953337351481,62.9040780699379,2411.44799804688,446.856890338961,8,</t>
  </si>
  <si>
    <t>H06,1,1,1,1,,13,4947.06212439904,435.870806047149,1932.17111440805,173.614922018864,1133.77263934796,211.567345378975,152.142900907076,55.0240786673716,-172.383484180157,84.8655590807918,2141.30626502404,557.409909845412,9,</t>
  </si>
  <si>
    <t>H07,0,0,0,0,,12572,349.50153793835,60.851531391196,776.496084855917,101.938013705172,865.307962007975,175.368191298861,118.139717681345,49.0787446557527,3.38786234627848,35.8423027080213,338.282409595146,52.1040983787501,1,</t>
  </si>
  <si>
    <t>H07,1,0,0,0,,3,4470.28548177083,475.037349903261,715.975179036458,71.9748077459805,1041.56982421875,458.18179684111,150.362597147624,95.4550598599481,-3.60876321792603,23.8323035997959,319.061167399089,12.8478695806042,2,</t>
  </si>
  <si>
    <t>H07,0,1,0,0,,25,339.93849609375,44.625077520094,2263.52939453125,329.15909394573,790.677978515625,135.462591614723,116.766732037067,51.2397351985058,-16.0848214626312,37.1943549033294,345.013383789063,42.3528534388188,3,</t>
  </si>
  <si>
    <t>H07,0,0,1,0,,3,348.885508219401,19.959147404915,794.542704264323,69.4979964716829,6564.91194661458,1468.39506017615,88.9238993326823,48.8581405448141,3.49956919749578,28.3031093250164,330.191935221354,21.9987051111466,4,</t>
  </si>
  <si>
    <t>H07,0,0,0,1,,6,347.161275227865,42.3607504099884,766.974477132161,92.217120864506,712.196314493815,208.793116848051,106.533174673716,83.3417636876375,-349.653734842936,210.533091348708,3147.24164835612,1373.9184010279,5,</t>
  </si>
  <si>
    <t>H07,1,0,1,1,,3,4476.71256510417,251.525086568178,863.025370279948,86.5450618367961,6327.44205729167,712.127364313121,-88.993979771932,104.838895909078,-384.128000895182,63.6613827378817,3748.4443359375,292.357346580751,6,</t>
  </si>
  <si>
    <t>H07,1,1,1,1,,5,3688.99165039063,630.590853890068,2115.18666992187,205.089301797791,4971.65864257813,1656.60644027642,111.908348274231,89.0872347900618,-96.5798189163208,65.2133733077082,1535.62543945312,410.892084493967,7,</t>
  </si>
  <si>
    <t>H08,0,0,0,0,,17043,296.876341151134,37.7733576261,699.475579629137,55.7990619330737,679.126295520702,49.4503119804882,89.1773594041466,40.6380675153179,-0.623805577546893,35.0643928076274,318.267928413723,38.2374014939844,1,</t>
  </si>
  <si>
    <t>H09,0,0,,,,9073,974.175814048072,202.765283321315,1103.11242982538,106.192755177545,-0.231621208072481,20.1604929142166,1.23905370884164,24.9907256328052,9.93463512769891,28.6684309027887,1.99203056447963,23.9606923243842,1,</t>
  </si>
  <si>
    <t>H09,1,0,,,,182,5376.43569443252,338.01528553454,1230.1903163365,113.205521537678,-2.43795841322332,20.3565657404595,0.235840867181401,23.9854423695203,11.4738875511051,26.746896753819,2.10421591219339,24.4172774055381,2,</t>
  </si>
  <si>
    <t>H09,0,1,,,,166,425.345398500741,72.0668353821837,6814.67222503294,497.639172573053,0.638320116573069,18.8680416812924,-1.06712649996864,23.4710707200189,3.33783988941865,34.5727287716662,1.3123180063144,26.5459155654918,3,</t>
  </si>
  <si>
    <t>H09,1,1,,,,210,5330.36589936756,344.627045756113,7281.19801199777,506.0114924058,0.157365845072837,19.7851690570258,1.90023196399921,25.327105504919,-1.56901590068425,31.7629422544322,0.885510465502739,26.9367053370526,4,</t>
  </si>
  <si>
    <t>Percentage of HIV+ cells</t>
  </si>
  <si>
    <t>rausnehmen</t>
  </si>
  <si>
    <t>F5</t>
  </si>
  <si>
    <t>Ch 6 ausgefallen</t>
  </si>
  <si>
    <t>A3</t>
  </si>
  <si>
    <t>low droplets</t>
  </si>
  <si>
    <t>Expected copies of proviral genomes as measured</t>
  </si>
  <si>
    <t>Expected copies of proviral genomes as calculated</t>
  </si>
  <si>
    <t>Weight diploid genome (pg)</t>
  </si>
  <si>
    <t>Expected number of cells/reation</t>
  </si>
  <si>
    <t>Expected intact proviruses (measured cell number)</t>
  </si>
  <si>
    <t>Expected intact proviruses (calculated) cell number)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</si>
</sst>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scheme val="minor"/>
    </font>
    <font>
      <sz val="11"/>
      <name val="Calibri"/>
    </font>
    <font>
      <sz val="11"/>
      <color theme="2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2"/>
    </font>
    <font>
      <sz val="11"/>
      <color theme="2" tint="-0.249977111117893"/>
      <name val="Calibri"/>
      <family val="2"/>
      <scheme val="minor"/>
    </font>
    <font>
      <sz val="11"/>
      <color theme="2" tint="-0.24997711111789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4" fillId="2" borderId="2" xfId="0" applyFont="1" applyFill="1" applyBorder="1"/>
    <xf numFmtId="0" fontId="0" fillId="2" borderId="2" xfId="0" applyFill="1" applyBorder="1"/>
    <xf numFmtId="0" fontId="3" fillId="2" borderId="2" xfId="0" applyFont="1" applyFill="1" applyBorder="1"/>
    <xf numFmtId="0" fontId="0" fillId="0" borderId="0" xfId="0" applyFill="1"/>
    <xf numFmtId="0" fontId="0" fillId="0" borderId="2" xfId="0" applyFill="1" applyBorder="1"/>
    <xf numFmtId="0" fontId="6" fillId="0" borderId="1" xfId="0" applyFont="1" applyBorder="1" applyAlignment="1">
      <alignment horizontal="left" vertical="center"/>
    </xf>
    <xf numFmtId="4" fontId="7" fillId="0" borderId="1" xfId="0" applyNumberFormat="1" applyFont="1" applyBorder="1"/>
    <xf numFmtId="0" fontId="0" fillId="0" borderId="0" xfId="0" applyFill="1" applyBorder="1"/>
    <xf numFmtId="0" fontId="0" fillId="0" borderId="0" xfId="0" applyBorder="1"/>
    <xf numFmtId="0" fontId="0" fillId="3" borderId="0" xfId="0" applyFill="1"/>
    <xf numFmtId="4" fontId="7" fillId="0" borderId="17" xfId="0" applyNumberFormat="1" applyFont="1" applyBorder="1"/>
    <xf numFmtId="0" fontId="0" fillId="0" borderId="18" xfId="0" applyFill="1" applyBorder="1"/>
    <xf numFmtId="0" fontId="0" fillId="0" borderId="18" xfId="0" applyBorder="1"/>
    <xf numFmtId="4" fontId="7" fillId="0" borderId="22" xfId="0" applyNumberFormat="1" applyFont="1" applyBorder="1"/>
    <xf numFmtId="0" fontId="0" fillId="0" borderId="23" xfId="0" applyFill="1" applyBorder="1"/>
    <xf numFmtId="0" fontId="0" fillId="0" borderId="23" xfId="0" applyBorder="1"/>
    <xf numFmtId="0" fontId="0" fillId="0" borderId="24" xfId="0" applyFill="1" applyBorder="1"/>
    <xf numFmtId="0" fontId="10" fillId="0" borderId="0" xfId="0" applyFont="1" applyFill="1" applyBorder="1" applyAlignment="1">
      <alignment horizontal="left" vertical="center"/>
    </xf>
    <xf numFmtId="0" fontId="6" fillId="0" borderId="26" xfId="0" applyFont="1" applyFill="1" applyBorder="1" applyAlignment="1">
      <alignment horizontal="left" vertical="center"/>
    </xf>
    <xf numFmtId="0" fontId="0" fillId="4" borderId="0" xfId="0" applyFill="1" applyBorder="1"/>
    <xf numFmtId="4" fontId="0" fillId="0" borderId="0" xfId="0" applyNumberFormat="1" applyBorder="1"/>
    <xf numFmtId="4" fontId="0" fillId="0" borderId="18" xfId="0" applyNumberFormat="1" applyBorder="1"/>
    <xf numFmtId="0" fontId="0" fillId="4" borderId="2" xfId="0" applyFill="1" applyBorder="1"/>
    <xf numFmtId="0" fontId="0" fillId="4" borderId="19" xfId="0" applyFill="1" applyBorder="1"/>
    <xf numFmtId="4" fontId="7" fillId="0" borderId="17" xfId="0" applyNumberFormat="1" applyFont="1" applyFill="1" applyBorder="1"/>
    <xf numFmtId="4" fontId="0" fillId="0" borderId="2" xfId="0" applyNumberFormat="1" applyFill="1" applyBorder="1"/>
    <xf numFmtId="0" fontId="0" fillId="0" borderId="3" xfId="0" applyFill="1" applyBorder="1"/>
    <xf numFmtId="4" fontId="7" fillId="0" borderId="1" xfId="0" applyNumberFormat="1" applyFont="1" applyFill="1" applyBorder="1"/>
    <xf numFmtId="0" fontId="5" fillId="0" borderId="0" xfId="0" applyFont="1" applyFill="1"/>
    <xf numFmtId="0" fontId="1" fillId="0" borderId="11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0" fillId="0" borderId="19" xfId="0" applyFill="1" applyBorder="1"/>
    <xf numFmtId="0" fontId="0" fillId="0" borderId="14" xfId="0" applyFill="1" applyBorder="1"/>
    <xf numFmtId="0" fontId="2" fillId="0" borderId="11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0" fillId="0" borderId="7" xfId="0" applyFill="1" applyBorder="1"/>
    <xf numFmtId="0" fontId="0" fillId="0" borderId="20" xfId="0" applyFill="1" applyBorder="1"/>
    <xf numFmtId="0" fontId="11" fillId="0" borderId="0" xfId="0" applyFont="1" applyFill="1"/>
    <xf numFmtId="0" fontId="9" fillId="0" borderId="0" xfId="0" applyFont="1" applyFill="1"/>
    <xf numFmtId="0" fontId="9" fillId="0" borderId="0" xfId="0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right" vertical="center"/>
    </xf>
    <xf numFmtId="0" fontId="0" fillId="4" borderId="0" xfId="0" applyFill="1"/>
    <xf numFmtId="0" fontId="6" fillId="0" borderId="16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1" fontId="6" fillId="0" borderId="17" xfId="0" applyNumberFormat="1" applyFont="1" applyBorder="1" applyAlignment="1">
      <alignment horizontal="right" vertical="center"/>
    </xf>
    <xf numFmtId="0" fontId="0" fillId="4" borderId="18" xfId="0" applyFill="1" applyBorder="1"/>
    <xf numFmtId="0" fontId="6" fillId="0" borderId="27" xfId="0" applyFont="1" applyBorder="1" applyAlignment="1">
      <alignment horizontal="left" vertical="center"/>
    </xf>
    <xf numFmtId="0" fontId="6" fillId="0" borderId="21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1" fontId="6" fillId="0" borderId="22" xfId="0" applyNumberFormat="1" applyFont="1" applyBorder="1" applyAlignment="1">
      <alignment horizontal="right" vertical="center"/>
    </xf>
    <xf numFmtId="4" fontId="0" fillId="0" borderId="23" xfId="0" applyNumberFormat="1" applyBorder="1"/>
    <xf numFmtId="0" fontId="0" fillId="4" borderId="20" xfId="0" applyFill="1" applyBorder="1"/>
    <xf numFmtId="0" fontId="0" fillId="0" borderId="0" xfId="0" applyFont="1" applyFill="1"/>
    <xf numFmtId="0" fontId="12" fillId="0" borderId="0" xfId="0" applyFont="1" applyFill="1" applyBorder="1"/>
    <xf numFmtId="0" fontId="13" fillId="0" borderId="0" xfId="0" applyFont="1" applyFill="1"/>
    <xf numFmtId="0" fontId="9" fillId="0" borderId="2" xfId="0" applyFont="1" applyFill="1" applyBorder="1" applyAlignment="1">
      <alignment horizontal="center" vertical="center"/>
    </xf>
    <xf numFmtId="4" fontId="6" fillId="0" borderId="1" xfId="0" applyNumberFormat="1" applyFont="1" applyBorder="1" applyAlignment="1">
      <alignment horizontal="right" vertical="center"/>
    </xf>
    <xf numFmtId="0" fontId="6" fillId="0" borderId="11" xfId="0" applyFont="1" applyBorder="1" applyAlignment="1">
      <alignment horizontal="left" vertical="center"/>
    </xf>
    <xf numFmtId="4" fontId="7" fillId="0" borderId="11" xfId="0" applyNumberFormat="1" applyFont="1" applyBorder="1"/>
    <xf numFmtId="1" fontId="6" fillId="0" borderId="11" xfId="0" applyNumberFormat="1" applyFont="1" applyBorder="1" applyAlignment="1">
      <alignment horizontal="right" vertical="center"/>
    </xf>
    <xf numFmtId="0" fontId="6" fillId="0" borderId="13" xfId="0" applyFont="1" applyBorder="1" applyAlignment="1">
      <alignment horizontal="left" vertical="center"/>
    </xf>
    <xf numFmtId="4" fontId="7" fillId="0" borderId="13" xfId="0" applyNumberFormat="1" applyFont="1" applyBorder="1"/>
    <xf numFmtId="1" fontId="6" fillId="0" borderId="13" xfId="0" applyNumberFormat="1" applyFont="1" applyBorder="1" applyAlignment="1">
      <alignment horizontal="right" vertical="center"/>
    </xf>
    <xf numFmtId="4" fontId="7" fillId="0" borderId="2" xfId="0" applyNumberFormat="1" applyFont="1" applyFill="1" applyBorder="1"/>
    <xf numFmtId="0" fontId="1" fillId="0" borderId="0" xfId="0" applyFont="1" applyFill="1"/>
    <xf numFmtId="0" fontId="0" fillId="0" borderId="28" xfId="0" applyFill="1" applyBorder="1"/>
    <xf numFmtId="0" fontId="0" fillId="0" borderId="5" xfId="0" applyFill="1" applyBorder="1"/>
    <xf numFmtId="0" fontId="0" fillId="5" borderId="19" xfId="0" applyFill="1" applyBorder="1"/>
    <xf numFmtId="0" fontId="9" fillId="0" borderId="9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9" fillId="0" borderId="29" xfId="0" applyFont="1" applyFill="1" applyBorder="1" applyAlignment="1">
      <alignment horizontal="center" vertical="center"/>
    </xf>
    <xf numFmtId="0" fontId="0" fillId="5" borderId="20" xfId="0" applyFill="1" applyBorder="1"/>
    <xf numFmtId="0" fontId="9" fillId="0" borderId="2" xfId="0" applyFont="1" applyFill="1" applyBorder="1" applyAlignment="1">
      <alignment horizontal="center" vertical="center"/>
    </xf>
    <xf numFmtId="0" fontId="0" fillId="0" borderId="2" xfId="0" applyBorder="1"/>
    <xf numFmtId="0" fontId="1" fillId="5" borderId="0" xfId="0" applyFont="1" applyFill="1"/>
    <xf numFmtId="0" fontId="0" fillId="3" borderId="2" xfId="0" applyFill="1" applyBorder="1"/>
    <xf numFmtId="0" fontId="0" fillId="0" borderId="2" xfId="0" applyFont="1" applyFill="1" applyBorder="1"/>
    <xf numFmtId="4" fontId="7" fillId="0" borderId="11" xfId="0" applyNumberFormat="1" applyFont="1" applyFill="1" applyBorder="1"/>
    <xf numFmtId="4" fontId="0" fillId="0" borderId="7" xfId="0" applyNumberFormat="1" applyFill="1" applyBorder="1"/>
    <xf numFmtId="4" fontId="7" fillId="0" borderId="7" xfId="0" applyNumberFormat="1" applyFont="1" applyFill="1" applyBorder="1"/>
    <xf numFmtId="0" fontId="0" fillId="0" borderId="10" xfId="0" applyFill="1" applyBorder="1"/>
    <xf numFmtId="0" fontId="0" fillId="5" borderId="31" xfId="0" applyFill="1" applyBorder="1"/>
    <xf numFmtId="0" fontId="0" fillId="5" borderId="32" xfId="0" applyFill="1" applyBorder="1"/>
    <xf numFmtId="0" fontId="0" fillId="0" borderId="33" xfId="0" applyFill="1" applyBorder="1"/>
    <xf numFmtId="0" fontId="0" fillId="0" borderId="34" xfId="0" applyFill="1" applyBorder="1"/>
    <xf numFmtId="0" fontId="0" fillId="5" borderId="30" xfId="0" applyFill="1" applyBorder="1"/>
    <xf numFmtId="0" fontId="0" fillId="3" borderId="20" xfId="0" applyFill="1" applyBorder="1"/>
    <xf numFmtId="0" fontId="0" fillId="3" borderId="31" xfId="0" applyFill="1" applyBorder="1"/>
    <xf numFmtId="0" fontId="0" fillId="3" borderId="19" xfId="0" applyFill="1" applyBorder="1"/>
    <xf numFmtId="0" fontId="0" fillId="0" borderId="31" xfId="0" applyFill="1" applyBorder="1"/>
    <xf numFmtId="0" fontId="0" fillId="0" borderId="32" xfId="0" applyFill="1" applyBorder="1"/>
    <xf numFmtId="0" fontId="0" fillId="0" borderId="35" xfId="0" applyFill="1" applyBorder="1"/>
    <xf numFmtId="0" fontId="14" fillId="0" borderId="1" xfId="0" applyFont="1" applyBorder="1" applyAlignment="1">
      <alignment horizontal="left" vertical="center"/>
    </xf>
    <xf numFmtId="4" fontId="15" fillId="0" borderId="1" xfId="0" applyNumberFormat="1" applyFont="1" applyBorder="1"/>
    <xf numFmtId="1" fontId="14" fillId="0" borderId="1" xfId="0" applyNumberFormat="1" applyFont="1" applyBorder="1" applyAlignment="1">
      <alignment horizontal="right" vertical="center"/>
    </xf>
    <xf numFmtId="0" fontId="14" fillId="0" borderId="2" xfId="0" applyFont="1" applyBorder="1"/>
    <xf numFmtId="0" fontId="14" fillId="0" borderId="2" xfId="0" applyFont="1" applyFill="1" applyBorder="1"/>
    <xf numFmtId="0" fontId="14" fillId="0" borderId="19" xfId="0" applyFont="1" applyFill="1" applyBorder="1"/>
    <xf numFmtId="0" fontId="14" fillId="5" borderId="32" xfId="0" applyFont="1" applyFill="1" applyBorder="1"/>
    <xf numFmtId="0" fontId="14" fillId="3" borderId="20" xfId="0" applyFont="1" applyFill="1" applyBorder="1"/>
    <xf numFmtId="0" fontId="14" fillId="0" borderId="7" xfId="0" applyFont="1" applyFill="1" applyBorder="1"/>
    <xf numFmtId="0" fontId="14" fillId="0" borderId="12" xfId="0" applyFont="1" applyFill="1" applyBorder="1"/>
    <xf numFmtId="0" fontId="14" fillId="0" borderId="0" xfId="0" applyFont="1" applyFill="1" applyBorder="1"/>
    <xf numFmtId="0" fontId="14" fillId="0" borderId="24" xfId="0" applyFont="1" applyFill="1" applyBorder="1"/>
    <xf numFmtId="0" fontId="14" fillId="0" borderId="25" xfId="0" applyFont="1" applyFill="1" applyBorder="1"/>
    <xf numFmtId="0" fontId="14" fillId="0" borderId="23" xfId="0" applyFont="1" applyFill="1" applyBorder="1"/>
    <xf numFmtId="0" fontId="14" fillId="0" borderId="28" xfId="0" applyFont="1" applyFill="1" applyBorder="1"/>
    <xf numFmtId="0" fontId="14" fillId="5" borderId="31" xfId="0" applyFont="1" applyFill="1" applyBorder="1"/>
    <xf numFmtId="0" fontId="14" fillId="5" borderId="20" xfId="0" applyFont="1" applyFill="1" applyBorder="1"/>
    <xf numFmtId="0" fontId="0" fillId="4" borderId="2" xfId="0" applyFill="1" applyBorder="1" applyAlignment="1">
      <alignment horizontal="center" vertical="center"/>
    </xf>
    <xf numFmtId="0" fontId="1" fillId="0" borderId="36" xfId="0" applyFont="1" applyFill="1" applyBorder="1" applyAlignment="1">
      <alignment horizontal="left" vertical="center"/>
    </xf>
    <xf numFmtId="0" fontId="6" fillId="0" borderId="37" xfId="0" applyFont="1" applyBorder="1" applyAlignment="1">
      <alignment horizontal="left" vertical="center"/>
    </xf>
    <xf numFmtId="0" fontId="6" fillId="0" borderId="38" xfId="0" applyFont="1" applyBorder="1" applyAlignment="1">
      <alignment horizontal="left" vertical="center"/>
    </xf>
    <xf numFmtId="4" fontId="7" fillId="0" borderId="13" xfId="0" applyNumberFormat="1" applyFont="1" applyFill="1" applyBorder="1"/>
    <xf numFmtId="4" fontId="0" fillId="0" borderId="14" xfId="0" applyNumberFormat="1" applyFill="1" applyBorder="1"/>
    <xf numFmtId="4" fontId="7" fillId="0" borderId="14" xfId="0" applyNumberFormat="1" applyFont="1" applyFill="1" applyBorder="1"/>
    <xf numFmtId="0" fontId="0" fillId="0" borderId="39" xfId="0" applyFill="1" applyBorder="1"/>
    <xf numFmtId="0" fontId="0" fillId="0" borderId="9" xfId="0" applyFill="1" applyBorder="1"/>
    <xf numFmtId="4" fontId="0" fillId="0" borderId="19" xfId="0" applyNumberFormat="1" applyFill="1" applyBorder="1"/>
    <xf numFmtId="4" fontId="7" fillId="0" borderId="19" xfId="0" applyNumberFormat="1" applyFont="1" applyFill="1" applyBorder="1"/>
    <xf numFmtId="4" fontId="7" fillId="0" borderId="22" xfId="0" applyNumberFormat="1" applyFont="1" applyFill="1" applyBorder="1"/>
    <xf numFmtId="4" fontId="0" fillId="0" borderId="24" xfId="0" applyNumberFormat="1" applyFill="1" applyBorder="1"/>
    <xf numFmtId="4" fontId="7" fillId="0" borderId="24" xfId="0" applyNumberFormat="1" applyFont="1" applyFill="1" applyBorder="1"/>
    <xf numFmtId="0" fontId="0" fillId="0" borderId="40" xfId="0" applyFill="1" applyBorder="1"/>
    <xf numFmtId="0" fontId="0" fillId="0" borderId="41" xfId="0" applyFill="1" applyBorder="1"/>
    <xf numFmtId="0" fontId="8" fillId="0" borderId="18" xfId="0" applyFont="1" applyFill="1" applyBorder="1"/>
    <xf numFmtId="0" fontId="1" fillId="0" borderId="2" xfId="0" applyFont="1" applyFill="1" applyBorder="1"/>
    <xf numFmtId="0" fontId="16" fillId="0" borderId="1" xfId="0" applyFont="1" applyBorder="1" applyAlignment="1">
      <alignment horizontal="left" vertical="center"/>
    </xf>
    <xf numFmtId="4" fontId="17" fillId="0" borderId="1" xfId="0" applyNumberFormat="1" applyFont="1" applyBorder="1"/>
    <xf numFmtId="1" fontId="16" fillId="0" borderId="1" xfId="0" applyNumberFormat="1" applyFont="1" applyBorder="1" applyAlignment="1">
      <alignment horizontal="right" vertical="center"/>
    </xf>
    <xf numFmtId="0" fontId="16" fillId="0" borderId="2" xfId="0" applyFont="1" applyBorder="1"/>
    <xf numFmtId="0" fontId="16" fillId="0" borderId="2" xfId="0" applyFont="1" applyFill="1" applyBorder="1"/>
    <xf numFmtId="0" fontId="16" fillId="0" borderId="19" xfId="0" applyFont="1" applyFill="1" applyBorder="1"/>
    <xf numFmtId="0" fontId="16" fillId="0" borderId="18" xfId="0" applyFont="1" applyFill="1" applyBorder="1"/>
    <xf numFmtId="0" fontId="16" fillId="0" borderId="14" xfId="0" applyFont="1" applyFill="1" applyBorder="1"/>
    <xf numFmtId="0" fontId="16" fillId="0" borderId="0" xfId="0" applyFont="1" applyFill="1"/>
    <xf numFmtId="0" fontId="16" fillId="0" borderId="13" xfId="0" applyFont="1" applyBorder="1" applyAlignment="1">
      <alignment horizontal="left" vertical="center"/>
    </xf>
    <xf numFmtId="4" fontId="17" fillId="0" borderId="13" xfId="0" applyNumberFormat="1" applyFont="1" applyBorder="1"/>
    <xf numFmtId="1" fontId="16" fillId="0" borderId="13" xfId="0" applyNumberFormat="1" applyFont="1" applyBorder="1" applyAlignment="1">
      <alignment horizontal="right" vertical="center"/>
    </xf>
    <xf numFmtId="0" fontId="1" fillId="0" borderId="19" xfId="0" applyFont="1" applyFill="1" applyBorder="1"/>
    <xf numFmtId="0" fontId="1" fillId="0" borderId="18" xfId="0" applyFont="1" applyFill="1" applyBorder="1"/>
    <xf numFmtId="0" fontId="1" fillId="4" borderId="19" xfId="0" applyFont="1" applyFill="1" applyBorder="1"/>
    <xf numFmtId="0" fontId="1" fillId="2" borderId="2" xfId="0" applyFont="1" applyFill="1" applyBorder="1"/>
    <xf numFmtId="0" fontId="1" fillId="0" borderId="14" xfId="0" applyFont="1" applyFill="1" applyBorder="1"/>
    <xf numFmtId="0" fontId="1" fillId="5" borderId="19" xfId="0" applyFont="1" applyFill="1" applyBorder="1"/>
    <xf numFmtId="0" fontId="1" fillId="4" borderId="2" xfId="0" applyFont="1" applyFill="1" applyBorder="1"/>
    <xf numFmtId="0" fontId="1" fillId="0" borderId="23" xfId="0" applyFont="1" applyFill="1" applyBorder="1"/>
    <xf numFmtId="0" fontId="1" fillId="5" borderId="14" xfId="0" applyFont="1" applyFill="1" applyBorder="1"/>
    <xf numFmtId="0" fontId="16" fillId="0" borderId="14" xfId="0" applyFont="1" applyBorder="1"/>
    <xf numFmtId="0" fontId="1" fillId="2" borderId="14" xfId="0" applyFont="1" applyFill="1" applyBorder="1"/>
    <xf numFmtId="0" fontId="16" fillId="0" borderId="16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4" fontId="17" fillId="0" borderId="17" xfId="0" applyNumberFormat="1" applyFont="1" applyBorder="1"/>
    <xf numFmtId="1" fontId="16" fillId="0" borderId="17" xfId="0" applyNumberFormat="1" applyFont="1" applyBorder="1" applyAlignment="1">
      <alignment horizontal="right" vertical="center"/>
    </xf>
    <xf numFmtId="0" fontId="16" fillId="0" borderId="19" xfId="0" applyFont="1" applyBorder="1"/>
    <xf numFmtId="0" fontId="1" fillId="2" borderId="19" xfId="0" applyFont="1" applyFill="1" applyBorder="1"/>
    <xf numFmtId="0" fontId="0" fillId="0" borderId="24" xfId="0" applyBorder="1"/>
    <xf numFmtId="0" fontId="1" fillId="0" borderId="42" xfId="0" applyFont="1" applyFill="1" applyBorder="1"/>
    <xf numFmtId="0" fontId="0" fillId="3" borderId="0" xfId="0" applyFill="1" applyBorder="1"/>
    <xf numFmtId="0" fontId="9" fillId="0" borderId="3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29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0" fillId="0" borderId="19" xfId="0" applyFont="1" applyFill="1" applyBorder="1"/>
    <xf numFmtId="0" fontId="0" fillId="0" borderId="7" xfId="0" applyFont="1" applyFill="1" applyBorder="1"/>
    <xf numFmtId="0" fontId="0" fillId="0" borderId="24" xfId="0" applyFont="1" applyFill="1" applyBorder="1"/>
    <xf numFmtId="0" fontId="0" fillId="0" borderId="14" xfId="0" applyFont="1" applyFill="1" applyBorder="1"/>
  </cellXfs>
  <cellStyles count="1">
    <cellStyle name="Standard" xfId="0" builtinId="0"/>
  </cellStyles>
  <dxfs count="1116"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1"/>
  <sheetViews>
    <sheetView topLeftCell="A624" workbookViewId="0">
      <selection activeCell="A635" sqref="A635:A657"/>
    </sheetView>
  </sheetViews>
  <sheetFormatPr baseColWidth="10" defaultColWidth="9.140625" defaultRowHeight="15"/>
  <cols>
    <col min="1" max="1" width="15.140625" customWidth="1"/>
    <col min="2" max="2" width="14.28515625" customWidth="1"/>
    <col min="3" max="3" width="17.85546875" bestFit="1" customWidth="1"/>
  </cols>
  <sheetData>
    <row r="1" spans="1:14">
      <c r="D1" t="s">
        <v>36</v>
      </c>
    </row>
    <row r="2" spans="1:14">
      <c r="D2" t="s">
        <v>37</v>
      </c>
    </row>
    <row r="3" spans="1:14">
      <c r="D3" t="s">
        <v>38</v>
      </c>
    </row>
    <row r="5" spans="1:14" s="2" customFormat="1" ht="23.25">
      <c r="A5" s="1" t="s">
        <v>41</v>
      </c>
      <c r="B5" s="1" t="s">
        <v>39</v>
      </c>
      <c r="C5" s="1" t="s">
        <v>39</v>
      </c>
      <c r="D5" s="3" t="s">
        <v>40</v>
      </c>
    </row>
    <row r="6" spans="1:14" s="4" customFormat="1">
      <c r="A6" s="72">
        <f>INT(B6)</f>
        <v>11451</v>
      </c>
      <c r="B6" s="4" t="str">
        <f>RIGHT(C6,5)</f>
        <v>11451</v>
      </c>
      <c r="C6" s="4" t="str">
        <f>LEFT(D6,19)</f>
        <v>A01,0,0,0,0,0,11451</v>
      </c>
      <c r="D6" t="s">
        <v>227</v>
      </c>
      <c r="E6"/>
      <c r="F6"/>
      <c r="G6"/>
      <c r="H6"/>
      <c r="I6"/>
      <c r="J6"/>
      <c r="K6"/>
      <c r="L6"/>
      <c r="M6"/>
      <c r="N6"/>
    </row>
    <row r="7" spans="1:14" s="4" customFormat="1">
      <c r="A7" s="72">
        <f t="shared" ref="A7:A70" si="0">INT(B7)</f>
        <v>17</v>
      </c>
      <c r="B7" s="4" t="str">
        <f t="shared" ref="B7:B70" si="1">RIGHT(C7,5)</f>
        <v>17,37</v>
      </c>
      <c r="C7" s="4" t="str">
        <f t="shared" ref="C7:C18" si="2">LEFT(D7,19)</f>
        <v>A01,1,0,0,0,0,17,37</v>
      </c>
      <c r="D7" t="s">
        <v>228</v>
      </c>
      <c r="E7"/>
      <c r="F7"/>
      <c r="G7"/>
      <c r="H7"/>
      <c r="I7"/>
      <c r="J7"/>
      <c r="K7"/>
      <c r="L7"/>
      <c r="M7"/>
      <c r="N7"/>
    </row>
    <row r="8" spans="1:14" s="4" customFormat="1">
      <c r="A8" s="72">
        <f t="shared" si="0"/>
        <v>77</v>
      </c>
      <c r="B8" s="4" t="str">
        <f t="shared" si="1"/>
        <v>77,55</v>
      </c>
      <c r="C8" s="4" t="str">
        <f t="shared" si="2"/>
        <v>A01,0,1,0,0,0,77,55</v>
      </c>
      <c r="D8" t="s">
        <v>229</v>
      </c>
      <c r="E8"/>
      <c r="F8"/>
      <c r="G8"/>
      <c r="H8"/>
      <c r="I8"/>
      <c r="J8"/>
      <c r="K8"/>
      <c r="L8"/>
      <c r="M8"/>
      <c r="N8"/>
    </row>
    <row r="9" spans="1:14" s="4" customFormat="1">
      <c r="A9" s="72">
        <f t="shared" si="0"/>
        <v>9</v>
      </c>
      <c r="B9" s="4" t="str">
        <f t="shared" si="1"/>
        <v>9,509</v>
      </c>
      <c r="C9" s="4" t="str">
        <f t="shared" si="2"/>
        <v>A01,0,0,1,0,0,9,509</v>
      </c>
      <c r="D9" t="s">
        <v>230</v>
      </c>
      <c r="E9"/>
      <c r="F9"/>
      <c r="G9"/>
      <c r="H9"/>
      <c r="I9"/>
      <c r="J9"/>
      <c r="K9"/>
      <c r="L9"/>
      <c r="M9"/>
      <c r="N9"/>
    </row>
    <row r="10" spans="1:14" s="4" customFormat="1">
      <c r="A10" s="72">
        <f t="shared" si="0"/>
        <v>2</v>
      </c>
      <c r="B10" s="4" t="str">
        <f t="shared" si="1"/>
        <v>2,435</v>
      </c>
      <c r="C10" s="4" t="str">
        <f t="shared" si="2"/>
        <v>A01,1,0,1,0,0,2,435</v>
      </c>
      <c r="D10" t="s">
        <v>231</v>
      </c>
      <c r="E10"/>
      <c r="F10"/>
      <c r="G10"/>
      <c r="H10"/>
      <c r="I10"/>
      <c r="J10"/>
      <c r="K10"/>
      <c r="L10"/>
      <c r="M10"/>
      <c r="N10"/>
    </row>
    <row r="11" spans="1:14" s="4" customFormat="1">
      <c r="A11" s="72">
        <f t="shared" si="0"/>
        <v>1</v>
      </c>
      <c r="B11" s="4" t="str">
        <f t="shared" si="1"/>
        <v>1,366</v>
      </c>
      <c r="C11" s="4" t="str">
        <f t="shared" si="2"/>
        <v>A01,1,1,1,0,0,1,366</v>
      </c>
      <c r="D11" t="s">
        <v>232</v>
      </c>
      <c r="E11"/>
      <c r="F11"/>
      <c r="G11"/>
      <c r="H11"/>
      <c r="I11"/>
      <c r="J11"/>
      <c r="K11"/>
      <c r="L11"/>
      <c r="M11"/>
      <c r="N11"/>
    </row>
    <row r="12" spans="1:14" s="4" customFormat="1">
      <c r="A12" s="72">
        <f t="shared" si="0"/>
        <v>7</v>
      </c>
      <c r="B12" s="4" t="str">
        <f t="shared" si="1"/>
        <v>7,657</v>
      </c>
      <c r="C12" s="4" t="str">
        <f t="shared" si="2"/>
        <v>A01,0,0,0,1,0,7,657</v>
      </c>
      <c r="D12" t="s">
        <v>233</v>
      </c>
      <c r="E12"/>
      <c r="F12"/>
      <c r="G12"/>
      <c r="H12"/>
      <c r="I12"/>
      <c r="J12"/>
      <c r="K12"/>
      <c r="L12"/>
      <c r="M12"/>
      <c r="N12"/>
    </row>
    <row r="13" spans="1:14" s="4" customFormat="1">
      <c r="A13" s="72">
        <f t="shared" si="0"/>
        <v>5</v>
      </c>
      <c r="B13" s="4" t="str">
        <f t="shared" si="1"/>
        <v>5,189</v>
      </c>
      <c r="C13" s="4" t="str">
        <f t="shared" si="2"/>
        <v>A01,1,1,0,1,0,5,189</v>
      </c>
      <c r="D13" t="s">
        <v>234</v>
      </c>
      <c r="E13"/>
      <c r="F13"/>
      <c r="G13"/>
      <c r="H13"/>
      <c r="I13"/>
      <c r="J13"/>
      <c r="K13"/>
      <c r="L13"/>
      <c r="M13"/>
      <c r="N13"/>
    </row>
    <row r="14" spans="1:14" s="4" customFormat="1">
      <c r="A14" s="72">
        <f t="shared" si="0"/>
        <v>15</v>
      </c>
      <c r="B14" s="4" t="str">
        <f t="shared" si="1"/>
        <v>15,53</v>
      </c>
      <c r="C14" s="4" t="str">
        <f t="shared" si="2"/>
        <v>A01,0,0,1,1,0,15,53</v>
      </c>
      <c r="D14" t="s">
        <v>235</v>
      </c>
      <c r="E14"/>
      <c r="F14"/>
      <c r="G14"/>
      <c r="H14"/>
      <c r="I14"/>
      <c r="J14"/>
      <c r="K14"/>
      <c r="L14"/>
      <c r="M14"/>
      <c r="N14"/>
    </row>
    <row r="15" spans="1:14" s="4" customFormat="1">
      <c r="A15" s="72">
        <f t="shared" si="0"/>
        <v>11</v>
      </c>
      <c r="B15" s="4" t="str">
        <f t="shared" si="1"/>
        <v>11,42</v>
      </c>
      <c r="C15" s="4" t="str">
        <f t="shared" si="2"/>
        <v>A01,1,0,1,1,0,11,42</v>
      </c>
      <c r="D15" t="s">
        <v>236</v>
      </c>
      <c r="E15"/>
      <c r="F15"/>
      <c r="G15"/>
      <c r="H15"/>
      <c r="I15"/>
      <c r="J15"/>
      <c r="K15"/>
      <c r="L15"/>
      <c r="M15"/>
      <c r="N15"/>
    </row>
    <row r="16" spans="1:14" s="4" customFormat="1">
      <c r="A16" s="72">
        <f t="shared" si="0"/>
        <v>22</v>
      </c>
      <c r="B16" s="4" t="str">
        <f t="shared" si="1"/>
        <v>22,50</v>
      </c>
      <c r="C16" s="4" t="str">
        <f t="shared" si="2"/>
        <v>A01,0,0,0,0,1,22,50</v>
      </c>
      <c r="D16" t="s">
        <v>237</v>
      </c>
      <c r="E16"/>
      <c r="F16"/>
      <c r="G16"/>
      <c r="H16"/>
      <c r="I16"/>
      <c r="J16"/>
      <c r="K16"/>
      <c r="L16"/>
      <c r="M16"/>
      <c r="N16"/>
    </row>
    <row r="17" spans="1:14" s="4" customFormat="1">
      <c r="A17" s="72">
        <f t="shared" si="0"/>
        <v>8</v>
      </c>
      <c r="B17" s="4" t="str">
        <f t="shared" si="1"/>
        <v>8,405</v>
      </c>
      <c r="C17" s="4" t="str">
        <f t="shared" si="2"/>
        <v>A01,1,0,0,0,1,8,405</v>
      </c>
      <c r="D17" t="s">
        <v>238</v>
      </c>
      <c r="E17"/>
      <c r="F17"/>
      <c r="G17"/>
      <c r="H17"/>
      <c r="I17"/>
      <c r="J17"/>
      <c r="K17"/>
      <c r="L17"/>
      <c r="M17"/>
      <c r="N17"/>
    </row>
    <row r="18" spans="1:14" s="4" customFormat="1">
      <c r="A18" s="72">
        <f t="shared" si="0"/>
        <v>3</v>
      </c>
      <c r="B18" s="4" t="str">
        <f t="shared" si="1"/>
        <v>3,600</v>
      </c>
      <c r="C18" s="4" t="str">
        <f t="shared" si="2"/>
        <v>A01,0,1,0,0,1,3,600</v>
      </c>
      <c r="D18" t="s">
        <v>239</v>
      </c>
      <c r="E18"/>
      <c r="F18"/>
      <c r="G18"/>
      <c r="H18"/>
      <c r="I18"/>
      <c r="J18"/>
      <c r="K18"/>
      <c r="L18"/>
      <c r="M18"/>
      <c r="N18"/>
    </row>
    <row r="19" spans="1:14" s="4" customFormat="1">
      <c r="A19" s="72">
        <f t="shared" si="0"/>
        <v>2</v>
      </c>
      <c r="B19" s="4" t="str">
        <f t="shared" si="1"/>
        <v>2,473</v>
      </c>
      <c r="C19" s="4" t="str">
        <f>LEFT(D19,19)</f>
        <v>A01,1,1,0,0,1,2,473</v>
      </c>
      <c r="D19" t="s">
        <v>240</v>
      </c>
      <c r="E19"/>
      <c r="F19"/>
      <c r="G19"/>
      <c r="H19"/>
      <c r="I19"/>
      <c r="J19"/>
      <c r="K19"/>
      <c r="L19"/>
      <c r="M19"/>
      <c r="N19"/>
    </row>
    <row r="20" spans="1:14" s="4" customFormat="1">
      <c r="A20" s="72">
        <f t="shared" si="0"/>
        <v>1</v>
      </c>
      <c r="B20" s="4" t="str">
        <f t="shared" si="1"/>
        <v>1,365</v>
      </c>
      <c r="C20" s="4" t="str">
        <f>LEFT(D20,19)</f>
        <v>A01,1,0,1,0,1,1,365</v>
      </c>
      <c r="D20" t="s">
        <v>241</v>
      </c>
      <c r="E20"/>
      <c r="F20"/>
      <c r="G20"/>
      <c r="H20"/>
      <c r="I20"/>
      <c r="J20"/>
      <c r="K20"/>
      <c r="L20"/>
      <c r="M20"/>
      <c r="N20"/>
    </row>
    <row r="21" spans="1:14" s="4" customFormat="1">
      <c r="A21" s="72">
        <f t="shared" si="0"/>
        <v>1</v>
      </c>
      <c r="B21" s="4" t="str">
        <f t="shared" si="1"/>
        <v>1,305</v>
      </c>
      <c r="C21" s="4" t="str">
        <f t="shared" ref="C21:C72" si="3">LEFT(D21,19)</f>
        <v>A01,1,1,1,0,1,1,305</v>
      </c>
      <c r="D21" t="s">
        <v>242</v>
      </c>
      <c r="E21"/>
      <c r="F21"/>
      <c r="G21"/>
      <c r="H21"/>
      <c r="I21"/>
      <c r="J21"/>
      <c r="K21"/>
      <c r="L21"/>
      <c r="M21"/>
      <c r="N21"/>
    </row>
    <row r="22" spans="1:14" s="4" customFormat="1">
      <c r="A22" s="72">
        <f t="shared" si="0"/>
        <v>2</v>
      </c>
      <c r="B22" s="4" t="str">
        <f t="shared" si="1"/>
        <v>2,541</v>
      </c>
      <c r="C22" s="4" t="str">
        <f t="shared" si="3"/>
        <v>A01,0,0,0,1,1,2,541</v>
      </c>
      <c r="D22" t="s">
        <v>243</v>
      </c>
      <c r="E22"/>
      <c r="F22"/>
      <c r="G22"/>
      <c r="H22"/>
      <c r="I22"/>
      <c r="J22"/>
      <c r="K22"/>
      <c r="L22"/>
      <c r="M22"/>
      <c r="N22"/>
    </row>
    <row r="23" spans="1:14" s="4" customFormat="1">
      <c r="A23" s="72">
        <f t="shared" si="0"/>
        <v>2</v>
      </c>
      <c r="B23" s="4" t="str">
        <f t="shared" si="1"/>
        <v>2,269</v>
      </c>
      <c r="C23" s="4" t="str">
        <f t="shared" si="3"/>
        <v>A01,1,0,0,1,1,2,269</v>
      </c>
      <c r="D23" t="s">
        <v>244</v>
      </c>
      <c r="E23"/>
      <c r="F23"/>
      <c r="G23"/>
      <c r="H23"/>
      <c r="I23"/>
      <c r="J23"/>
      <c r="K23"/>
      <c r="L23"/>
      <c r="M23"/>
      <c r="N23"/>
    </row>
    <row r="24" spans="1:14" s="4" customFormat="1">
      <c r="A24" s="72">
        <f t="shared" si="0"/>
        <v>5</v>
      </c>
      <c r="B24" s="4" t="str">
        <f t="shared" si="1"/>
        <v>5,355</v>
      </c>
      <c r="C24" s="4" t="str">
        <f t="shared" si="3"/>
        <v>A01,1,1,0,1,1,5,355</v>
      </c>
      <c r="D24" t="s">
        <v>245</v>
      </c>
      <c r="E24"/>
      <c r="F24"/>
      <c r="G24"/>
      <c r="H24"/>
      <c r="I24"/>
      <c r="J24"/>
      <c r="K24"/>
      <c r="L24"/>
      <c r="M24"/>
      <c r="N24"/>
    </row>
    <row r="25" spans="1:14" s="4" customFormat="1">
      <c r="A25" s="72">
        <f t="shared" si="0"/>
        <v>1</v>
      </c>
      <c r="B25" s="4" t="str">
        <f t="shared" si="1"/>
        <v>1,630</v>
      </c>
      <c r="C25" s="4" t="str">
        <f t="shared" si="3"/>
        <v>A01,0,0,1,1,1,1,630</v>
      </c>
      <c r="D25" t="s">
        <v>246</v>
      </c>
      <c r="E25"/>
      <c r="F25"/>
      <c r="G25"/>
      <c r="H25"/>
      <c r="I25"/>
      <c r="J25"/>
      <c r="K25"/>
      <c r="L25"/>
      <c r="M25"/>
      <c r="N25"/>
    </row>
    <row r="26" spans="1:14" s="4" customFormat="1">
      <c r="A26" s="72">
        <f t="shared" si="0"/>
        <v>22</v>
      </c>
      <c r="B26" s="4" t="str">
        <f t="shared" si="1"/>
        <v>22,43</v>
      </c>
      <c r="C26" s="4" t="str">
        <f t="shared" si="3"/>
        <v>A01,1,0,1,1,1,22,43</v>
      </c>
      <c r="D26" t="s">
        <v>247</v>
      </c>
      <c r="E26"/>
      <c r="F26"/>
      <c r="G26"/>
      <c r="H26"/>
      <c r="I26"/>
      <c r="J26"/>
      <c r="K26"/>
      <c r="L26"/>
      <c r="M26"/>
      <c r="N26"/>
    </row>
    <row r="27" spans="1:14" s="4" customFormat="1">
      <c r="A27" s="72">
        <f t="shared" si="0"/>
        <v>60</v>
      </c>
      <c r="B27" s="4" t="str">
        <f t="shared" si="1"/>
        <v>60,39</v>
      </c>
      <c r="C27" s="4" t="str">
        <f t="shared" si="3"/>
        <v>A01,1,1,1,1,1,60,39</v>
      </c>
      <c r="D27" t="s">
        <v>248</v>
      </c>
      <c r="E27"/>
      <c r="F27"/>
      <c r="G27"/>
      <c r="H27"/>
      <c r="I27"/>
      <c r="J27"/>
      <c r="K27"/>
      <c r="L27"/>
      <c r="M27"/>
      <c r="N27"/>
    </row>
    <row r="28" spans="1:14" s="4" customFormat="1">
      <c r="A28" s="72">
        <f t="shared" si="0"/>
        <v>12026</v>
      </c>
      <c r="B28" s="4" t="str">
        <f t="shared" si="1"/>
        <v>12026</v>
      </c>
      <c r="C28" s="4" t="str">
        <f t="shared" si="3"/>
        <v>A02,0,0,0,0,0,12026</v>
      </c>
      <c r="D28" t="s">
        <v>249</v>
      </c>
      <c r="E28"/>
      <c r="F28"/>
      <c r="G28"/>
      <c r="H28"/>
      <c r="I28"/>
      <c r="J28"/>
      <c r="K28"/>
      <c r="L28"/>
      <c r="M28"/>
      <c r="N28"/>
    </row>
    <row r="29" spans="1:14" s="4" customFormat="1">
      <c r="A29" s="72">
        <f t="shared" si="0"/>
        <v>5</v>
      </c>
      <c r="B29" s="4" t="str">
        <f t="shared" si="1"/>
        <v>5,459</v>
      </c>
      <c r="C29" s="4" t="str">
        <f t="shared" si="3"/>
        <v>A02,1,0,0,0,0,5,459</v>
      </c>
      <c r="D29" t="s">
        <v>250</v>
      </c>
      <c r="E29"/>
      <c r="F29"/>
      <c r="G29"/>
      <c r="H29"/>
      <c r="I29"/>
      <c r="J29"/>
      <c r="K29"/>
      <c r="L29"/>
      <c r="M29"/>
      <c r="N29"/>
    </row>
    <row r="30" spans="1:14" s="4" customFormat="1">
      <c r="A30" s="72">
        <f t="shared" si="0"/>
        <v>18</v>
      </c>
      <c r="B30" s="4" t="str">
        <f t="shared" si="1"/>
        <v>18,67</v>
      </c>
      <c r="C30" s="4" t="str">
        <f t="shared" si="3"/>
        <v>A02,0,1,0,0,0,18,67</v>
      </c>
      <c r="D30" t="s">
        <v>251</v>
      </c>
      <c r="E30"/>
      <c r="F30"/>
      <c r="G30"/>
      <c r="H30"/>
      <c r="I30"/>
      <c r="J30"/>
      <c r="K30"/>
      <c r="L30"/>
      <c r="M30"/>
      <c r="N30"/>
    </row>
    <row r="31" spans="1:14" s="4" customFormat="1">
      <c r="A31" s="72">
        <f t="shared" si="0"/>
        <v>1</v>
      </c>
      <c r="B31" s="4" t="str">
        <f t="shared" si="1"/>
        <v>1,462</v>
      </c>
      <c r="C31" s="4" t="str">
        <f t="shared" si="3"/>
        <v>A02,1,1,0,0,0,1,462</v>
      </c>
      <c r="D31" t="s">
        <v>252</v>
      </c>
      <c r="E31"/>
      <c r="F31"/>
      <c r="G31"/>
      <c r="H31"/>
      <c r="I31"/>
      <c r="J31"/>
      <c r="K31"/>
      <c r="L31"/>
      <c r="M31"/>
      <c r="N31"/>
    </row>
    <row r="32" spans="1:14" s="4" customFormat="1">
      <c r="A32" s="72">
        <f t="shared" si="0"/>
        <v>1</v>
      </c>
      <c r="B32" s="4" t="str">
        <f t="shared" si="1"/>
        <v>1,503</v>
      </c>
      <c r="C32" s="4" t="str">
        <f t="shared" si="3"/>
        <v>A02,0,0,1,0,0,1,503</v>
      </c>
      <c r="D32" t="s">
        <v>253</v>
      </c>
      <c r="E32"/>
      <c r="F32"/>
      <c r="G32"/>
      <c r="H32"/>
      <c r="I32"/>
      <c r="J32"/>
      <c r="K32"/>
      <c r="L32"/>
      <c r="M32"/>
      <c r="N32"/>
    </row>
    <row r="33" spans="1:14" s="4" customFormat="1">
      <c r="A33" s="72">
        <f t="shared" si="0"/>
        <v>5</v>
      </c>
      <c r="B33" s="4" t="str">
        <f t="shared" si="1"/>
        <v>5,745</v>
      </c>
      <c r="C33" s="4" t="str">
        <f t="shared" si="3"/>
        <v>A02,0,0,0,1,0,5,745</v>
      </c>
      <c r="D33" t="s">
        <v>254</v>
      </c>
      <c r="E33"/>
      <c r="F33"/>
      <c r="G33"/>
      <c r="H33"/>
      <c r="I33"/>
      <c r="J33"/>
      <c r="K33"/>
      <c r="L33"/>
      <c r="M33"/>
      <c r="N33"/>
    </row>
    <row r="34" spans="1:14" s="4" customFormat="1">
      <c r="A34" s="72">
        <f t="shared" si="0"/>
        <v>3</v>
      </c>
      <c r="B34" s="4" t="str">
        <f t="shared" si="1"/>
        <v>3,611</v>
      </c>
      <c r="C34" s="4" t="str">
        <f t="shared" si="3"/>
        <v>A02,0,0,1,1,0,3,611</v>
      </c>
      <c r="D34" t="s">
        <v>255</v>
      </c>
      <c r="E34"/>
      <c r="F34"/>
      <c r="G34"/>
      <c r="H34"/>
      <c r="I34"/>
      <c r="J34"/>
      <c r="K34"/>
      <c r="L34"/>
      <c r="M34"/>
      <c r="N34"/>
    </row>
    <row r="35" spans="1:14" s="4" customFormat="1">
      <c r="A35" s="72">
        <f t="shared" si="0"/>
        <v>6</v>
      </c>
      <c r="B35" s="4" t="str">
        <f t="shared" si="1"/>
        <v>6,617</v>
      </c>
      <c r="C35" s="4" t="str">
        <f t="shared" si="3"/>
        <v>A02,0,0,0,0,1,6,617</v>
      </c>
      <c r="D35" t="s">
        <v>256</v>
      </c>
      <c r="E35"/>
      <c r="F35"/>
      <c r="G35"/>
      <c r="H35"/>
      <c r="I35"/>
      <c r="J35"/>
      <c r="K35"/>
      <c r="L35"/>
      <c r="M35"/>
      <c r="N35"/>
    </row>
    <row r="36" spans="1:14" s="4" customFormat="1">
      <c r="A36" s="72">
        <f t="shared" si="0"/>
        <v>2</v>
      </c>
      <c r="B36" s="4" t="str">
        <f t="shared" si="1"/>
        <v>2,439</v>
      </c>
      <c r="C36" s="4" t="str">
        <f t="shared" si="3"/>
        <v>A02,1,0,0,0,1,2,439</v>
      </c>
      <c r="D36" t="s">
        <v>257</v>
      </c>
      <c r="E36"/>
      <c r="F36"/>
      <c r="G36"/>
      <c r="H36"/>
      <c r="I36"/>
      <c r="J36"/>
      <c r="K36"/>
      <c r="L36"/>
      <c r="M36"/>
      <c r="N36"/>
    </row>
    <row r="37" spans="1:14" s="4" customFormat="1">
      <c r="A37" s="72">
        <f t="shared" si="0"/>
        <v>1</v>
      </c>
      <c r="B37" s="4" t="str">
        <f t="shared" si="1"/>
        <v>1,800</v>
      </c>
      <c r="C37" s="4" t="str">
        <f t="shared" si="3"/>
        <v>A02,0,0,0,1,1,1,800</v>
      </c>
      <c r="D37" t="s">
        <v>258</v>
      </c>
      <c r="E37"/>
      <c r="F37"/>
      <c r="G37"/>
      <c r="H37"/>
      <c r="I37"/>
      <c r="J37"/>
      <c r="K37"/>
      <c r="L37"/>
      <c r="M37"/>
      <c r="N37"/>
    </row>
    <row r="38" spans="1:14" s="4" customFormat="1">
      <c r="A38" s="72">
        <f t="shared" si="0"/>
        <v>1</v>
      </c>
      <c r="B38" s="4" t="str">
        <f t="shared" si="1"/>
        <v>1,446</v>
      </c>
      <c r="C38" s="4" t="str">
        <f t="shared" si="3"/>
        <v>A02,1,1,0,1,1,1,446</v>
      </c>
      <c r="D38" t="s">
        <v>259</v>
      </c>
      <c r="E38"/>
      <c r="F38"/>
      <c r="G38"/>
      <c r="H38"/>
      <c r="I38"/>
      <c r="J38"/>
      <c r="K38"/>
      <c r="L38"/>
      <c r="M38"/>
      <c r="N38"/>
    </row>
    <row r="39" spans="1:14" s="4" customFormat="1">
      <c r="A39" s="72">
        <f t="shared" si="0"/>
        <v>7</v>
      </c>
      <c r="B39" s="4" t="str">
        <f t="shared" si="1"/>
        <v>7,479</v>
      </c>
      <c r="C39" s="4" t="str">
        <f t="shared" si="3"/>
        <v>A02,1,1,1,1,1,7,479</v>
      </c>
      <c r="D39" t="s">
        <v>260</v>
      </c>
      <c r="E39"/>
      <c r="F39"/>
      <c r="G39"/>
      <c r="H39"/>
      <c r="I39"/>
      <c r="J39"/>
      <c r="K39"/>
      <c r="L39"/>
      <c r="M39"/>
      <c r="N39"/>
    </row>
    <row r="40" spans="1:14" s="4" customFormat="1">
      <c r="A40" s="72">
        <f t="shared" si="0"/>
        <v>2237</v>
      </c>
      <c r="B40" s="4" t="str">
        <f t="shared" si="1"/>
        <v>2237,</v>
      </c>
      <c r="C40" s="4" t="str">
        <f t="shared" si="3"/>
        <v>A03,0,0,0,0,0,2237,</v>
      </c>
      <c r="D40" t="s">
        <v>261</v>
      </c>
      <c r="E40"/>
      <c r="F40"/>
      <c r="G40"/>
      <c r="H40"/>
      <c r="I40"/>
      <c r="J40"/>
      <c r="K40"/>
      <c r="L40"/>
      <c r="M40"/>
      <c r="N40"/>
    </row>
    <row r="41" spans="1:14" s="4" customFormat="1">
      <c r="A41" s="4">
        <f t="shared" si="0"/>
        <v>1</v>
      </c>
      <c r="B41" s="4" t="str">
        <f t="shared" si="1"/>
        <v>1,558</v>
      </c>
      <c r="C41" s="4" t="str">
        <f t="shared" si="3"/>
        <v>A03,0,1,0,0,0,1,558</v>
      </c>
      <c r="D41" t="s">
        <v>262</v>
      </c>
      <c r="E41"/>
      <c r="F41"/>
      <c r="G41"/>
      <c r="H41"/>
      <c r="I41"/>
      <c r="J41"/>
      <c r="K41"/>
      <c r="L41"/>
      <c r="M41"/>
      <c r="N41"/>
    </row>
    <row r="42" spans="1:14" s="4" customFormat="1">
      <c r="A42" s="4">
        <f t="shared" si="0"/>
        <v>1</v>
      </c>
      <c r="B42" s="4" t="str">
        <f t="shared" si="1"/>
        <v>1,476</v>
      </c>
      <c r="C42" s="4" t="str">
        <f t="shared" si="3"/>
        <v>A03,1,1,1,1,1,1,476</v>
      </c>
      <c r="D42" t="s">
        <v>263</v>
      </c>
      <c r="E42"/>
      <c r="F42"/>
      <c r="G42"/>
      <c r="H42"/>
      <c r="I42"/>
      <c r="J42"/>
      <c r="K42"/>
      <c r="L42"/>
      <c r="M42"/>
      <c r="N42"/>
    </row>
    <row r="43" spans="1:14" s="4" customFormat="1">
      <c r="A43" s="72">
        <f t="shared" si="0"/>
        <v>10083</v>
      </c>
      <c r="B43" s="4" t="str">
        <f t="shared" si="1"/>
        <v>10083</v>
      </c>
      <c r="C43" s="4" t="str">
        <f t="shared" si="3"/>
        <v>A04,0,0,0,0,0,10083</v>
      </c>
      <c r="D43" t="s">
        <v>264</v>
      </c>
      <c r="E43"/>
      <c r="F43"/>
      <c r="G43"/>
      <c r="H43"/>
      <c r="I43"/>
      <c r="J43"/>
      <c r="K43"/>
      <c r="L43"/>
      <c r="M43"/>
      <c r="N43"/>
    </row>
    <row r="44" spans="1:14" s="4" customFormat="1">
      <c r="A44" s="72">
        <f t="shared" si="0"/>
        <v>9</v>
      </c>
      <c r="B44" s="4" t="str">
        <f t="shared" si="1"/>
        <v>9,256</v>
      </c>
      <c r="C44" s="4" t="str">
        <f t="shared" si="3"/>
        <v>A04,1,0,0,0,0,9,256</v>
      </c>
      <c r="D44" t="s">
        <v>265</v>
      </c>
      <c r="E44"/>
      <c r="F44"/>
      <c r="G44"/>
      <c r="H44"/>
      <c r="I44"/>
      <c r="J44"/>
      <c r="K44"/>
      <c r="L44"/>
      <c r="M44"/>
      <c r="N44"/>
    </row>
    <row r="45" spans="1:14" s="49" customFormat="1">
      <c r="A45" s="86">
        <f t="shared" si="0"/>
        <v>61</v>
      </c>
      <c r="B45" s="4" t="str">
        <f t="shared" si="1"/>
        <v>61,34</v>
      </c>
      <c r="C45" s="4" t="str">
        <f t="shared" si="3"/>
        <v>A04,0,1,0,0,0,61,34</v>
      </c>
      <c r="D45" t="s">
        <v>266</v>
      </c>
    </row>
    <row r="46" spans="1:14" s="4" customFormat="1">
      <c r="A46" s="72">
        <f t="shared" si="0"/>
        <v>11</v>
      </c>
      <c r="B46" s="4" t="str">
        <f t="shared" si="1"/>
        <v>11,35</v>
      </c>
      <c r="C46" s="4" t="str">
        <f t="shared" si="3"/>
        <v>A04,0,0,1,0,0,11,35</v>
      </c>
      <c r="D46" t="s">
        <v>267</v>
      </c>
      <c r="E46"/>
      <c r="F46"/>
      <c r="G46"/>
      <c r="H46"/>
      <c r="I46"/>
      <c r="J46"/>
      <c r="K46"/>
      <c r="L46"/>
      <c r="M46"/>
      <c r="N46"/>
    </row>
    <row r="47" spans="1:14" s="4" customFormat="1">
      <c r="A47" s="72">
        <f t="shared" si="0"/>
        <v>1</v>
      </c>
      <c r="B47" s="4" t="str">
        <f t="shared" si="1"/>
        <v>1,296</v>
      </c>
      <c r="C47" s="4" t="str">
        <f t="shared" si="3"/>
        <v>A04,1,0,1,0,0,1,296</v>
      </c>
      <c r="D47" t="s">
        <v>268</v>
      </c>
      <c r="E47"/>
      <c r="F47"/>
      <c r="G47"/>
      <c r="H47"/>
      <c r="I47"/>
      <c r="J47"/>
      <c r="K47"/>
      <c r="L47"/>
      <c r="M47"/>
      <c r="N47"/>
    </row>
    <row r="48" spans="1:14" s="4" customFormat="1">
      <c r="A48" s="72">
        <f t="shared" si="0"/>
        <v>1</v>
      </c>
      <c r="B48" s="4" t="str">
        <f t="shared" si="1"/>
        <v>1,266</v>
      </c>
      <c r="C48" s="4" t="str">
        <f t="shared" si="3"/>
        <v>A04,1,1,1,0,0,1,266</v>
      </c>
      <c r="D48" t="s">
        <v>269</v>
      </c>
      <c r="E48"/>
      <c r="F48"/>
      <c r="G48"/>
      <c r="H48"/>
      <c r="I48"/>
      <c r="J48"/>
      <c r="K48"/>
      <c r="L48"/>
      <c r="M48"/>
      <c r="N48"/>
    </row>
    <row r="49" spans="1:14" s="4" customFormat="1">
      <c r="A49" s="72">
        <f t="shared" si="0"/>
        <v>8</v>
      </c>
      <c r="B49" s="4" t="str">
        <f t="shared" si="1"/>
        <v>8,360</v>
      </c>
      <c r="C49" s="4" t="str">
        <f t="shared" si="3"/>
        <v>A04,0,0,0,1,0,8,360</v>
      </c>
      <c r="D49" t="s">
        <v>270</v>
      </c>
      <c r="E49"/>
      <c r="F49"/>
      <c r="G49"/>
      <c r="H49"/>
      <c r="I49"/>
      <c r="J49"/>
      <c r="K49"/>
      <c r="L49"/>
      <c r="M49"/>
      <c r="N49"/>
    </row>
    <row r="50" spans="1:14" s="4" customFormat="1">
      <c r="A50" s="72">
        <f t="shared" si="0"/>
        <v>8</v>
      </c>
      <c r="B50" s="4" t="str">
        <f t="shared" si="1"/>
        <v>8,295</v>
      </c>
      <c r="C50" s="4" t="str">
        <f t="shared" si="3"/>
        <v>A04,1,0,0,1,0,8,295</v>
      </c>
      <c r="D50" t="s">
        <v>271</v>
      </c>
      <c r="E50"/>
      <c r="F50"/>
      <c r="G50"/>
      <c r="H50"/>
      <c r="I50"/>
      <c r="J50"/>
      <c r="K50"/>
      <c r="L50"/>
      <c r="M50"/>
      <c r="N50"/>
    </row>
    <row r="51" spans="1:14" s="4" customFormat="1">
      <c r="A51" s="72">
        <f t="shared" si="0"/>
        <v>3</v>
      </c>
      <c r="B51" s="4" t="str">
        <f t="shared" si="1"/>
        <v>3,238</v>
      </c>
      <c r="C51" s="4" t="str">
        <f t="shared" si="3"/>
        <v>A04,1,1,0,1,0,3,238</v>
      </c>
      <c r="D51" t="s">
        <v>272</v>
      </c>
      <c r="E51"/>
      <c r="F51"/>
      <c r="G51"/>
      <c r="H51"/>
      <c r="I51"/>
      <c r="J51"/>
      <c r="K51"/>
      <c r="L51"/>
      <c r="M51"/>
      <c r="N51"/>
    </row>
    <row r="52" spans="1:14" s="4" customFormat="1">
      <c r="A52" s="72">
        <f t="shared" si="0"/>
        <v>8</v>
      </c>
      <c r="B52" s="4" t="str">
        <f t="shared" si="1"/>
        <v>8,277</v>
      </c>
      <c r="C52" s="4" t="str">
        <f t="shared" si="3"/>
        <v>A04,1,0,1,1,0,8,277</v>
      </c>
      <c r="D52" t="s">
        <v>273</v>
      </c>
      <c r="E52"/>
      <c r="F52"/>
      <c r="G52"/>
      <c r="H52"/>
      <c r="I52"/>
      <c r="J52"/>
      <c r="K52"/>
      <c r="L52"/>
      <c r="M52"/>
      <c r="N52"/>
    </row>
    <row r="53" spans="1:14" s="4" customFormat="1">
      <c r="A53" s="72">
        <f t="shared" si="0"/>
        <v>21</v>
      </c>
      <c r="B53" s="4" t="str">
        <f t="shared" si="1"/>
        <v>21,33</v>
      </c>
      <c r="C53" s="4" t="str">
        <f t="shared" si="3"/>
        <v>A04,0,0,0,0,1,21,33</v>
      </c>
      <c r="D53" t="s">
        <v>274</v>
      </c>
      <c r="E53"/>
      <c r="F53"/>
      <c r="G53"/>
      <c r="H53"/>
      <c r="I53"/>
      <c r="J53"/>
      <c r="K53"/>
      <c r="L53"/>
      <c r="M53"/>
      <c r="N53"/>
    </row>
    <row r="54" spans="1:14" s="4" customFormat="1">
      <c r="A54" s="72">
        <f t="shared" si="0"/>
        <v>4</v>
      </c>
      <c r="B54" s="4" t="str">
        <f t="shared" si="1"/>
        <v>4,386</v>
      </c>
      <c r="C54" s="4" t="str">
        <f t="shared" si="3"/>
        <v>A04,0,1,0,0,1,4,386</v>
      </c>
      <c r="D54" t="s">
        <v>275</v>
      </c>
      <c r="E54"/>
      <c r="F54"/>
      <c r="G54"/>
      <c r="H54"/>
      <c r="I54"/>
      <c r="J54"/>
      <c r="K54"/>
      <c r="L54"/>
      <c r="M54"/>
      <c r="N54"/>
    </row>
    <row r="55" spans="1:14" s="4" customFormat="1">
      <c r="A55" s="72">
        <f t="shared" si="0"/>
        <v>1</v>
      </c>
      <c r="B55" s="4" t="str">
        <f t="shared" si="1"/>
        <v>1,253</v>
      </c>
      <c r="C55" s="4" t="str">
        <f t="shared" si="3"/>
        <v>A04,1,1,0,0,1,1,253</v>
      </c>
      <c r="D55" t="s">
        <v>276</v>
      </c>
      <c r="E55"/>
      <c r="F55"/>
      <c r="G55"/>
      <c r="H55"/>
      <c r="I55"/>
      <c r="J55"/>
      <c r="K55"/>
      <c r="L55"/>
      <c r="M55"/>
      <c r="N55"/>
    </row>
    <row r="56" spans="1:14" s="4" customFormat="1">
      <c r="A56" s="72">
        <f t="shared" si="0"/>
        <v>9</v>
      </c>
      <c r="B56" s="4" t="str">
        <f t="shared" si="1"/>
        <v>9,343</v>
      </c>
      <c r="C56" s="4" t="str">
        <f t="shared" si="3"/>
        <v>A04,0,0,1,0,1,9,343</v>
      </c>
      <c r="D56" t="s">
        <v>277</v>
      </c>
      <c r="E56"/>
      <c r="F56"/>
      <c r="G56"/>
      <c r="H56"/>
      <c r="I56"/>
      <c r="J56"/>
      <c r="K56"/>
      <c r="L56"/>
      <c r="M56"/>
      <c r="N56"/>
    </row>
    <row r="57" spans="1:14" s="4" customFormat="1">
      <c r="A57" s="72">
        <f t="shared" si="0"/>
        <v>2</v>
      </c>
      <c r="B57" s="4" t="str">
        <f t="shared" si="1"/>
        <v>2,350</v>
      </c>
      <c r="C57" s="4" t="str">
        <f t="shared" si="3"/>
        <v>A04,0,1,1,0,1,2,350</v>
      </c>
      <c r="D57" t="s">
        <v>278</v>
      </c>
      <c r="E57"/>
      <c r="F57"/>
      <c r="G57"/>
      <c r="H57"/>
      <c r="I57"/>
      <c r="J57"/>
      <c r="K57"/>
      <c r="L57"/>
      <c r="M57"/>
      <c r="N57"/>
    </row>
    <row r="58" spans="1:14" s="4" customFormat="1">
      <c r="A58" s="72">
        <f t="shared" si="0"/>
        <v>1</v>
      </c>
      <c r="B58" s="4" t="str">
        <f t="shared" si="1"/>
        <v>1,261</v>
      </c>
      <c r="C58" s="4" t="str">
        <f t="shared" si="3"/>
        <v>A04,1,1,1,0,1,1,261</v>
      </c>
      <c r="D58" t="s">
        <v>279</v>
      </c>
      <c r="E58"/>
      <c r="F58"/>
      <c r="G58"/>
      <c r="H58"/>
      <c r="I58"/>
      <c r="J58"/>
      <c r="K58"/>
      <c r="L58"/>
      <c r="M58"/>
      <c r="N58"/>
    </row>
    <row r="59" spans="1:14" s="4" customFormat="1">
      <c r="A59" s="72">
        <f t="shared" si="0"/>
        <v>5</v>
      </c>
      <c r="B59" s="4" t="str">
        <f t="shared" si="1"/>
        <v>5,420</v>
      </c>
      <c r="C59" s="4" t="str">
        <f t="shared" si="3"/>
        <v>A04,0,0,0,1,1,5,420</v>
      </c>
      <c r="D59" t="s">
        <v>280</v>
      </c>
      <c r="E59"/>
      <c r="F59"/>
      <c r="G59"/>
      <c r="H59"/>
      <c r="I59"/>
      <c r="J59"/>
      <c r="K59"/>
      <c r="L59"/>
      <c r="M59"/>
      <c r="N59"/>
    </row>
    <row r="60" spans="1:14" s="4" customFormat="1">
      <c r="A60" s="4">
        <f t="shared" si="0"/>
        <v>5</v>
      </c>
      <c r="B60" s="4" t="str">
        <f t="shared" si="1"/>
        <v>5,275</v>
      </c>
      <c r="C60" s="4" t="str">
        <f t="shared" si="3"/>
        <v>A04,1,0,0,1,1,5,275</v>
      </c>
      <c r="D60" t="s">
        <v>281</v>
      </c>
      <c r="E60"/>
      <c r="F60"/>
      <c r="G60"/>
      <c r="H60"/>
      <c r="I60"/>
      <c r="J60"/>
      <c r="K60"/>
      <c r="L60"/>
      <c r="M60"/>
      <c r="N60"/>
    </row>
    <row r="61" spans="1:14" s="4" customFormat="1">
      <c r="A61" s="4">
        <f t="shared" si="0"/>
        <v>5</v>
      </c>
      <c r="B61" s="4" t="str">
        <f t="shared" si="1"/>
        <v>5,218</v>
      </c>
      <c r="C61" s="4" t="str">
        <f t="shared" si="3"/>
        <v>A04,1,1,0,1,1,5,218</v>
      </c>
      <c r="D61" t="s">
        <v>282</v>
      </c>
      <c r="E61"/>
      <c r="F61"/>
      <c r="G61"/>
      <c r="H61"/>
      <c r="I61"/>
      <c r="J61"/>
      <c r="K61"/>
      <c r="L61"/>
      <c r="M61"/>
      <c r="N61"/>
    </row>
    <row r="62" spans="1:14" s="4" customFormat="1">
      <c r="A62" s="4">
        <f t="shared" si="0"/>
        <v>1</v>
      </c>
      <c r="B62" s="4" t="str">
        <f t="shared" si="1"/>
        <v>1,309</v>
      </c>
      <c r="C62" s="4" t="str">
        <f t="shared" si="3"/>
        <v>A04,0,0,1,1,1,1,309</v>
      </c>
      <c r="D62" t="s">
        <v>283</v>
      </c>
      <c r="E62"/>
      <c r="F62"/>
      <c r="G62"/>
      <c r="H62"/>
      <c r="I62"/>
      <c r="J62"/>
      <c r="K62"/>
      <c r="L62"/>
      <c r="M62"/>
      <c r="N62"/>
    </row>
    <row r="63" spans="1:14" s="4" customFormat="1">
      <c r="A63" s="4">
        <f t="shared" si="0"/>
        <v>24</v>
      </c>
      <c r="B63" s="4" t="str">
        <f t="shared" si="1"/>
        <v>24,26</v>
      </c>
      <c r="C63" s="4" t="str">
        <f t="shared" si="3"/>
        <v>A04,1,0,1,1,1,24,26</v>
      </c>
      <c r="D63" t="s">
        <v>284</v>
      </c>
      <c r="E63"/>
      <c r="F63"/>
      <c r="G63"/>
      <c r="H63"/>
      <c r="I63"/>
      <c r="J63"/>
      <c r="K63"/>
      <c r="L63"/>
      <c r="M63"/>
      <c r="N63"/>
    </row>
    <row r="64" spans="1:14" s="4" customFormat="1">
      <c r="A64" s="4">
        <f t="shared" si="0"/>
        <v>52</v>
      </c>
      <c r="B64" s="4" t="str">
        <f t="shared" si="1"/>
        <v>52,27</v>
      </c>
      <c r="C64" s="4" t="str">
        <f t="shared" si="3"/>
        <v>A04,1,1,1,1,1,52,27</v>
      </c>
      <c r="D64" t="s">
        <v>285</v>
      </c>
      <c r="E64"/>
      <c r="F64"/>
      <c r="G64"/>
      <c r="H64"/>
      <c r="I64"/>
      <c r="J64"/>
      <c r="K64"/>
      <c r="L64"/>
      <c r="M64"/>
      <c r="N64"/>
    </row>
    <row r="65" spans="1:14" s="4" customFormat="1">
      <c r="A65" s="4">
        <f t="shared" si="0"/>
        <v>16928</v>
      </c>
      <c r="B65" s="4" t="str">
        <f t="shared" si="1"/>
        <v>16928</v>
      </c>
      <c r="C65" s="4" t="str">
        <f t="shared" si="3"/>
        <v>A05,0,0,0,0,0,16928</v>
      </c>
      <c r="D65" t="s">
        <v>286</v>
      </c>
      <c r="E65"/>
      <c r="F65"/>
      <c r="G65"/>
      <c r="H65"/>
      <c r="I65"/>
      <c r="J65"/>
      <c r="K65"/>
      <c r="L65"/>
      <c r="M65"/>
      <c r="N65"/>
    </row>
    <row r="66" spans="1:14" s="4" customFormat="1">
      <c r="A66" s="4">
        <f t="shared" si="0"/>
        <v>11</v>
      </c>
      <c r="B66" s="4" t="str">
        <f t="shared" si="1"/>
        <v>11,33</v>
      </c>
      <c r="C66" s="4" t="str">
        <f t="shared" si="3"/>
        <v>A05,1,0,0,0,0,11,33</v>
      </c>
      <c r="D66" t="s">
        <v>287</v>
      </c>
      <c r="E66"/>
      <c r="F66"/>
      <c r="G66"/>
      <c r="H66"/>
      <c r="I66"/>
      <c r="J66"/>
      <c r="K66"/>
      <c r="L66"/>
      <c r="M66"/>
      <c r="N66"/>
    </row>
    <row r="67" spans="1:14" s="4" customFormat="1">
      <c r="A67" s="4">
        <f t="shared" si="0"/>
        <v>49</v>
      </c>
      <c r="B67" s="4" t="str">
        <f t="shared" si="1"/>
        <v>49,37</v>
      </c>
      <c r="C67" s="4" t="str">
        <f t="shared" si="3"/>
        <v>A05,0,1,0,0,0,49,37</v>
      </c>
      <c r="D67" t="s">
        <v>288</v>
      </c>
      <c r="E67"/>
      <c r="F67"/>
      <c r="G67"/>
      <c r="H67"/>
      <c r="I67"/>
      <c r="J67"/>
      <c r="K67"/>
      <c r="L67"/>
      <c r="M67"/>
      <c r="N67"/>
    </row>
    <row r="68" spans="1:14" s="4" customFormat="1">
      <c r="A68" s="4">
        <f t="shared" si="0"/>
        <v>12</v>
      </c>
      <c r="B68" s="4" t="str">
        <f t="shared" si="1"/>
        <v>12,34</v>
      </c>
      <c r="C68" s="4" t="str">
        <f t="shared" si="3"/>
        <v>A05,0,0,1,0,0,12,34</v>
      </c>
      <c r="D68" t="s">
        <v>289</v>
      </c>
      <c r="E68"/>
      <c r="F68"/>
      <c r="G68"/>
      <c r="H68"/>
      <c r="I68"/>
      <c r="J68"/>
      <c r="K68"/>
      <c r="L68"/>
      <c r="M68"/>
      <c r="N68"/>
    </row>
    <row r="69" spans="1:14" s="4" customFormat="1">
      <c r="A69" s="4">
        <f t="shared" si="0"/>
        <v>3</v>
      </c>
      <c r="B69" s="4" t="str">
        <f t="shared" si="1"/>
        <v>3,423</v>
      </c>
      <c r="C69" s="4" t="str">
        <f t="shared" si="3"/>
        <v>A05,0,0,0,1,0,3,423</v>
      </c>
      <c r="D69" t="s">
        <v>290</v>
      </c>
      <c r="E69"/>
      <c r="F69"/>
      <c r="G69"/>
      <c r="H69"/>
      <c r="I69"/>
      <c r="J69"/>
      <c r="K69"/>
      <c r="L69"/>
      <c r="M69"/>
      <c r="N69"/>
    </row>
    <row r="70" spans="1:14" s="4" customFormat="1">
      <c r="A70" s="4">
        <f t="shared" si="0"/>
        <v>1</v>
      </c>
      <c r="B70" s="4" t="str">
        <f t="shared" si="1"/>
        <v>1,328</v>
      </c>
      <c r="C70" s="4" t="str">
        <f t="shared" si="3"/>
        <v>A05,1,0,0,1,0,1,328</v>
      </c>
      <c r="D70" t="s">
        <v>291</v>
      </c>
      <c r="E70"/>
      <c r="F70"/>
      <c r="G70"/>
      <c r="H70"/>
      <c r="I70"/>
      <c r="J70"/>
      <c r="K70"/>
      <c r="L70"/>
      <c r="M70"/>
      <c r="N70"/>
    </row>
    <row r="71" spans="1:14" s="4" customFormat="1">
      <c r="A71" s="4">
        <f t="shared" ref="A71:A134" si="4">INT(B71)</f>
        <v>1</v>
      </c>
      <c r="B71" s="4" t="str">
        <f t="shared" ref="B71:B134" si="5">RIGHT(C71,5)</f>
        <v>1,265</v>
      </c>
      <c r="C71" s="4" t="str">
        <f t="shared" si="3"/>
        <v>A05,1,0,1,1,0,1,265</v>
      </c>
      <c r="D71" t="s">
        <v>292</v>
      </c>
      <c r="E71"/>
      <c r="F71"/>
      <c r="G71"/>
      <c r="H71"/>
      <c r="I71"/>
      <c r="J71"/>
      <c r="K71"/>
      <c r="L71"/>
      <c r="M71"/>
      <c r="N71"/>
    </row>
    <row r="72" spans="1:14" s="4" customFormat="1">
      <c r="A72" s="4">
        <f t="shared" si="4"/>
        <v>1</v>
      </c>
      <c r="B72" s="4" t="str">
        <f t="shared" si="5"/>
        <v>1,460</v>
      </c>
      <c r="C72" s="4" t="str">
        <f t="shared" si="3"/>
        <v>A05,0,0,0,0,1,1,460</v>
      </c>
      <c r="D72" t="s">
        <v>293</v>
      </c>
      <c r="E72"/>
      <c r="F72"/>
      <c r="G72"/>
      <c r="H72"/>
      <c r="I72"/>
      <c r="J72"/>
      <c r="K72"/>
      <c r="L72"/>
      <c r="M72"/>
      <c r="N72"/>
    </row>
    <row r="73" spans="1:14" s="4" customFormat="1">
      <c r="A73" s="49">
        <f t="shared" si="4"/>
        <v>14371</v>
      </c>
      <c r="B73" s="4" t="str">
        <f t="shared" si="5"/>
        <v>14371</v>
      </c>
      <c r="C73" s="4" t="str">
        <f>LEFT(D73,18)</f>
        <v>A06,0,0,0,0,,14371</v>
      </c>
      <c r="D73" t="s">
        <v>294</v>
      </c>
      <c r="E73"/>
      <c r="F73"/>
      <c r="G73"/>
      <c r="H73"/>
      <c r="I73"/>
      <c r="J73"/>
      <c r="K73"/>
      <c r="L73"/>
      <c r="M73"/>
      <c r="N73"/>
    </row>
    <row r="74" spans="1:14" s="4" customFormat="1">
      <c r="A74" s="4">
        <f t="shared" si="4"/>
        <v>14</v>
      </c>
      <c r="B74" s="4" t="str">
        <f t="shared" si="5"/>
        <v>14,45</v>
      </c>
      <c r="C74" s="4" t="str">
        <f t="shared" ref="C74:C103" si="6">LEFT(D74,18)</f>
        <v>A06,1,0,0,0,,14,45</v>
      </c>
      <c r="D74" t="s">
        <v>295</v>
      </c>
      <c r="E74"/>
      <c r="F74"/>
      <c r="G74"/>
      <c r="H74"/>
      <c r="I74"/>
      <c r="J74"/>
      <c r="K74"/>
      <c r="L74"/>
      <c r="M74"/>
      <c r="N74"/>
    </row>
    <row r="75" spans="1:14" s="4" customFormat="1">
      <c r="A75" s="4">
        <f t="shared" si="4"/>
        <v>95</v>
      </c>
      <c r="B75" s="4" t="str">
        <f t="shared" si="5"/>
        <v>95,60</v>
      </c>
      <c r="C75" s="4" t="str">
        <f t="shared" si="6"/>
        <v>A06,0,1,0,0,,95,60</v>
      </c>
      <c r="D75" t="s">
        <v>296</v>
      </c>
      <c r="E75"/>
      <c r="F75"/>
      <c r="G75"/>
      <c r="H75"/>
      <c r="I75"/>
      <c r="J75"/>
      <c r="K75"/>
      <c r="L75"/>
      <c r="M75"/>
      <c r="N75"/>
    </row>
    <row r="76" spans="1:14" s="4" customFormat="1">
      <c r="A76" s="4">
        <f t="shared" si="4"/>
        <v>2</v>
      </c>
      <c r="B76" s="4" t="str">
        <f t="shared" si="5"/>
        <v>2,520</v>
      </c>
      <c r="C76" s="4" t="str">
        <f t="shared" si="6"/>
        <v>A06,1,1,0,0,,2,520</v>
      </c>
      <c r="D76" t="s">
        <v>297</v>
      </c>
      <c r="E76"/>
      <c r="F76"/>
      <c r="G76"/>
      <c r="H76"/>
      <c r="I76"/>
      <c r="J76"/>
      <c r="K76"/>
      <c r="L76"/>
      <c r="M76"/>
      <c r="N76"/>
    </row>
    <row r="77" spans="1:14" s="4" customFormat="1">
      <c r="A77" s="4">
        <v>4</v>
      </c>
      <c r="B77" s="4" t="str">
        <f t="shared" si="5"/>
        <v>20,59</v>
      </c>
      <c r="C77" s="4" t="str">
        <f t="shared" si="6"/>
        <v>A06,0,0,1,0,,20,59</v>
      </c>
      <c r="D77" t="s">
        <v>298</v>
      </c>
      <c r="E77"/>
      <c r="F77"/>
      <c r="G77"/>
      <c r="H77"/>
      <c r="I77"/>
      <c r="J77"/>
      <c r="K77"/>
      <c r="L77"/>
      <c r="M77"/>
      <c r="N77"/>
    </row>
    <row r="78" spans="1:14" s="4" customFormat="1">
      <c r="A78" s="4">
        <f t="shared" si="4"/>
        <v>25</v>
      </c>
      <c r="B78" s="4" t="str">
        <f t="shared" si="5"/>
        <v>25,50</v>
      </c>
      <c r="C78" s="4" t="str">
        <f t="shared" si="6"/>
        <v>A06,1,0,1,0,,25,50</v>
      </c>
      <c r="D78" t="s">
        <v>299</v>
      </c>
      <c r="E78"/>
      <c r="F78"/>
      <c r="G78"/>
      <c r="H78"/>
      <c r="I78"/>
      <c r="J78"/>
      <c r="K78"/>
      <c r="L78"/>
      <c r="M78"/>
      <c r="N78"/>
    </row>
    <row r="79" spans="1:14" s="4" customFormat="1">
      <c r="A79" s="4">
        <f t="shared" si="4"/>
        <v>1</v>
      </c>
      <c r="B79" s="4" t="str">
        <f t="shared" si="5"/>
        <v>1,479</v>
      </c>
      <c r="C79" s="4" t="str">
        <f t="shared" si="6"/>
        <v>A06,1,1,1,0,,1,479</v>
      </c>
      <c r="D79" t="s">
        <v>300</v>
      </c>
      <c r="E79"/>
      <c r="F79"/>
      <c r="G79"/>
      <c r="H79"/>
      <c r="I79"/>
      <c r="J79"/>
      <c r="K79"/>
      <c r="L79"/>
      <c r="M79"/>
      <c r="N79"/>
    </row>
    <row r="80" spans="1:14" s="4" customFormat="1">
      <c r="A80" s="4">
        <f t="shared" si="4"/>
        <v>24</v>
      </c>
      <c r="B80" s="4" t="str">
        <f t="shared" si="5"/>
        <v>24,58</v>
      </c>
      <c r="C80" s="4" t="str">
        <f t="shared" si="6"/>
        <v>A06,0,0,0,1,,24,58</v>
      </c>
      <c r="D80" t="s">
        <v>301</v>
      </c>
      <c r="E80"/>
      <c r="F80"/>
      <c r="G80"/>
      <c r="H80"/>
      <c r="I80"/>
      <c r="J80"/>
      <c r="K80"/>
      <c r="L80"/>
      <c r="M80"/>
      <c r="N80"/>
    </row>
    <row r="81" spans="1:14" s="4" customFormat="1">
      <c r="A81" s="4">
        <f t="shared" si="4"/>
        <v>6</v>
      </c>
      <c r="B81" s="4" t="str">
        <f t="shared" si="5"/>
        <v>6,475</v>
      </c>
      <c r="C81" s="4" t="str">
        <f t="shared" si="6"/>
        <v>A06,1,0,0,1,,6,475</v>
      </c>
      <c r="D81" t="s">
        <v>302</v>
      </c>
      <c r="E81"/>
      <c r="F81"/>
      <c r="G81"/>
      <c r="H81"/>
      <c r="I81"/>
      <c r="J81"/>
      <c r="K81"/>
      <c r="L81"/>
      <c r="M81"/>
      <c r="N81"/>
    </row>
    <row r="82" spans="1:14" s="4" customFormat="1">
      <c r="A82" s="4">
        <f t="shared" si="4"/>
        <v>10</v>
      </c>
      <c r="B82" s="4" t="str">
        <f t="shared" si="5"/>
        <v>10,62</v>
      </c>
      <c r="C82" s="4" t="str">
        <f t="shared" si="6"/>
        <v>A06,0,1,0,1,,10,62</v>
      </c>
      <c r="D82" t="s">
        <v>303</v>
      </c>
      <c r="E82"/>
      <c r="F82"/>
      <c r="G82"/>
      <c r="H82"/>
      <c r="I82"/>
      <c r="J82"/>
      <c r="K82"/>
      <c r="L82"/>
      <c r="M82"/>
      <c r="N82"/>
    </row>
    <row r="83" spans="1:14" s="4" customFormat="1">
      <c r="A83" s="4">
        <f t="shared" si="4"/>
        <v>1</v>
      </c>
      <c r="B83" s="4" t="str">
        <f t="shared" si="5"/>
        <v>1,572</v>
      </c>
      <c r="C83" s="4" t="str">
        <f t="shared" si="6"/>
        <v>A06,1,1,0,1,,1,572</v>
      </c>
      <c r="D83" t="s">
        <v>304</v>
      </c>
      <c r="E83"/>
      <c r="F83"/>
      <c r="G83"/>
      <c r="H83"/>
      <c r="I83"/>
      <c r="J83"/>
      <c r="K83"/>
      <c r="L83"/>
      <c r="M83"/>
      <c r="N83"/>
    </row>
    <row r="84" spans="1:14" s="4" customFormat="1">
      <c r="A84" s="4">
        <f t="shared" si="4"/>
        <v>46</v>
      </c>
      <c r="B84" s="4" t="str">
        <f t="shared" si="5"/>
        <v>46,48</v>
      </c>
      <c r="C84" s="4" t="str">
        <f t="shared" si="6"/>
        <v>A06,1,0,1,1,,46,48</v>
      </c>
      <c r="D84" t="s">
        <v>305</v>
      </c>
      <c r="E84"/>
      <c r="F84"/>
      <c r="G84"/>
      <c r="H84"/>
      <c r="I84"/>
      <c r="J84"/>
      <c r="K84"/>
      <c r="L84"/>
      <c r="M84"/>
      <c r="N84"/>
    </row>
    <row r="85" spans="1:14" s="4" customFormat="1">
      <c r="A85" s="4">
        <f t="shared" si="4"/>
        <v>104</v>
      </c>
      <c r="B85" s="4" t="str">
        <f t="shared" si="5"/>
        <v>104,4</v>
      </c>
      <c r="C85" s="4" t="str">
        <f t="shared" si="6"/>
        <v>A06,1,1,1,1,,104,4</v>
      </c>
      <c r="D85" t="s">
        <v>306</v>
      </c>
      <c r="E85"/>
      <c r="F85"/>
      <c r="G85"/>
      <c r="H85"/>
      <c r="I85"/>
      <c r="J85"/>
      <c r="K85"/>
      <c r="L85"/>
      <c r="M85"/>
      <c r="N85"/>
    </row>
    <row r="86" spans="1:14" s="4" customFormat="1">
      <c r="A86" s="4">
        <f t="shared" si="4"/>
        <v>8348</v>
      </c>
      <c r="B86" s="4" t="str">
        <f t="shared" si="5"/>
        <v>8348,</v>
      </c>
      <c r="C86" s="4" t="str">
        <f t="shared" si="6"/>
        <v>A07,0,0,0,0,,8348,</v>
      </c>
      <c r="D86" t="s">
        <v>307</v>
      </c>
      <c r="E86"/>
      <c r="F86"/>
      <c r="G86"/>
      <c r="H86"/>
      <c r="I86"/>
      <c r="J86"/>
      <c r="K86"/>
      <c r="L86"/>
      <c r="M86"/>
      <c r="N86"/>
    </row>
    <row r="87" spans="1:14" s="4" customFormat="1">
      <c r="A87" s="4">
        <f t="shared" si="4"/>
        <v>15</v>
      </c>
      <c r="B87" s="4" t="str">
        <f t="shared" si="5"/>
        <v>15,40</v>
      </c>
      <c r="C87" s="4" t="str">
        <f t="shared" si="6"/>
        <v>A07,1,0,0,0,,15,40</v>
      </c>
      <c r="D87" t="s">
        <v>308</v>
      </c>
      <c r="E87"/>
      <c r="F87"/>
      <c r="G87"/>
      <c r="H87"/>
      <c r="I87"/>
      <c r="J87"/>
      <c r="K87"/>
      <c r="L87"/>
      <c r="M87"/>
      <c r="N87"/>
    </row>
    <row r="88" spans="1:14" s="4" customFormat="1">
      <c r="A88" s="4">
        <f t="shared" si="4"/>
        <v>63</v>
      </c>
      <c r="B88" s="4" t="str">
        <f t="shared" si="5"/>
        <v>63,28</v>
      </c>
      <c r="C88" s="4" t="str">
        <f t="shared" si="6"/>
        <v>A07,0,1,0,0,,63,28</v>
      </c>
      <c r="D88" t="s">
        <v>309</v>
      </c>
      <c r="E88"/>
      <c r="F88"/>
      <c r="G88"/>
      <c r="H88"/>
      <c r="I88"/>
      <c r="J88"/>
      <c r="K88"/>
      <c r="L88"/>
      <c r="M88"/>
      <c r="N88"/>
    </row>
    <row r="89" spans="1:14" s="4" customFormat="1">
      <c r="A89" s="4">
        <f t="shared" si="4"/>
        <v>11</v>
      </c>
      <c r="B89" s="4" t="str">
        <f t="shared" si="5"/>
        <v>11,29</v>
      </c>
      <c r="C89" s="4" t="str">
        <f t="shared" si="6"/>
        <v>A07,0,0,1,0,,11,29</v>
      </c>
      <c r="D89" t="s">
        <v>310</v>
      </c>
      <c r="E89"/>
      <c r="F89"/>
      <c r="G89"/>
      <c r="H89"/>
      <c r="I89"/>
      <c r="J89"/>
      <c r="K89"/>
      <c r="L89"/>
      <c r="M89"/>
      <c r="N89"/>
    </row>
    <row r="90" spans="1:14" s="4" customFormat="1">
      <c r="A90" s="4">
        <f t="shared" si="4"/>
        <v>20</v>
      </c>
      <c r="B90" s="4" t="str">
        <f t="shared" si="5"/>
        <v>20,37</v>
      </c>
      <c r="C90" s="4" t="str">
        <f t="shared" si="6"/>
        <v>A07,1,0,1,0,,20,37</v>
      </c>
      <c r="D90" t="s">
        <v>311</v>
      </c>
      <c r="E90"/>
      <c r="F90"/>
      <c r="G90"/>
      <c r="H90"/>
      <c r="I90"/>
      <c r="J90"/>
      <c r="K90"/>
      <c r="L90"/>
      <c r="M90"/>
      <c r="N90"/>
    </row>
    <row r="91" spans="1:14" s="4" customFormat="1">
      <c r="A91" s="4">
        <f t="shared" si="4"/>
        <v>5</v>
      </c>
      <c r="B91" s="4" t="str">
        <f t="shared" si="5"/>
        <v>5,328</v>
      </c>
      <c r="C91" s="4" t="str">
        <f t="shared" si="6"/>
        <v>A07,1,1,1,0,,5,328</v>
      </c>
      <c r="D91" t="s">
        <v>312</v>
      </c>
      <c r="E91"/>
      <c r="F91"/>
      <c r="G91"/>
      <c r="H91"/>
      <c r="I91"/>
      <c r="J91"/>
      <c r="K91"/>
      <c r="L91"/>
      <c r="M91"/>
      <c r="N91"/>
    </row>
    <row r="92" spans="1:14" s="4" customFormat="1">
      <c r="A92" s="4">
        <f t="shared" si="4"/>
        <v>18</v>
      </c>
      <c r="B92" s="4" t="str">
        <f t="shared" si="5"/>
        <v>18,30</v>
      </c>
      <c r="C92" s="4" t="str">
        <f t="shared" si="6"/>
        <v>A07,0,0,0,1,,18,30</v>
      </c>
      <c r="D92" t="s">
        <v>313</v>
      </c>
      <c r="E92"/>
      <c r="F92"/>
      <c r="G92"/>
      <c r="H92"/>
      <c r="I92"/>
      <c r="J92"/>
      <c r="K92"/>
      <c r="L92"/>
      <c r="M92"/>
      <c r="N92"/>
    </row>
    <row r="93" spans="1:14" s="4" customFormat="1">
      <c r="A93" s="4">
        <f t="shared" si="4"/>
        <v>3</v>
      </c>
      <c r="B93" s="4" t="str">
        <f t="shared" si="5"/>
        <v>3,329</v>
      </c>
      <c r="C93" s="4" t="str">
        <f t="shared" si="6"/>
        <v>A07,0,1,0,1,,3,329</v>
      </c>
      <c r="D93" t="s">
        <v>314</v>
      </c>
      <c r="E93"/>
      <c r="F93"/>
      <c r="G93"/>
      <c r="H93"/>
      <c r="I93"/>
      <c r="J93"/>
      <c r="K93"/>
      <c r="L93"/>
      <c r="M93"/>
      <c r="N93"/>
    </row>
    <row r="94" spans="1:14" s="4" customFormat="1">
      <c r="A94" s="4">
        <f t="shared" si="4"/>
        <v>2</v>
      </c>
      <c r="B94" s="4" t="str">
        <f t="shared" si="5"/>
        <v>2,285</v>
      </c>
      <c r="C94" s="4" t="str">
        <f t="shared" si="6"/>
        <v>A07,1,1,0,1,,2,285</v>
      </c>
      <c r="D94" t="s">
        <v>315</v>
      </c>
      <c r="E94"/>
      <c r="F94"/>
      <c r="G94"/>
      <c r="H94"/>
      <c r="I94"/>
      <c r="J94"/>
      <c r="K94"/>
      <c r="L94"/>
      <c r="M94"/>
      <c r="N94"/>
    </row>
    <row r="95" spans="1:14" s="4" customFormat="1">
      <c r="A95" s="4">
        <f t="shared" si="4"/>
        <v>3</v>
      </c>
      <c r="B95" s="4" t="str">
        <f t="shared" si="5"/>
        <v>3,345</v>
      </c>
      <c r="C95" s="4" t="str">
        <f t="shared" si="6"/>
        <v>A07,0,0,1,1,,3,345</v>
      </c>
      <c r="D95" t="s">
        <v>316</v>
      </c>
      <c r="E95"/>
      <c r="F95"/>
      <c r="G95"/>
      <c r="H95"/>
      <c r="I95"/>
      <c r="J95"/>
      <c r="K95"/>
      <c r="L95"/>
      <c r="M95"/>
      <c r="N95"/>
    </row>
    <row r="96" spans="1:14" s="4" customFormat="1">
      <c r="A96" s="4">
        <f t="shared" si="4"/>
        <v>21</v>
      </c>
      <c r="B96" s="4" t="str">
        <f t="shared" si="5"/>
        <v>21,35</v>
      </c>
      <c r="C96" s="4" t="str">
        <f t="shared" si="6"/>
        <v>A07,1,0,1,1,,21,35</v>
      </c>
      <c r="D96" t="s">
        <v>317</v>
      </c>
      <c r="E96"/>
      <c r="F96"/>
      <c r="G96"/>
      <c r="H96"/>
      <c r="I96"/>
      <c r="J96"/>
      <c r="K96"/>
      <c r="L96"/>
      <c r="M96"/>
      <c r="N96"/>
    </row>
    <row r="97" spans="1:14" s="4" customFormat="1">
      <c r="A97" s="4">
        <f t="shared" si="4"/>
        <v>57</v>
      </c>
      <c r="B97" s="4" t="str">
        <f t="shared" si="5"/>
        <v>57,33</v>
      </c>
      <c r="C97" s="4" t="str">
        <f t="shared" si="6"/>
        <v>A07,1,1,1,1,,57,33</v>
      </c>
      <c r="D97" t="s">
        <v>318</v>
      </c>
      <c r="E97"/>
      <c r="F97"/>
      <c r="G97"/>
      <c r="H97"/>
      <c r="I97"/>
      <c r="J97"/>
      <c r="K97"/>
      <c r="L97"/>
      <c r="M97"/>
      <c r="N97"/>
    </row>
    <row r="98" spans="1:14" s="4" customFormat="1">
      <c r="A98" s="4">
        <f t="shared" si="4"/>
        <v>16997</v>
      </c>
      <c r="B98" s="4" t="str">
        <f t="shared" si="5"/>
        <v>16997</v>
      </c>
      <c r="C98" s="4" t="str">
        <f t="shared" si="6"/>
        <v>A08,0,0,0,0,,16997</v>
      </c>
      <c r="D98" t="s">
        <v>319</v>
      </c>
      <c r="E98"/>
      <c r="F98"/>
      <c r="G98"/>
      <c r="H98"/>
      <c r="I98"/>
      <c r="J98"/>
      <c r="K98"/>
      <c r="L98"/>
      <c r="M98"/>
      <c r="N98"/>
    </row>
    <row r="99" spans="1:14" s="4" customFormat="1">
      <c r="A99" s="4">
        <f t="shared" si="4"/>
        <v>6</v>
      </c>
      <c r="B99" s="4" t="str">
        <f t="shared" si="5"/>
        <v>6,406</v>
      </c>
      <c r="C99" s="4" t="str">
        <f t="shared" si="6"/>
        <v>A08,1,0,0,0,,6,406</v>
      </c>
      <c r="D99" t="s">
        <v>320</v>
      </c>
      <c r="E99"/>
      <c r="F99"/>
      <c r="G99"/>
      <c r="H99"/>
      <c r="I99"/>
      <c r="J99"/>
      <c r="K99"/>
      <c r="L99"/>
      <c r="M99"/>
      <c r="N99"/>
    </row>
    <row r="100" spans="1:14" s="4" customFormat="1">
      <c r="A100" s="4">
        <f t="shared" si="4"/>
        <v>68</v>
      </c>
      <c r="B100" s="4" t="str">
        <f t="shared" si="5"/>
        <v>68,27</v>
      </c>
      <c r="C100" s="4" t="str">
        <f t="shared" si="6"/>
        <v>A08,0,1,0,0,,68,27</v>
      </c>
      <c r="D100" t="s">
        <v>321</v>
      </c>
      <c r="E100"/>
      <c r="F100"/>
      <c r="G100"/>
      <c r="H100"/>
      <c r="I100"/>
      <c r="J100"/>
      <c r="K100"/>
      <c r="L100"/>
      <c r="M100"/>
      <c r="N100"/>
    </row>
    <row r="101" spans="1:14" s="4" customFormat="1">
      <c r="A101" s="4">
        <f t="shared" si="4"/>
        <v>1</v>
      </c>
      <c r="B101" s="4" t="str">
        <f t="shared" si="5"/>
        <v>1,188</v>
      </c>
      <c r="C101" s="4" t="str">
        <f t="shared" si="6"/>
        <v>A08,1,1,0,0,,1,188</v>
      </c>
      <c r="D101" t="s">
        <v>322</v>
      </c>
      <c r="E101"/>
      <c r="F101"/>
      <c r="G101"/>
      <c r="H101"/>
      <c r="I101"/>
      <c r="J101"/>
      <c r="K101"/>
      <c r="L101"/>
      <c r="M101"/>
      <c r="N101"/>
    </row>
    <row r="102" spans="1:14" s="4" customFormat="1">
      <c r="A102" s="4">
        <f t="shared" si="4"/>
        <v>19</v>
      </c>
      <c r="B102" s="4" t="str">
        <f t="shared" si="5"/>
        <v>19,27</v>
      </c>
      <c r="C102" s="4" t="str">
        <f t="shared" si="6"/>
        <v>A08,0,0,1,0,,19,27</v>
      </c>
      <c r="D102" t="s">
        <v>323</v>
      </c>
      <c r="E102"/>
      <c r="F102"/>
      <c r="G102"/>
      <c r="H102"/>
      <c r="I102"/>
      <c r="J102"/>
      <c r="K102"/>
      <c r="L102"/>
      <c r="M102"/>
      <c r="N102"/>
    </row>
    <row r="103" spans="1:14" s="4" customFormat="1">
      <c r="A103" s="4">
        <f t="shared" si="4"/>
        <v>1</v>
      </c>
      <c r="B103" s="4" t="str">
        <f t="shared" si="5"/>
        <v>1,357</v>
      </c>
      <c r="C103" s="4" t="str">
        <f t="shared" si="6"/>
        <v>A08,1,0,1,1,,1,357</v>
      </c>
      <c r="D103" t="s">
        <v>324</v>
      </c>
      <c r="E103"/>
      <c r="F103"/>
      <c r="G103"/>
      <c r="H103"/>
      <c r="I103"/>
      <c r="J103"/>
      <c r="K103"/>
      <c r="L103"/>
      <c r="M103"/>
      <c r="N103"/>
    </row>
    <row r="104" spans="1:14" s="4" customFormat="1">
      <c r="A104" s="4">
        <f t="shared" si="4"/>
        <v>807</v>
      </c>
      <c r="B104" s="4" t="str">
        <f t="shared" si="5"/>
        <v>807,2</v>
      </c>
      <c r="C104" s="49" t="str">
        <f t="shared" ref="C104:C116" si="7">LEFT(D104,19)</f>
        <v>A09,0,0,0,,,14807,2</v>
      </c>
      <c r="D104" t="s">
        <v>325</v>
      </c>
      <c r="E104"/>
      <c r="F104"/>
      <c r="G104"/>
      <c r="H104"/>
      <c r="I104"/>
      <c r="J104"/>
      <c r="K104"/>
      <c r="L104"/>
      <c r="M104"/>
      <c r="N104"/>
    </row>
    <row r="105" spans="1:14" s="4" customFormat="1">
      <c r="A105" s="4">
        <f t="shared" si="4"/>
        <v>1</v>
      </c>
      <c r="B105" s="4" t="str">
        <f t="shared" si="5"/>
        <v>1,470</v>
      </c>
      <c r="C105" s="4" t="str">
        <f t="shared" si="7"/>
        <v>A09,1,0,0,,,281,470</v>
      </c>
      <c r="D105" t="s">
        <v>326</v>
      </c>
      <c r="E105"/>
      <c r="F105"/>
      <c r="G105"/>
      <c r="H105"/>
      <c r="I105"/>
      <c r="J105"/>
      <c r="K105"/>
      <c r="L105"/>
      <c r="M105"/>
      <c r="N105"/>
    </row>
    <row r="106" spans="1:14" s="4" customFormat="1">
      <c r="A106" s="4">
        <f t="shared" si="4"/>
        <v>7</v>
      </c>
      <c r="B106" s="4" t="str">
        <f t="shared" si="5"/>
        <v>7,279</v>
      </c>
      <c r="C106" s="4" t="str">
        <f t="shared" si="7"/>
        <v>A09,0,1,0,,,267,279</v>
      </c>
      <c r="D106" t="s">
        <v>327</v>
      </c>
      <c r="E106"/>
      <c r="F106"/>
      <c r="G106"/>
      <c r="H106"/>
      <c r="I106"/>
      <c r="J106"/>
      <c r="K106"/>
      <c r="L106"/>
      <c r="M106"/>
      <c r="N106"/>
    </row>
    <row r="107" spans="1:14" s="4" customFormat="1">
      <c r="A107" s="4">
        <f t="shared" si="4"/>
        <v>2</v>
      </c>
      <c r="B107" s="4" t="str">
        <f t="shared" si="5"/>
        <v>2,472</v>
      </c>
      <c r="C107" s="4" t="str">
        <f t="shared" si="7"/>
        <v>A09,1,1,0,,,362,472</v>
      </c>
      <c r="D107" t="s">
        <v>328</v>
      </c>
      <c r="E107"/>
      <c r="F107"/>
      <c r="G107"/>
      <c r="H107"/>
      <c r="I107"/>
      <c r="J107"/>
      <c r="K107"/>
      <c r="L107"/>
      <c r="M107"/>
      <c r="N107"/>
    </row>
    <row r="108" spans="1:14" s="4" customFormat="1">
      <c r="A108" s="4">
        <f t="shared" si="4"/>
        <v>1</v>
      </c>
      <c r="B108" s="4" t="str">
        <f t="shared" si="5"/>
        <v>1,196</v>
      </c>
      <c r="C108" s="4" t="str">
        <f t="shared" si="7"/>
        <v>A09,0,0,1,,,221,196</v>
      </c>
      <c r="D108" t="s">
        <v>329</v>
      </c>
      <c r="E108"/>
      <c r="F108"/>
      <c r="G108"/>
      <c r="H108"/>
      <c r="I108"/>
      <c r="J108"/>
      <c r="K108"/>
      <c r="L108"/>
      <c r="M108"/>
      <c r="N108"/>
    </row>
    <row r="109" spans="1:14" s="4" customFormat="1">
      <c r="A109" s="4" t="e">
        <f t="shared" si="4"/>
        <v>#VALUE!</v>
      </c>
      <c r="B109" s="4" t="str">
        <f t="shared" si="5"/>
        <v>4347.</v>
      </c>
      <c r="C109" s="4" t="str">
        <f t="shared" si="7"/>
        <v>A09,1,0,1,,,2,4347.</v>
      </c>
      <c r="D109" t="s">
        <v>330</v>
      </c>
      <c r="E109"/>
      <c r="F109"/>
      <c r="G109"/>
      <c r="H109"/>
      <c r="I109"/>
      <c r="J109"/>
      <c r="K109"/>
      <c r="L109"/>
      <c r="M109"/>
      <c r="N109"/>
    </row>
    <row r="110" spans="1:14" s="4" customFormat="1">
      <c r="A110" s="4" t="e">
        <f t="shared" si="4"/>
        <v>#VALUE!</v>
      </c>
      <c r="B110" s="4" t="str">
        <f t="shared" si="5"/>
        <v>1783.</v>
      </c>
      <c r="C110" s="4" t="str">
        <f t="shared" si="7"/>
        <v>A09,0,1,1,,,4,1783.</v>
      </c>
      <c r="D110" t="s">
        <v>331</v>
      </c>
      <c r="E110"/>
      <c r="F110"/>
      <c r="G110"/>
      <c r="H110"/>
      <c r="I110"/>
      <c r="J110"/>
      <c r="K110"/>
      <c r="L110"/>
      <c r="M110"/>
      <c r="N110"/>
    </row>
    <row r="111" spans="1:14" s="4" customFormat="1">
      <c r="A111" s="4" t="e">
        <f t="shared" si="4"/>
        <v>#VALUE!</v>
      </c>
      <c r="B111" s="4" t="str">
        <f t="shared" si="5"/>
        <v>5072.</v>
      </c>
      <c r="C111" s="4" t="str">
        <f t="shared" si="7"/>
        <v>A09,1,1,1,,,3,5072.</v>
      </c>
      <c r="D111" t="s">
        <v>332</v>
      </c>
      <c r="E111"/>
      <c r="F111"/>
      <c r="G111"/>
      <c r="H111"/>
      <c r="I111"/>
      <c r="J111"/>
      <c r="K111"/>
      <c r="L111"/>
      <c r="M111"/>
      <c r="N111"/>
    </row>
    <row r="112" spans="1:14" s="4" customFormat="1">
      <c r="A112" s="4">
        <f t="shared" si="4"/>
        <v>12005</v>
      </c>
      <c r="B112" s="4" t="str">
        <f t="shared" si="5"/>
        <v>12005</v>
      </c>
      <c r="C112" s="4" t="str">
        <f t="shared" si="7"/>
        <v>B01,0,0,0,0,0,12005</v>
      </c>
      <c r="D112" t="s">
        <v>333</v>
      </c>
      <c r="E112"/>
      <c r="F112"/>
      <c r="G112"/>
      <c r="H112"/>
      <c r="I112"/>
      <c r="J112"/>
      <c r="K112"/>
      <c r="L112"/>
      <c r="M112"/>
      <c r="N112"/>
    </row>
    <row r="113" spans="1:14" s="4" customFormat="1">
      <c r="A113" s="4">
        <f t="shared" si="4"/>
        <v>17</v>
      </c>
      <c r="B113" s="4" t="str">
        <f t="shared" si="5"/>
        <v>17,45</v>
      </c>
      <c r="C113" s="4" t="str">
        <f t="shared" si="7"/>
        <v>B01,1,0,0,0,0,17,45</v>
      </c>
      <c r="D113" t="s">
        <v>334</v>
      </c>
      <c r="E113"/>
      <c r="F113"/>
      <c r="G113"/>
      <c r="H113"/>
      <c r="I113"/>
      <c r="J113"/>
      <c r="K113"/>
      <c r="L113"/>
      <c r="M113"/>
      <c r="N113"/>
    </row>
    <row r="114" spans="1:14" s="4" customFormat="1">
      <c r="A114" s="4">
        <f t="shared" si="4"/>
        <v>97</v>
      </c>
      <c r="B114" s="4" t="str">
        <f t="shared" si="5"/>
        <v>97,63</v>
      </c>
      <c r="C114" s="4" t="str">
        <f t="shared" si="7"/>
        <v>B01,0,1,0,0,0,97,63</v>
      </c>
      <c r="D114" t="s">
        <v>335</v>
      </c>
      <c r="E114"/>
      <c r="F114"/>
      <c r="G114"/>
      <c r="H114"/>
      <c r="I114"/>
      <c r="J114"/>
      <c r="K114"/>
      <c r="L114"/>
      <c r="M114"/>
      <c r="N114"/>
    </row>
    <row r="115" spans="1:14" s="4" customFormat="1">
      <c r="A115" s="4">
        <f t="shared" si="4"/>
        <v>10</v>
      </c>
      <c r="B115" s="4" t="str">
        <f t="shared" si="5"/>
        <v>10,61</v>
      </c>
      <c r="C115" s="4" t="str">
        <f t="shared" si="7"/>
        <v>B01,0,0,1,0,0,10,61</v>
      </c>
      <c r="D115" t="s">
        <v>336</v>
      </c>
      <c r="E115"/>
      <c r="F115"/>
      <c r="G115"/>
      <c r="H115"/>
      <c r="I115"/>
      <c r="J115"/>
      <c r="K115"/>
      <c r="L115"/>
      <c r="M115"/>
      <c r="N115"/>
    </row>
    <row r="116" spans="1:14" s="4" customFormat="1">
      <c r="A116" s="4">
        <f t="shared" si="4"/>
        <v>5</v>
      </c>
      <c r="B116" s="4" t="str">
        <f t="shared" si="5"/>
        <v>5,498</v>
      </c>
      <c r="C116" s="4" t="str">
        <f t="shared" si="7"/>
        <v>B01,1,0,1,0,0,5,498</v>
      </c>
      <c r="D116" t="s">
        <v>337</v>
      </c>
      <c r="E116"/>
      <c r="F116"/>
      <c r="G116"/>
      <c r="H116"/>
      <c r="I116"/>
      <c r="J116"/>
      <c r="K116"/>
      <c r="L116"/>
      <c r="M116"/>
      <c r="N116"/>
    </row>
    <row r="117" spans="1:14" s="4" customFormat="1">
      <c r="A117" s="4">
        <f t="shared" si="4"/>
        <v>10</v>
      </c>
      <c r="B117" s="4" t="str">
        <f t="shared" si="5"/>
        <v>10,60</v>
      </c>
      <c r="C117" s="4" t="str">
        <f t="shared" ref="C117:C171" si="8">LEFT(D117,19)</f>
        <v>B01,0,0,0,1,0,10,60</v>
      </c>
      <c r="D117" t="s">
        <v>338</v>
      </c>
      <c r="E117"/>
      <c r="F117"/>
      <c r="G117"/>
      <c r="H117"/>
      <c r="I117"/>
      <c r="J117"/>
      <c r="K117"/>
      <c r="L117"/>
      <c r="M117"/>
      <c r="N117"/>
    </row>
    <row r="118" spans="1:14" s="4" customFormat="1">
      <c r="A118" s="4">
        <f t="shared" si="4"/>
        <v>1</v>
      </c>
      <c r="B118" s="4" t="str">
        <f t="shared" si="5"/>
        <v>1,262</v>
      </c>
      <c r="C118" s="4" t="str">
        <f t="shared" si="8"/>
        <v>B01,1,1,0,1,0,1,262</v>
      </c>
      <c r="D118" t="s">
        <v>339</v>
      </c>
      <c r="E118"/>
      <c r="F118"/>
      <c r="G118"/>
      <c r="H118"/>
      <c r="I118"/>
      <c r="J118"/>
      <c r="K118"/>
      <c r="L118"/>
      <c r="M118"/>
      <c r="N118"/>
    </row>
    <row r="119" spans="1:14" s="4" customFormat="1">
      <c r="A119" s="4">
        <f t="shared" si="4"/>
        <v>9</v>
      </c>
      <c r="B119" s="4" t="str">
        <f t="shared" si="5"/>
        <v>9,639</v>
      </c>
      <c r="C119" s="4" t="str">
        <f t="shared" si="8"/>
        <v>B01,0,0,1,1,0,9,639</v>
      </c>
      <c r="D119" t="s">
        <v>340</v>
      </c>
      <c r="E119"/>
      <c r="F119"/>
      <c r="G119"/>
      <c r="H119"/>
      <c r="I119"/>
      <c r="J119"/>
      <c r="K119"/>
      <c r="L119"/>
      <c r="M119"/>
      <c r="N119"/>
    </row>
    <row r="120" spans="1:14" s="4" customFormat="1">
      <c r="A120" s="4">
        <f t="shared" si="4"/>
        <v>18</v>
      </c>
      <c r="B120" s="4" t="str">
        <f t="shared" si="5"/>
        <v>18,48</v>
      </c>
      <c r="C120" s="4" t="str">
        <f t="shared" si="8"/>
        <v>B01,1,0,1,1,0,18,48</v>
      </c>
      <c r="D120" t="s">
        <v>341</v>
      </c>
      <c r="E120"/>
      <c r="F120"/>
      <c r="G120"/>
      <c r="H120"/>
      <c r="I120"/>
      <c r="J120"/>
      <c r="K120"/>
      <c r="L120"/>
      <c r="M120"/>
      <c r="N120"/>
    </row>
    <row r="121" spans="1:14" s="4" customFormat="1">
      <c r="A121" s="4">
        <f t="shared" si="4"/>
        <v>41</v>
      </c>
      <c r="B121" s="4" t="str">
        <f t="shared" si="5"/>
        <v>41,59</v>
      </c>
      <c r="C121" s="4" t="str">
        <f t="shared" si="8"/>
        <v>B01,0,0,0,0,1,41,59</v>
      </c>
      <c r="D121" t="s">
        <v>342</v>
      </c>
      <c r="E121"/>
      <c r="F121"/>
      <c r="G121"/>
      <c r="H121"/>
      <c r="I121"/>
      <c r="J121"/>
      <c r="K121"/>
      <c r="L121"/>
      <c r="M121"/>
      <c r="N121"/>
    </row>
    <row r="122" spans="1:14" s="4" customFormat="1">
      <c r="A122" s="4">
        <f t="shared" si="4"/>
        <v>6</v>
      </c>
      <c r="B122" s="4" t="str">
        <f t="shared" si="5"/>
        <v>6,445</v>
      </c>
      <c r="C122" s="4" t="str">
        <f t="shared" si="8"/>
        <v>B01,1,0,0,0,1,6,445</v>
      </c>
      <c r="D122" t="s">
        <v>343</v>
      </c>
      <c r="E122"/>
      <c r="F122"/>
      <c r="G122"/>
      <c r="H122"/>
      <c r="I122"/>
      <c r="J122"/>
      <c r="K122"/>
      <c r="L122"/>
      <c r="M122"/>
      <c r="N122"/>
    </row>
    <row r="123" spans="1:14" s="4" customFormat="1">
      <c r="A123" s="4">
        <f t="shared" si="4"/>
        <v>9</v>
      </c>
      <c r="B123" s="4" t="str">
        <f t="shared" si="5"/>
        <v>9,645</v>
      </c>
      <c r="C123" s="4" t="str">
        <f t="shared" si="8"/>
        <v>B01,0,1,0,0,1,9,645</v>
      </c>
      <c r="D123" t="s">
        <v>344</v>
      </c>
      <c r="E123"/>
      <c r="F123"/>
      <c r="G123"/>
      <c r="H123"/>
      <c r="I123"/>
      <c r="J123"/>
      <c r="K123"/>
      <c r="L123"/>
      <c r="M123"/>
      <c r="N123"/>
    </row>
    <row r="124" spans="1:14" s="4" customFormat="1">
      <c r="A124" s="4">
        <f t="shared" si="4"/>
        <v>1</v>
      </c>
      <c r="B124" s="4" t="str">
        <f t="shared" si="5"/>
        <v>1,198</v>
      </c>
      <c r="C124" s="4" t="str">
        <f t="shared" si="8"/>
        <v>B01,1,1,0,0,1,1,198</v>
      </c>
      <c r="D124" t="s">
        <v>345</v>
      </c>
      <c r="E124"/>
      <c r="F124"/>
      <c r="G124"/>
      <c r="H124"/>
      <c r="I124"/>
      <c r="J124"/>
      <c r="K124"/>
      <c r="L124"/>
      <c r="M124"/>
      <c r="N124"/>
    </row>
    <row r="125" spans="1:14" s="4" customFormat="1">
      <c r="A125" s="4">
        <f t="shared" si="4"/>
        <v>2</v>
      </c>
      <c r="B125" s="4" t="str">
        <f t="shared" si="5"/>
        <v>2,540</v>
      </c>
      <c r="C125" s="4" t="str">
        <f t="shared" si="8"/>
        <v>B01,1,0,1,0,1,2,540</v>
      </c>
      <c r="D125" t="s">
        <v>346</v>
      </c>
      <c r="E125"/>
      <c r="F125"/>
      <c r="G125"/>
      <c r="H125"/>
      <c r="I125"/>
      <c r="J125"/>
      <c r="K125"/>
      <c r="L125"/>
      <c r="M125"/>
      <c r="N125"/>
    </row>
    <row r="126" spans="1:14" s="4" customFormat="1">
      <c r="A126" s="4">
        <f t="shared" si="4"/>
        <v>3</v>
      </c>
      <c r="B126" s="4" t="str">
        <f t="shared" si="5"/>
        <v>3,473</v>
      </c>
      <c r="C126" s="4" t="str">
        <f t="shared" si="8"/>
        <v>B01,1,1,1,0,1,3,473</v>
      </c>
      <c r="D126" t="s">
        <v>347</v>
      </c>
      <c r="E126"/>
      <c r="F126"/>
      <c r="G126"/>
      <c r="H126"/>
      <c r="I126"/>
      <c r="J126"/>
      <c r="K126"/>
      <c r="L126"/>
      <c r="M126"/>
      <c r="N126"/>
    </row>
    <row r="127" spans="1:14" s="4" customFormat="1">
      <c r="A127" s="4">
        <f t="shared" si="4"/>
        <v>4</v>
      </c>
      <c r="B127" s="4" t="str">
        <f t="shared" si="5"/>
        <v>4,527</v>
      </c>
      <c r="C127" s="4" t="str">
        <f t="shared" si="8"/>
        <v>B01,1,1,0,1,1,4,527</v>
      </c>
      <c r="D127" t="s">
        <v>348</v>
      </c>
      <c r="E127"/>
      <c r="F127"/>
      <c r="G127"/>
      <c r="H127"/>
      <c r="I127"/>
      <c r="J127"/>
      <c r="K127"/>
      <c r="L127"/>
      <c r="M127"/>
      <c r="N127"/>
    </row>
    <row r="128" spans="1:14" s="4" customFormat="1">
      <c r="A128" s="4">
        <f t="shared" si="4"/>
        <v>1</v>
      </c>
      <c r="B128" s="4" t="str">
        <f t="shared" si="5"/>
        <v>1,626</v>
      </c>
      <c r="C128" s="4" t="str">
        <f t="shared" si="8"/>
        <v>B01,0,0,1,1,1,1,626</v>
      </c>
      <c r="D128" t="s">
        <v>349</v>
      </c>
      <c r="E128"/>
      <c r="F128"/>
      <c r="G128"/>
      <c r="H128"/>
      <c r="I128"/>
      <c r="J128"/>
      <c r="K128"/>
      <c r="L128"/>
      <c r="M128"/>
      <c r="N128"/>
    </row>
    <row r="129" spans="1:14" s="4" customFormat="1">
      <c r="A129" s="4">
        <f t="shared" si="4"/>
        <v>25</v>
      </c>
      <c r="B129" s="4" t="str">
        <f t="shared" si="5"/>
        <v>25,49</v>
      </c>
      <c r="C129" s="4" t="str">
        <f t="shared" si="8"/>
        <v>B01,1,0,1,1,1,25,49</v>
      </c>
      <c r="D129" t="s">
        <v>350</v>
      </c>
      <c r="E129"/>
      <c r="F129"/>
      <c r="G129"/>
      <c r="H129"/>
      <c r="I129"/>
      <c r="J129"/>
      <c r="K129"/>
      <c r="L129"/>
      <c r="M129"/>
      <c r="N129"/>
    </row>
    <row r="130" spans="1:14" s="4" customFormat="1">
      <c r="A130" s="4">
        <f t="shared" si="4"/>
        <v>72</v>
      </c>
      <c r="B130" s="4" t="str">
        <f t="shared" si="5"/>
        <v>72,47</v>
      </c>
      <c r="C130" s="4" t="str">
        <f t="shared" si="8"/>
        <v>B01,1,1,1,1,1,72,47</v>
      </c>
      <c r="D130" t="s">
        <v>351</v>
      </c>
      <c r="E130"/>
      <c r="F130"/>
      <c r="G130"/>
      <c r="H130"/>
      <c r="I130"/>
      <c r="J130"/>
      <c r="K130"/>
      <c r="L130"/>
      <c r="M130"/>
      <c r="N130"/>
    </row>
    <row r="131" spans="1:14" s="4" customFormat="1">
      <c r="A131" s="4">
        <f t="shared" si="4"/>
        <v>13187</v>
      </c>
      <c r="B131" s="4" t="str">
        <f t="shared" si="5"/>
        <v>13187</v>
      </c>
      <c r="C131" s="4" t="str">
        <f t="shared" si="8"/>
        <v>B02,0,0,0,0,0,13187</v>
      </c>
      <c r="D131" t="s">
        <v>352</v>
      </c>
      <c r="E131"/>
      <c r="F131"/>
      <c r="G131"/>
      <c r="H131"/>
      <c r="I131"/>
      <c r="J131"/>
      <c r="K131"/>
      <c r="L131"/>
      <c r="M131"/>
      <c r="N131"/>
    </row>
    <row r="132" spans="1:14" s="4" customFormat="1">
      <c r="A132" s="4">
        <f t="shared" si="4"/>
        <v>7</v>
      </c>
      <c r="B132" s="4" t="str">
        <f t="shared" si="5"/>
        <v>7,473</v>
      </c>
      <c r="C132" s="4" t="str">
        <f t="shared" si="8"/>
        <v>B02,1,0,0,0,0,7,473</v>
      </c>
      <c r="D132" t="s">
        <v>353</v>
      </c>
      <c r="E132"/>
      <c r="F132"/>
      <c r="G132"/>
      <c r="H132"/>
      <c r="I132"/>
      <c r="J132"/>
      <c r="K132"/>
      <c r="L132"/>
      <c r="M132"/>
      <c r="N132"/>
    </row>
    <row r="133" spans="1:14" s="4" customFormat="1">
      <c r="A133" s="4">
        <f t="shared" si="4"/>
        <v>23</v>
      </c>
      <c r="B133" s="4" t="str">
        <f t="shared" si="5"/>
        <v>23,62</v>
      </c>
      <c r="C133" s="4" t="str">
        <f t="shared" si="8"/>
        <v>B02,0,1,0,0,0,23,62</v>
      </c>
      <c r="D133" t="s">
        <v>354</v>
      </c>
      <c r="E133"/>
      <c r="F133"/>
      <c r="G133"/>
      <c r="H133"/>
      <c r="I133"/>
      <c r="J133"/>
      <c r="K133"/>
      <c r="L133"/>
      <c r="M133"/>
      <c r="N133"/>
    </row>
    <row r="134" spans="1:14" s="4" customFormat="1">
      <c r="A134" s="4">
        <f t="shared" si="4"/>
        <v>1</v>
      </c>
      <c r="B134" s="4" t="str">
        <f t="shared" si="5"/>
        <v>1,625</v>
      </c>
      <c r="C134" s="4" t="str">
        <f t="shared" si="8"/>
        <v>B02,0,0,1,0,0,1,625</v>
      </c>
      <c r="D134" t="s">
        <v>355</v>
      </c>
      <c r="E134"/>
      <c r="F134"/>
      <c r="G134"/>
      <c r="H134"/>
      <c r="I134"/>
      <c r="J134"/>
      <c r="K134"/>
      <c r="L134"/>
      <c r="M134"/>
      <c r="N134"/>
    </row>
    <row r="135" spans="1:14" s="4" customFormat="1">
      <c r="A135" s="4">
        <f t="shared" ref="A135:A171" si="9">INT(B135)</f>
        <v>1</v>
      </c>
      <c r="B135" s="4" t="str">
        <f t="shared" ref="B135:B171" si="10">RIGHT(C135,5)</f>
        <v>1,617</v>
      </c>
      <c r="C135" s="4" t="str">
        <f t="shared" si="8"/>
        <v>B02,1,0,1,0,0,1,617</v>
      </c>
      <c r="D135" t="s">
        <v>356</v>
      </c>
      <c r="E135"/>
      <c r="F135"/>
      <c r="G135"/>
      <c r="H135"/>
      <c r="I135"/>
      <c r="J135"/>
      <c r="K135"/>
      <c r="L135"/>
      <c r="M135"/>
      <c r="N135"/>
    </row>
    <row r="136" spans="1:14" s="4" customFormat="1">
      <c r="A136" s="4">
        <f t="shared" si="9"/>
        <v>1</v>
      </c>
      <c r="B136" s="4" t="str">
        <f t="shared" si="10"/>
        <v>1,570</v>
      </c>
      <c r="C136" s="4" t="str">
        <f t="shared" si="8"/>
        <v>B02,0,0,1,1,0,1,570</v>
      </c>
      <c r="D136" t="s">
        <v>357</v>
      </c>
      <c r="E136"/>
      <c r="F136"/>
      <c r="G136"/>
      <c r="H136"/>
      <c r="I136"/>
      <c r="J136"/>
      <c r="K136"/>
      <c r="L136"/>
      <c r="M136"/>
      <c r="N136"/>
    </row>
    <row r="137" spans="1:14" s="4" customFormat="1">
      <c r="A137" s="4">
        <f t="shared" si="9"/>
        <v>1</v>
      </c>
      <c r="B137" s="4" t="str">
        <f t="shared" si="10"/>
        <v>1,533</v>
      </c>
      <c r="C137" s="4" t="str">
        <f t="shared" si="8"/>
        <v>B02,1,0,1,1,0,1,533</v>
      </c>
      <c r="D137" t="s">
        <v>358</v>
      </c>
      <c r="E137"/>
      <c r="F137"/>
      <c r="G137"/>
      <c r="H137"/>
      <c r="I137"/>
      <c r="J137"/>
      <c r="K137"/>
      <c r="L137"/>
      <c r="M137"/>
      <c r="N137"/>
    </row>
    <row r="138" spans="1:14" s="4" customFormat="1">
      <c r="A138" s="4">
        <f t="shared" si="9"/>
        <v>4</v>
      </c>
      <c r="B138" s="4" t="str">
        <f t="shared" si="10"/>
        <v>4,621</v>
      </c>
      <c r="C138" s="4" t="str">
        <f t="shared" si="8"/>
        <v>B02,0,0,0,0,1,4,621</v>
      </c>
      <c r="D138" t="s">
        <v>359</v>
      </c>
      <c r="E138"/>
      <c r="F138"/>
      <c r="G138"/>
      <c r="H138"/>
      <c r="I138"/>
      <c r="J138"/>
      <c r="K138"/>
      <c r="L138"/>
      <c r="M138"/>
      <c r="N138"/>
    </row>
    <row r="139" spans="1:14" s="4" customFormat="1">
      <c r="A139" s="4">
        <f t="shared" si="9"/>
        <v>2</v>
      </c>
      <c r="B139" s="4" t="str">
        <f t="shared" si="10"/>
        <v>2,533</v>
      </c>
      <c r="C139" s="4" t="str">
        <f t="shared" si="8"/>
        <v>B02,1,0,0,0,1,2,533</v>
      </c>
      <c r="D139" t="s">
        <v>360</v>
      </c>
      <c r="E139"/>
      <c r="F139"/>
      <c r="G139"/>
      <c r="H139"/>
      <c r="I139"/>
      <c r="J139"/>
      <c r="K139"/>
      <c r="L139"/>
      <c r="M139"/>
      <c r="N139"/>
    </row>
    <row r="140" spans="1:14" s="4" customFormat="1">
      <c r="A140" s="4">
        <f t="shared" si="9"/>
        <v>1</v>
      </c>
      <c r="B140" s="4" t="str">
        <f t="shared" si="10"/>
        <v>1,631</v>
      </c>
      <c r="C140" s="4" t="str">
        <f t="shared" si="8"/>
        <v>B02,0,1,0,0,1,1,631</v>
      </c>
      <c r="D140" t="s">
        <v>361</v>
      </c>
      <c r="E140"/>
      <c r="F140"/>
      <c r="G140"/>
      <c r="H140"/>
      <c r="I140"/>
      <c r="J140"/>
      <c r="K140"/>
      <c r="L140"/>
      <c r="M140"/>
      <c r="N140"/>
    </row>
    <row r="141" spans="1:14" s="4" customFormat="1">
      <c r="A141" s="4">
        <f t="shared" si="9"/>
        <v>1</v>
      </c>
      <c r="B141" s="4" t="str">
        <f t="shared" si="10"/>
        <v>1,471</v>
      </c>
      <c r="C141" s="4" t="str">
        <f t="shared" si="8"/>
        <v>B02,1,1,0,0,1,1,471</v>
      </c>
      <c r="D141" t="s">
        <v>362</v>
      </c>
      <c r="E141"/>
      <c r="F141"/>
      <c r="G141"/>
      <c r="H141"/>
      <c r="I141"/>
      <c r="J141"/>
      <c r="K141"/>
      <c r="L141"/>
      <c r="M141"/>
      <c r="N141"/>
    </row>
    <row r="142" spans="1:14" s="4" customFormat="1">
      <c r="A142" s="4">
        <f t="shared" si="9"/>
        <v>1</v>
      </c>
      <c r="B142" s="4" t="str">
        <f t="shared" si="10"/>
        <v>1,494</v>
      </c>
      <c r="C142" s="4" t="str">
        <f t="shared" si="8"/>
        <v>B02,1,1,0,1,1,1,494</v>
      </c>
      <c r="D142" t="s">
        <v>363</v>
      </c>
      <c r="E142"/>
      <c r="F142"/>
      <c r="G142"/>
      <c r="H142"/>
      <c r="I142"/>
      <c r="J142"/>
      <c r="K142"/>
      <c r="L142"/>
      <c r="M142"/>
      <c r="N142"/>
    </row>
    <row r="143" spans="1:14" s="4" customFormat="1">
      <c r="A143" s="4">
        <f t="shared" si="9"/>
        <v>3</v>
      </c>
      <c r="B143" s="4" t="str">
        <f t="shared" si="10"/>
        <v>3,545</v>
      </c>
      <c r="C143" s="4" t="str">
        <f t="shared" si="8"/>
        <v>B02,1,0,1,1,1,3,545</v>
      </c>
      <c r="D143" t="s">
        <v>364</v>
      </c>
      <c r="E143"/>
      <c r="F143"/>
      <c r="G143"/>
      <c r="H143"/>
      <c r="I143"/>
      <c r="J143"/>
      <c r="K143"/>
      <c r="L143"/>
      <c r="M143"/>
      <c r="N143"/>
    </row>
    <row r="144" spans="1:14" s="4" customFormat="1">
      <c r="A144" s="4">
        <f t="shared" si="9"/>
        <v>9</v>
      </c>
      <c r="B144" s="4" t="str">
        <f t="shared" si="10"/>
        <v>9,579</v>
      </c>
      <c r="C144" s="4" t="str">
        <f t="shared" si="8"/>
        <v>B02,1,1,1,1,1,9,579</v>
      </c>
      <c r="D144" t="s">
        <v>365</v>
      </c>
      <c r="E144"/>
      <c r="F144"/>
      <c r="G144"/>
      <c r="H144"/>
      <c r="I144"/>
      <c r="J144"/>
      <c r="K144"/>
      <c r="L144"/>
      <c r="M144"/>
      <c r="N144"/>
    </row>
    <row r="145" spans="1:14" s="4" customFormat="1">
      <c r="A145" s="4">
        <f t="shared" si="9"/>
        <v>14617</v>
      </c>
      <c r="B145" s="4" t="str">
        <f t="shared" si="10"/>
        <v>14617</v>
      </c>
      <c r="C145" s="4" t="str">
        <f t="shared" si="8"/>
        <v>B03,0,0,0,0,0,14617</v>
      </c>
      <c r="D145" t="s">
        <v>366</v>
      </c>
      <c r="E145"/>
      <c r="F145"/>
      <c r="G145"/>
      <c r="H145"/>
      <c r="I145"/>
      <c r="J145"/>
      <c r="K145"/>
      <c r="L145"/>
      <c r="M145"/>
      <c r="N145"/>
    </row>
    <row r="146" spans="1:14" s="4" customFormat="1">
      <c r="A146" s="4">
        <f t="shared" si="9"/>
        <v>7</v>
      </c>
      <c r="B146" s="4" t="str">
        <f t="shared" si="10"/>
        <v>7,409</v>
      </c>
      <c r="C146" s="4" t="str">
        <f t="shared" si="8"/>
        <v>B03,1,0,0,0,0,7,409</v>
      </c>
      <c r="D146" t="s">
        <v>367</v>
      </c>
      <c r="E146"/>
      <c r="F146"/>
      <c r="G146"/>
      <c r="H146"/>
      <c r="I146"/>
      <c r="J146"/>
      <c r="K146"/>
      <c r="L146"/>
      <c r="M146"/>
      <c r="N146"/>
    </row>
    <row r="147" spans="1:14" s="4" customFormat="1">
      <c r="A147" s="4">
        <f t="shared" si="9"/>
        <v>43</v>
      </c>
      <c r="B147" s="4" t="str">
        <f t="shared" si="10"/>
        <v>43,52</v>
      </c>
      <c r="C147" s="4" t="str">
        <f t="shared" si="8"/>
        <v>B03,0,1,0,0,0,43,52</v>
      </c>
      <c r="D147" t="s">
        <v>368</v>
      </c>
      <c r="E147"/>
      <c r="F147"/>
      <c r="G147"/>
      <c r="H147"/>
      <c r="I147"/>
      <c r="J147"/>
      <c r="K147"/>
      <c r="L147"/>
      <c r="M147"/>
      <c r="N147"/>
    </row>
    <row r="148" spans="1:14" s="4" customFormat="1">
      <c r="A148" s="4">
        <f t="shared" si="9"/>
        <v>1</v>
      </c>
      <c r="B148" s="4" t="str">
        <f t="shared" si="10"/>
        <v>1,511</v>
      </c>
      <c r="C148" s="4" t="str">
        <f t="shared" si="8"/>
        <v>B03,0,0,1,0,0,1,511</v>
      </c>
      <c r="D148" t="s">
        <v>369</v>
      </c>
      <c r="E148"/>
      <c r="F148"/>
      <c r="G148"/>
      <c r="H148"/>
      <c r="I148"/>
      <c r="J148"/>
      <c r="K148"/>
      <c r="L148"/>
      <c r="M148"/>
      <c r="N148"/>
    </row>
    <row r="149" spans="1:14" s="4" customFormat="1">
      <c r="A149" s="4">
        <f t="shared" si="9"/>
        <v>3</v>
      </c>
      <c r="B149" s="4" t="str">
        <f t="shared" si="10"/>
        <v>3,493</v>
      </c>
      <c r="C149" s="4" t="str">
        <f t="shared" si="8"/>
        <v>B03,0,0,0,1,0,3,493</v>
      </c>
      <c r="D149" t="s">
        <v>370</v>
      </c>
      <c r="E149"/>
      <c r="F149"/>
      <c r="G149"/>
      <c r="H149"/>
      <c r="I149"/>
      <c r="J149"/>
      <c r="K149"/>
      <c r="L149"/>
      <c r="M149"/>
      <c r="N149"/>
    </row>
    <row r="150" spans="1:14" s="4" customFormat="1">
      <c r="A150" s="4">
        <f t="shared" si="9"/>
        <v>1</v>
      </c>
      <c r="B150" s="4" t="str">
        <f t="shared" si="10"/>
        <v>1,567</v>
      </c>
      <c r="C150" s="4" t="str">
        <f t="shared" si="8"/>
        <v>B03,0,1,0,1,0,1,567</v>
      </c>
      <c r="D150" t="s">
        <v>371</v>
      </c>
      <c r="E150"/>
      <c r="F150"/>
      <c r="G150"/>
      <c r="H150"/>
      <c r="I150"/>
      <c r="J150"/>
      <c r="K150"/>
      <c r="L150"/>
      <c r="M150"/>
      <c r="N150"/>
    </row>
    <row r="151" spans="1:14" s="4" customFormat="1">
      <c r="A151" s="4">
        <f t="shared" si="9"/>
        <v>11009</v>
      </c>
      <c r="B151" s="4" t="str">
        <f t="shared" si="10"/>
        <v>11009</v>
      </c>
      <c r="C151" s="4" t="str">
        <f t="shared" si="8"/>
        <v>B04,0,0,0,0,0,11009</v>
      </c>
      <c r="D151" t="s">
        <v>372</v>
      </c>
      <c r="E151"/>
      <c r="F151"/>
      <c r="G151"/>
      <c r="H151"/>
      <c r="I151"/>
      <c r="J151"/>
      <c r="K151"/>
      <c r="L151"/>
      <c r="M151"/>
      <c r="N151"/>
    </row>
    <row r="152" spans="1:14" s="4" customFormat="1">
      <c r="A152" s="4">
        <f t="shared" si="9"/>
        <v>15</v>
      </c>
      <c r="B152" s="4" t="str">
        <f t="shared" si="10"/>
        <v>15,29</v>
      </c>
      <c r="C152" s="4" t="str">
        <f t="shared" si="8"/>
        <v>B04,1,0,0,0,0,15,29</v>
      </c>
      <c r="D152" t="s">
        <v>373</v>
      </c>
      <c r="E152"/>
      <c r="F152"/>
      <c r="G152"/>
      <c r="H152"/>
      <c r="I152"/>
      <c r="J152"/>
      <c r="K152"/>
      <c r="L152"/>
      <c r="M152"/>
      <c r="N152"/>
    </row>
    <row r="153" spans="1:14" s="4" customFormat="1">
      <c r="A153" s="4">
        <f t="shared" si="9"/>
        <v>68</v>
      </c>
      <c r="B153" s="4" t="str">
        <f t="shared" si="10"/>
        <v>68,38</v>
      </c>
      <c r="C153" s="4" t="str">
        <f t="shared" si="8"/>
        <v>B04,0,1,0,0,0,68,38</v>
      </c>
      <c r="D153" t="s">
        <v>374</v>
      </c>
      <c r="E153"/>
      <c r="F153"/>
      <c r="G153"/>
      <c r="H153"/>
      <c r="I153"/>
      <c r="J153"/>
      <c r="K153"/>
      <c r="L153"/>
      <c r="M153"/>
      <c r="N153"/>
    </row>
    <row r="154" spans="1:14" s="4" customFormat="1">
      <c r="A154" s="4">
        <f t="shared" si="9"/>
        <v>5</v>
      </c>
      <c r="B154" s="4" t="str">
        <f t="shared" si="10"/>
        <v>5,271</v>
      </c>
      <c r="C154" s="4" t="str">
        <f t="shared" si="8"/>
        <v>B04,1,1,0,0,0,5,271</v>
      </c>
      <c r="D154" t="s">
        <v>375</v>
      </c>
      <c r="E154"/>
      <c r="F154"/>
      <c r="G154"/>
      <c r="H154"/>
      <c r="I154"/>
      <c r="J154"/>
      <c r="K154"/>
      <c r="L154"/>
      <c r="M154"/>
      <c r="N154"/>
    </row>
    <row r="155" spans="1:14" s="4" customFormat="1">
      <c r="A155" s="4">
        <f t="shared" si="9"/>
        <v>12</v>
      </c>
      <c r="B155" s="4" t="str">
        <f t="shared" si="10"/>
        <v>12,37</v>
      </c>
      <c r="C155" s="4" t="str">
        <f t="shared" si="8"/>
        <v>B04,0,0,1,0,0,12,37</v>
      </c>
      <c r="D155" t="s">
        <v>376</v>
      </c>
      <c r="E155"/>
      <c r="F155"/>
      <c r="G155"/>
      <c r="H155"/>
      <c r="I155"/>
      <c r="J155"/>
      <c r="K155"/>
      <c r="L155"/>
      <c r="M155"/>
      <c r="N155"/>
    </row>
    <row r="156" spans="1:14" s="4" customFormat="1">
      <c r="A156" s="4">
        <f t="shared" si="9"/>
        <v>3</v>
      </c>
      <c r="B156" s="4" t="str">
        <f t="shared" si="10"/>
        <v>3,328</v>
      </c>
      <c r="C156" s="4" t="str">
        <f t="shared" si="8"/>
        <v>B04,1,0,1,0,0,3,328</v>
      </c>
      <c r="D156" t="s">
        <v>377</v>
      </c>
      <c r="E156"/>
      <c r="F156"/>
      <c r="G156"/>
      <c r="H156"/>
      <c r="I156"/>
      <c r="J156"/>
      <c r="K156"/>
      <c r="L156"/>
      <c r="M156"/>
      <c r="N156"/>
    </row>
    <row r="157" spans="1:14" s="4" customFormat="1">
      <c r="A157" s="4">
        <f t="shared" si="9"/>
        <v>14</v>
      </c>
      <c r="B157" s="4" t="str">
        <f t="shared" si="10"/>
        <v>14,41</v>
      </c>
      <c r="C157" s="4" t="str">
        <f t="shared" si="8"/>
        <v>B04,0,0,0,1,0,14,41</v>
      </c>
      <c r="D157" t="s">
        <v>378</v>
      </c>
      <c r="E157"/>
      <c r="F157"/>
      <c r="G157"/>
      <c r="H157"/>
      <c r="I157"/>
      <c r="J157"/>
      <c r="K157"/>
      <c r="L157"/>
      <c r="M157"/>
      <c r="N157"/>
    </row>
    <row r="158" spans="1:14" s="4" customFormat="1">
      <c r="A158" s="4">
        <f t="shared" si="9"/>
        <v>20</v>
      </c>
      <c r="B158" s="4" t="str">
        <f t="shared" si="10"/>
        <v>20,30</v>
      </c>
      <c r="C158" s="4" t="str">
        <f t="shared" si="8"/>
        <v>B04,1,0,0,1,0,20,30</v>
      </c>
      <c r="D158" t="s">
        <v>379</v>
      </c>
      <c r="E158"/>
      <c r="F158"/>
      <c r="G158"/>
      <c r="H158"/>
      <c r="I158"/>
      <c r="J158"/>
      <c r="K158"/>
      <c r="L158"/>
      <c r="M158"/>
      <c r="N158"/>
    </row>
    <row r="159" spans="1:14" s="4" customFormat="1">
      <c r="A159" s="4">
        <f t="shared" si="9"/>
        <v>1</v>
      </c>
      <c r="B159" s="4" t="str">
        <f t="shared" si="10"/>
        <v>1,279</v>
      </c>
      <c r="C159" s="4" t="str">
        <f t="shared" si="8"/>
        <v>B04,0,1,0,1,0,1,279</v>
      </c>
      <c r="D159" t="s">
        <v>380</v>
      </c>
      <c r="E159"/>
      <c r="F159"/>
      <c r="G159"/>
      <c r="H159"/>
      <c r="I159"/>
      <c r="J159"/>
      <c r="K159"/>
      <c r="L159"/>
      <c r="M159"/>
      <c r="N159"/>
    </row>
    <row r="160" spans="1:14" s="4" customFormat="1">
      <c r="A160" s="4">
        <f t="shared" si="9"/>
        <v>12</v>
      </c>
      <c r="B160" s="4" t="str">
        <f t="shared" si="10"/>
        <v>12,29</v>
      </c>
      <c r="C160" s="4" t="str">
        <f t="shared" si="8"/>
        <v>B04,1,0,1,1,0,12,29</v>
      </c>
      <c r="D160" t="s">
        <v>381</v>
      </c>
      <c r="E160"/>
      <c r="F160"/>
      <c r="G160"/>
      <c r="H160"/>
      <c r="I160"/>
      <c r="J160"/>
      <c r="K160"/>
      <c r="L160"/>
      <c r="M160"/>
      <c r="N160"/>
    </row>
    <row r="161" spans="1:14" s="4" customFormat="1">
      <c r="A161" s="4">
        <f t="shared" si="9"/>
        <v>3</v>
      </c>
      <c r="B161" s="4" t="str">
        <f t="shared" si="10"/>
        <v>3,261</v>
      </c>
      <c r="C161" s="4" t="str">
        <f t="shared" si="8"/>
        <v>B04,1,1,1,1,0,3,261</v>
      </c>
      <c r="D161" t="s">
        <v>382</v>
      </c>
      <c r="E161"/>
      <c r="F161"/>
      <c r="G161"/>
      <c r="H161"/>
      <c r="I161"/>
      <c r="J161"/>
      <c r="K161"/>
      <c r="L161"/>
      <c r="M161"/>
      <c r="N161"/>
    </row>
    <row r="162" spans="1:14" s="4" customFormat="1">
      <c r="A162" s="4">
        <f t="shared" si="9"/>
        <v>24</v>
      </c>
      <c r="B162" s="4" t="str">
        <f t="shared" si="10"/>
        <v>24,37</v>
      </c>
      <c r="C162" s="4" t="str">
        <f t="shared" si="8"/>
        <v>B04,0,0,0,0,1,24,37</v>
      </c>
      <c r="D162" t="s">
        <v>383</v>
      </c>
      <c r="E162"/>
      <c r="F162"/>
      <c r="G162"/>
      <c r="H162"/>
      <c r="I162"/>
      <c r="J162"/>
      <c r="K162"/>
      <c r="L162"/>
      <c r="M162"/>
      <c r="N162"/>
    </row>
    <row r="163" spans="1:14" s="4" customFormat="1">
      <c r="A163" s="4">
        <f t="shared" si="9"/>
        <v>1</v>
      </c>
      <c r="B163" s="4" t="str">
        <f t="shared" si="10"/>
        <v>1,234</v>
      </c>
      <c r="C163" s="4" t="str">
        <f t="shared" si="8"/>
        <v>B04,1,0,0,0,1,1,234</v>
      </c>
      <c r="D163" t="s">
        <v>384</v>
      </c>
      <c r="E163"/>
      <c r="F163"/>
      <c r="G163"/>
      <c r="H163"/>
      <c r="I163"/>
      <c r="J163"/>
      <c r="K163"/>
      <c r="L163"/>
      <c r="M163"/>
      <c r="N163"/>
    </row>
    <row r="164" spans="1:14" s="4" customFormat="1">
      <c r="A164" s="4">
        <f t="shared" si="9"/>
        <v>3</v>
      </c>
      <c r="B164" s="4" t="str">
        <f t="shared" si="10"/>
        <v>3,371</v>
      </c>
      <c r="C164" s="4" t="str">
        <f t="shared" si="8"/>
        <v>B04,0,1,0,0,1,3,371</v>
      </c>
      <c r="D164" t="s">
        <v>385</v>
      </c>
      <c r="E164"/>
      <c r="F164"/>
      <c r="G164"/>
      <c r="H164"/>
      <c r="I164"/>
      <c r="J164"/>
      <c r="K164"/>
      <c r="L164"/>
      <c r="M164"/>
      <c r="N164"/>
    </row>
    <row r="165" spans="1:14" s="4" customFormat="1">
      <c r="A165" s="4">
        <f t="shared" si="9"/>
        <v>1</v>
      </c>
      <c r="B165" s="4" t="str">
        <f t="shared" si="10"/>
        <v>1,386</v>
      </c>
      <c r="C165" s="4" t="str">
        <f t="shared" si="8"/>
        <v>B04,0,0,1,0,1,1,386</v>
      </c>
      <c r="D165" t="s">
        <v>386</v>
      </c>
      <c r="E165"/>
      <c r="F165"/>
      <c r="G165"/>
      <c r="H165"/>
      <c r="I165"/>
      <c r="J165"/>
      <c r="K165"/>
      <c r="L165"/>
      <c r="M165"/>
      <c r="N165"/>
    </row>
    <row r="166" spans="1:14" s="4" customFormat="1">
      <c r="A166" s="4">
        <f t="shared" si="9"/>
        <v>2</v>
      </c>
      <c r="B166" s="4" t="str">
        <f t="shared" si="10"/>
        <v>2,332</v>
      </c>
      <c r="C166" s="4" t="str">
        <f t="shared" si="8"/>
        <v>B04,1,0,1,0,1,2,332</v>
      </c>
      <c r="D166" t="s">
        <v>387</v>
      </c>
      <c r="E166"/>
      <c r="F166"/>
      <c r="G166"/>
      <c r="H166"/>
      <c r="I166"/>
      <c r="J166"/>
      <c r="K166"/>
      <c r="L166"/>
      <c r="M166"/>
      <c r="N166"/>
    </row>
    <row r="167" spans="1:14" s="4" customFormat="1">
      <c r="A167" s="4">
        <f t="shared" si="9"/>
        <v>3</v>
      </c>
      <c r="B167" s="4" t="str">
        <f t="shared" si="10"/>
        <v>3,382</v>
      </c>
      <c r="C167" s="4" t="str">
        <f t="shared" si="8"/>
        <v>B04,0,1,1,0,1,3,382</v>
      </c>
      <c r="D167" t="s">
        <v>388</v>
      </c>
      <c r="E167"/>
      <c r="F167"/>
      <c r="G167"/>
      <c r="H167"/>
      <c r="I167"/>
      <c r="J167"/>
      <c r="K167"/>
      <c r="L167"/>
      <c r="M167"/>
      <c r="N167"/>
    </row>
    <row r="168" spans="1:14" s="4" customFormat="1">
      <c r="A168" s="4">
        <f t="shared" si="9"/>
        <v>2</v>
      </c>
      <c r="B168" s="4" t="str">
        <f t="shared" si="10"/>
        <v>2,428</v>
      </c>
      <c r="C168" s="4" t="str">
        <f t="shared" si="8"/>
        <v>B04,0,0,0,1,1,2,428</v>
      </c>
      <c r="D168" t="s">
        <v>389</v>
      </c>
      <c r="E168"/>
      <c r="F168"/>
      <c r="G168"/>
      <c r="H168"/>
      <c r="I168"/>
      <c r="J168"/>
      <c r="K168"/>
      <c r="L168"/>
      <c r="M168"/>
      <c r="N168"/>
    </row>
    <row r="169" spans="1:14" s="4" customFormat="1">
      <c r="A169" s="4">
        <f t="shared" si="9"/>
        <v>31</v>
      </c>
      <c r="B169" s="4" t="str">
        <f t="shared" si="10"/>
        <v>31,30</v>
      </c>
      <c r="C169" s="4" t="str">
        <f t="shared" si="8"/>
        <v>B04,1,0,1,1,1,31,30</v>
      </c>
      <c r="D169" t="s">
        <v>390</v>
      </c>
      <c r="E169"/>
      <c r="F169"/>
      <c r="G169"/>
      <c r="H169"/>
      <c r="I169"/>
      <c r="J169"/>
      <c r="K169"/>
      <c r="L169"/>
      <c r="M169"/>
      <c r="N169"/>
    </row>
    <row r="170" spans="1:14" s="4" customFormat="1">
      <c r="A170" s="4">
        <f t="shared" si="9"/>
        <v>68</v>
      </c>
      <c r="B170" s="4" t="str">
        <f t="shared" si="10"/>
        <v>68,28</v>
      </c>
      <c r="C170" s="4" t="str">
        <f t="shared" si="8"/>
        <v>B04,1,1,1,1,1,68,28</v>
      </c>
      <c r="D170" t="s">
        <v>391</v>
      </c>
      <c r="E170"/>
      <c r="F170"/>
      <c r="G170"/>
      <c r="H170"/>
      <c r="I170"/>
      <c r="J170"/>
      <c r="K170"/>
      <c r="L170"/>
      <c r="M170"/>
      <c r="N170"/>
    </row>
    <row r="171" spans="1:14" s="4" customFormat="1">
      <c r="A171" s="4">
        <f t="shared" si="9"/>
        <v>17549</v>
      </c>
      <c r="B171" s="4" t="str">
        <f t="shared" si="10"/>
        <v>17549</v>
      </c>
      <c r="C171" s="4" t="str">
        <f t="shared" si="8"/>
        <v>B05,0,0,0,0,0,17549</v>
      </c>
      <c r="D171" t="s">
        <v>392</v>
      </c>
      <c r="E171"/>
      <c r="F171"/>
      <c r="G171"/>
      <c r="H171"/>
      <c r="I171"/>
      <c r="J171"/>
      <c r="K171"/>
      <c r="L171"/>
      <c r="M171"/>
      <c r="N171"/>
    </row>
    <row r="172" spans="1:14">
      <c r="A172" s="4">
        <f t="shared" ref="A172:A235" si="11">INT(B172)</f>
        <v>4</v>
      </c>
      <c r="B172" s="4" t="str">
        <f t="shared" ref="B172:B235" si="12">RIGHT(C172,5)</f>
        <v>4,333</v>
      </c>
      <c r="C172" s="4" t="str">
        <f t="shared" ref="C172:C235" si="13">LEFT(D172,19)</f>
        <v>B05,1,0,0,0,0,4,333</v>
      </c>
      <c r="D172" t="s">
        <v>393</v>
      </c>
    </row>
    <row r="173" spans="1:14">
      <c r="A173" s="4">
        <f t="shared" si="11"/>
        <v>59</v>
      </c>
      <c r="B173" s="4" t="str">
        <f t="shared" si="12"/>
        <v>59,35</v>
      </c>
      <c r="C173" s="4" t="str">
        <f t="shared" si="13"/>
        <v>B05,0,1,0,0,0,59,35</v>
      </c>
      <c r="D173" t="s">
        <v>394</v>
      </c>
    </row>
    <row r="174" spans="1:14">
      <c r="A174" s="4">
        <f t="shared" si="11"/>
        <v>2</v>
      </c>
      <c r="B174" s="4" t="str">
        <f t="shared" si="12"/>
        <v>2,288</v>
      </c>
      <c r="C174" s="4" t="str">
        <f t="shared" si="13"/>
        <v>B05,1,1,0,0,0,2,288</v>
      </c>
      <c r="D174" t="s">
        <v>395</v>
      </c>
    </row>
    <row r="175" spans="1:14">
      <c r="A175" s="4">
        <f t="shared" si="11"/>
        <v>7</v>
      </c>
      <c r="B175" s="4" t="str">
        <f t="shared" si="12"/>
        <v>7,357</v>
      </c>
      <c r="C175" s="4" t="str">
        <f t="shared" si="13"/>
        <v>B05,0,0,1,0,0,7,357</v>
      </c>
      <c r="D175" t="s">
        <v>396</v>
      </c>
    </row>
    <row r="176" spans="1:14">
      <c r="A176" s="4">
        <f t="shared" si="11"/>
        <v>2</v>
      </c>
      <c r="B176" s="4" t="str">
        <f t="shared" si="12"/>
        <v>2,387</v>
      </c>
      <c r="C176" s="4" t="str">
        <f t="shared" si="13"/>
        <v>B05,0,0,0,1,0,2,387</v>
      </c>
      <c r="D176" t="s">
        <v>397</v>
      </c>
    </row>
    <row r="177" spans="1:4">
      <c r="A177" s="4">
        <f t="shared" si="11"/>
        <v>1</v>
      </c>
      <c r="B177" s="4" t="str">
        <f t="shared" si="12"/>
        <v>1,386</v>
      </c>
      <c r="C177" s="4" t="str">
        <f t="shared" si="13"/>
        <v>B05,1,0,0,1,0,1,386</v>
      </c>
      <c r="D177" t="s">
        <v>398</v>
      </c>
    </row>
    <row r="178" spans="1:4">
      <c r="A178" s="4">
        <f t="shared" si="11"/>
        <v>1</v>
      </c>
      <c r="B178" s="4" t="str">
        <f t="shared" si="12"/>
        <v>1,352</v>
      </c>
      <c r="C178" s="4" t="str">
        <f t="shared" si="13"/>
        <v>B05,0,1,0,0,1,1,352</v>
      </c>
      <c r="D178" t="s">
        <v>399</v>
      </c>
    </row>
    <row r="179" spans="1:4">
      <c r="A179" s="49">
        <f t="shared" si="11"/>
        <v>12204</v>
      </c>
      <c r="B179" s="4" t="str">
        <f t="shared" si="12"/>
        <v>12204</v>
      </c>
      <c r="C179" s="4" t="str">
        <f>LEFT(D179,18)</f>
        <v>B06,0,0,0,0,,12204</v>
      </c>
      <c r="D179" t="s">
        <v>400</v>
      </c>
    </row>
    <row r="180" spans="1:4">
      <c r="A180" s="4">
        <f t="shared" si="11"/>
        <v>23</v>
      </c>
      <c r="B180" s="4" t="str">
        <f t="shared" si="12"/>
        <v>23,41</v>
      </c>
      <c r="C180" s="4" t="str">
        <f t="shared" ref="C180:C209" si="14">LEFT(D180,18)</f>
        <v>B06,1,0,0,0,,23,41</v>
      </c>
      <c r="D180" t="s">
        <v>401</v>
      </c>
    </row>
    <row r="181" spans="1:4">
      <c r="A181" s="4">
        <f t="shared" si="11"/>
        <v>79</v>
      </c>
      <c r="B181" s="4" t="str">
        <f t="shared" si="12"/>
        <v>79,57</v>
      </c>
      <c r="C181" s="4" t="str">
        <f t="shared" si="14"/>
        <v>B06,0,1,0,0,,79,57</v>
      </c>
      <c r="D181" t="s">
        <v>402</v>
      </c>
    </row>
    <row r="182" spans="1:4">
      <c r="A182" s="4">
        <f t="shared" si="11"/>
        <v>3</v>
      </c>
      <c r="B182" s="4" t="str">
        <f t="shared" si="12"/>
        <v>3,437</v>
      </c>
      <c r="C182" s="4" t="str">
        <f t="shared" si="14"/>
        <v>B06,1,1,0,0,,3,437</v>
      </c>
      <c r="D182" t="s">
        <v>403</v>
      </c>
    </row>
    <row r="183" spans="1:4">
      <c r="A183" s="4">
        <f t="shared" si="11"/>
        <v>35</v>
      </c>
      <c r="B183" s="4" t="str">
        <f t="shared" si="12"/>
        <v>35,53</v>
      </c>
      <c r="C183" s="4" t="str">
        <f t="shared" si="14"/>
        <v>B06,0,0,1,0,,35,53</v>
      </c>
      <c r="D183" t="s">
        <v>404</v>
      </c>
    </row>
    <row r="184" spans="1:4">
      <c r="A184" s="4">
        <f t="shared" si="11"/>
        <v>19</v>
      </c>
      <c r="B184" s="4" t="str">
        <f t="shared" si="12"/>
        <v>19,45</v>
      </c>
      <c r="C184" s="4" t="str">
        <f t="shared" si="14"/>
        <v>B06,1,0,1,0,,19,45</v>
      </c>
      <c r="D184" t="s">
        <v>405</v>
      </c>
    </row>
    <row r="185" spans="1:4">
      <c r="A185" s="4">
        <f t="shared" si="11"/>
        <v>6</v>
      </c>
      <c r="B185" s="4" t="str">
        <f t="shared" si="12"/>
        <v>6,442</v>
      </c>
      <c r="C185" s="4" t="str">
        <f t="shared" si="14"/>
        <v>B06,1,1,1,0,,6,442</v>
      </c>
      <c r="D185" t="s">
        <v>406</v>
      </c>
    </row>
    <row r="186" spans="1:4">
      <c r="A186" s="4">
        <f t="shared" si="11"/>
        <v>41</v>
      </c>
      <c r="B186" s="4" t="str">
        <f t="shared" si="12"/>
        <v>41,54</v>
      </c>
      <c r="C186" s="4" t="str">
        <f t="shared" si="14"/>
        <v>B06,0,0,0,1,,41,54</v>
      </c>
      <c r="D186" t="s">
        <v>407</v>
      </c>
    </row>
    <row r="187" spans="1:4">
      <c r="A187" s="4">
        <f t="shared" si="11"/>
        <v>8</v>
      </c>
      <c r="B187" s="4" t="str">
        <f t="shared" si="12"/>
        <v>8,419</v>
      </c>
      <c r="C187" s="4" t="str">
        <f t="shared" si="14"/>
        <v>B06,1,0,0,1,,8,419</v>
      </c>
      <c r="D187" t="s">
        <v>408</v>
      </c>
    </row>
    <row r="188" spans="1:4">
      <c r="A188" s="4">
        <f t="shared" si="11"/>
        <v>7</v>
      </c>
      <c r="B188" s="4" t="str">
        <f t="shared" si="12"/>
        <v>7,577</v>
      </c>
      <c r="C188" s="4" t="str">
        <f t="shared" si="14"/>
        <v>B06,0,1,0,1,,7,577</v>
      </c>
      <c r="D188" t="s">
        <v>409</v>
      </c>
    </row>
    <row r="189" spans="1:4">
      <c r="A189" s="4">
        <f t="shared" si="11"/>
        <v>5</v>
      </c>
      <c r="B189" s="4" t="str">
        <f t="shared" si="12"/>
        <v>5,559</v>
      </c>
      <c r="C189" s="4" t="str">
        <f t="shared" si="14"/>
        <v>B06,0,0,1,1,,5,559</v>
      </c>
      <c r="D189" t="s">
        <v>410</v>
      </c>
    </row>
    <row r="190" spans="1:4">
      <c r="A190" s="4">
        <f t="shared" si="11"/>
        <v>40</v>
      </c>
      <c r="B190" s="4" t="str">
        <f t="shared" si="12"/>
        <v>40,44</v>
      </c>
      <c r="C190" s="4" t="str">
        <f t="shared" si="14"/>
        <v>B06,1,0,1,1,,40,44</v>
      </c>
      <c r="D190" t="s">
        <v>411</v>
      </c>
    </row>
    <row r="191" spans="1:4">
      <c r="A191" s="4">
        <f t="shared" si="11"/>
        <v>94</v>
      </c>
      <c r="B191" s="4" t="str">
        <f t="shared" si="12"/>
        <v>94,44</v>
      </c>
      <c r="C191" s="4" t="str">
        <f t="shared" si="14"/>
        <v>B06,1,1,1,1,,94,44</v>
      </c>
      <c r="D191" t="s">
        <v>412</v>
      </c>
    </row>
    <row r="192" spans="1:4">
      <c r="A192" s="4">
        <f t="shared" si="11"/>
        <v>10843</v>
      </c>
      <c r="B192" s="4" t="str">
        <f t="shared" si="12"/>
        <v>10843</v>
      </c>
      <c r="C192" s="4" t="str">
        <f t="shared" si="14"/>
        <v>B07,0,0,0,0,,10843</v>
      </c>
      <c r="D192" t="s">
        <v>413</v>
      </c>
    </row>
    <row r="193" spans="1:4">
      <c r="A193" s="4">
        <f t="shared" si="11"/>
        <v>25</v>
      </c>
      <c r="B193" s="4" t="str">
        <f t="shared" si="12"/>
        <v>25,37</v>
      </c>
      <c r="C193" s="4" t="str">
        <f t="shared" si="14"/>
        <v>B07,1,0,0,0,,25,37</v>
      </c>
      <c r="D193" t="s">
        <v>414</v>
      </c>
    </row>
    <row r="194" spans="1:4">
      <c r="A194" s="4">
        <f t="shared" si="11"/>
        <v>69</v>
      </c>
      <c r="B194" s="4" t="str">
        <f t="shared" si="12"/>
        <v>69,29</v>
      </c>
      <c r="C194" s="4" t="str">
        <f t="shared" si="14"/>
        <v>B07,0,1,0,0,,69,29</v>
      </c>
      <c r="D194" t="s">
        <v>415</v>
      </c>
    </row>
    <row r="195" spans="1:4">
      <c r="A195" s="4">
        <f t="shared" si="11"/>
        <v>14</v>
      </c>
      <c r="B195" s="4" t="str">
        <f t="shared" si="12"/>
        <v>14,28</v>
      </c>
      <c r="C195" s="4" t="str">
        <f t="shared" si="14"/>
        <v>B07,0,0,1,0,,14,28</v>
      </c>
      <c r="D195" t="s">
        <v>416</v>
      </c>
    </row>
    <row r="196" spans="1:4">
      <c r="A196" s="4">
        <f t="shared" si="11"/>
        <v>16</v>
      </c>
      <c r="B196" s="4" t="str">
        <f t="shared" si="12"/>
        <v>16,37</v>
      </c>
      <c r="C196" s="4" t="str">
        <f t="shared" si="14"/>
        <v>B07,1,0,1,0,,16,37</v>
      </c>
      <c r="D196" t="s">
        <v>417</v>
      </c>
    </row>
    <row r="197" spans="1:4">
      <c r="A197" s="4">
        <f t="shared" si="11"/>
        <v>1</v>
      </c>
      <c r="B197" s="4" t="str">
        <f t="shared" si="12"/>
        <v>1,380</v>
      </c>
      <c r="C197" s="4" t="str">
        <f t="shared" si="14"/>
        <v>B07,1,1,1,0,,1,380</v>
      </c>
      <c r="D197" t="s">
        <v>418</v>
      </c>
    </row>
    <row r="198" spans="1:4">
      <c r="A198" s="4">
        <f t="shared" si="11"/>
        <v>20</v>
      </c>
      <c r="B198" s="4" t="str">
        <f t="shared" si="12"/>
        <v>20,30</v>
      </c>
      <c r="C198" s="4" t="str">
        <f t="shared" si="14"/>
        <v>B07,0,0,0,1,,20,30</v>
      </c>
      <c r="D198" t="s">
        <v>419</v>
      </c>
    </row>
    <row r="199" spans="1:4">
      <c r="A199" s="4">
        <f t="shared" si="11"/>
        <v>3</v>
      </c>
      <c r="B199" s="4" t="str">
        <f t="shared" si="12"/>
        <v>3,295</v>
      </c>
      <c r="C199" s="4" t="str">
        <f t="shared" si="14"/>
        <v>B07,0,1,0,1,,3,295</v>
      </c>
      <c r="D199" t="s">
        <v>420</v>
      </c>
    </row>
    <row r="200" spans="1:4">
      <c r="A200" s="4">
        <f t="shared" si="11"/>
        <v>4</v>
      </c>
      <c r="B200" s="4" t="str">
        <f t="shared" si="12"/>
        <v>4,290</v>
      </c>
      <c r="C200" s="4" t="str">
        <f t="shared" si="14"/>
        <v>B07,0,0,1,1,,4,290</v>
      </c>
      <c r="D200" t="s">
        <v>421</v>
      </c>
    </row>
    <row r="201" spans="1:4">
      <c r="A201" s="4">
        <f t="shared" si="11"/>
        <v>23</v>
      </c>
      <c r="B201" s="4" t="str">
        <f t="shared" si="12"/>
        <v>23,36</v>
      </c>
      <c r="C201" s="4" t="str">
        <f t="shared" si="14"/>
        <v>B07,1,0,1,1,,23,36</v>
      </c>
      <c r="D201" t="s">
        <v>422</v>
      </c>
    </row>
    <row r="202" spans="1:4">
      <c r="A202" s="4">
        <f t="shared" si="11"/>
        <v>4</v>
      </c>
      <c r="B202" s="4" t="str">
        <f t="shared" si="12"/>
        <v>4,342</v>
      </c>
      <c r="C202" s="4" t="str">
        <f t="shared" si="14"/>
        <v>B07,0,1,1,1,,4,342</v>
      </c>
      <c r="D202" t="s">
        <v>423</v>
      </c>
    </row>
    <row r="203" spans="1:4">
      <c r="A203" s="4">
        <f t="shared" si="11"/>
        <v>84</v>
      </c>
      <c r="B203" s="4" t="str">
        <f t="shared" si="12"/>
        <v>84,32</v>
      </c>
      <c r="C203" s="4" t="str">
        <f t="shared" si="14"/>
        <v>B07,1,1,1,1,,84,32</v>
      </c>
      <c r="D203" t="s">
        <v>424</v>
      </c>
    </row>
    <row r="204" spans="1:4">
      <c r="A204" s="4">
        <f t="shared" si="11"/>
        <v>17224</v>
      </c>
      <c r="B204" s="4" t="str">
        <f t="shared" si="12"/>
        <v>17224</v>
      </c>
      <c r="C204" s="4" t="str">
        <f t="shared" si="14"/>
        <v>B08,0,0,0,0,,17224</v>
      </c>
      <c r="D204" t="s">
        <v>425</v>
      </c>
    </row>
    <row r="205" spans="1:4">
      <c r="A205" s="4">
        <f t="shared" si="11"/>
        <v>12</v>
      </c>
      <c r="B205" s="4" t="str">
        <f t="shared" si="12"/>
        <v>12,38</v>
      </c>
      <c r="C205" s="4" t="str">
        <f t="shared" si="14"/>
        <v>B08,1,0,0,0,,12,38</v>
      </c>
      <c r="D205" t="s">
        <v>426</v>
      </c>
    </row>
    <row r="206" spans="1:4">
      <c r="A206" s="4">
        <f t="shared" si="11"/>
        <v>54</v>
      </c>
      <c r="B206" s="4" t="str">
        <f t="shared" si="12"/>
        <v>54,28</v>
      </c>
      <c r="C206" s="4" t="str">
        <f t="shared" si="14"/>
        <v>B08,0,1,0,0,,54,28</v>
      </c>
      <c r="D206" t="s">
        <v>427</v>
      </c>
    </row>
    <row r="207" spans="1:4">
      <c r="A207" s="4">
        <f t="shared" si="11"/>
        <v>10</v>
      </c>
      <c r="B207" s="4" t="str">
        <f t="shared" si="12"/>
        <v>10,28</v>
      </c>
      <c r="C207" s="4" t="str">
        <f t="shared" si="14"/>
        <v>B08,0,0,1,0,,10,28</v>
      </c>
      <c r="D207" t="s">
        <v>428</v>
      </c>
    </row>
    <row r="208" spans="1:4">
      <c r="A208" s="4">
        <f t="shared" si="11"/>
        <v>1</v>
      </c>
      <c r="B208" s="4" t="str">
        <f t="shared" si="12"/>
        <v>1,297</v>
      </c>
      <c r="C208" s="4" t="str">
        <f t="shared" si="14"/>
        <v>B08,0,0,0,1,,1,297</v>
      </c>
      <c r="D208" t="s">
        <v>429</v>
      </c>
    </row>
    <row r="209" spans="1:4">
      <c r="A209" s="4">
        <f t="shared" si="11"/>
        <v>1</v>
      </c>
      <c r="B209" s="4" t="str">
        <f t="shared" si="12"/>
        <v>1,311</v>
      </c>
      <c r="C209" s="4" t="str">
        <f t="shared" si="14"/>
        <v>B08,0,1,1,1,,1,311</v>
      </c>
      <c r="D209" t="s">
        <v>430</v>
      </c>
    </row>
    <row r="210" spans="1:4">
      <c r="A210" s="49">
        <f t="shared" si="11"/>
        <v>393</v>
      </c>
      <c r="B210" s="4" t="str">
        <f t="shared" si="12"/>
        <v>393,3</v>
      </c>
      <c r="C210" s="4" t="str">
        <f t="shared" si="13"/>
        <v>B09,0,0,0,,,14393,3</v>
      </c>
      <c r="D210" t="s">
        <v>431</v>
      </c>
    </row>
    <row r="211" spans="1:4">
      <c r="A211" s="4">
        <f t="shared" si="11"/>
        <v>4</v>
      </c>
      <c r="B211" s="4" t="str">
        <f t="shared" si="12"/>
        <v>4,611</v>
      </c>
      <c r="C211" s="4" t="str">
        <f t="shared" si="13"/>
        <v>B09,1,0,0,,,284,611</v>
      </c>
      <c r="D211" t="s">
        <v>432</v>
      </c>
    </row>
    <row r="212" spans="1:4">
      <c r="A212" s="4">
        <f t="shared" si="11"/>
        <v>2</v>
      </c>
      <c r="B212" s="4" t="str">
        <f t="shared" si="12"/>
        <v>2,353</v>
      </c>
      <c r="C212" s="4" t="str">
        <f t="shared" si="13"/>
        <v>B09,0,1,0,,,272,353</v>
      </c>
      <c r="D212" t="s">
        <v>433</v>
      </c>
    </row>
    <row r="213" spans="1:4">
      <c r="A213" s="4">
        <f t="shared" si="11"/>
        <v>6</v>
      </c>
      <c r="B213" s="4" t="str">
        <f t="shared" si="12"/>
        <v>6,615</v>
      </c>
      <c r="C213" s="4" t="str">
        <f t="shared" si="13"/>
        <v>B09,1,1,0,,,406,615</v>
      </c>
      <c r="D213" t="s">
        <v>434</v>
      </c>
    </row>
    <row r="214" spans="1:4">
      <c r="A214" s="4">
        <f t="shared" si="11"/>
        <v>7</v>
      </c>
      <c r="B214" s="4" t="str">
        <f t="shared" si="12"/>
        <v>7,219</v>
      </c>
      <c r="C214" s="4" t="str">
        <f t="shared" si="13"/>
        <v>B09,0,0,1,,,217,219</v>
      </c>
      <c r="D214" t="s">
        <v>435</v>
      </c>
    </row>
    <row r="215" spans="1:4">
      <c r="A215" s="4" t="e">
        <f t="shared" si="11"/>
        <v>#VALUE!</v>
      </c>
      <c r="B215" s="4" t="str">
        <f t="shared" si="12"/>
        <v>5776.</v>
      </c>
      <c r="C215" s="4" t="str">
        <f t="shared" si="13"/>
        <v>B09,1,0,1,,,4,5776.</v>
      </c>
      <c r="D215" t="s">
        <v>436</v>
      </c>
    </row>
    <row r="216" spans="1:4">
      <c r="A216" s="4" t="e">
        <f t="shared" si="11"/>
        <v>#VALUE!</v>
      </c>
      <c r="B216" s="4" t="str">
        <f t="shared" si="12"/>
        <v>2168.</v>
      </c>
      <c r="C216" s="4" t="str">
        <f t="shared" si="13"/>
        <v>B09,0,1,1,,,8,2168.</v>
      </c>
      <c r="D216" t="s">
        <v>437</v>
      </c>
    </row>
    <row r="217" spans="1:4">
      <c r="A217" s="4" t="e">
        <f t="shared" si="11"/>
        <v>#VALUE!</v>
      </c>
      <c r="B217" s="4" t="str">
        <f t="shared" si="12"/>
        <v>6171.</v>
      </c>
      <c r="C217" s="4" t="str">
        <f t="shared" si="13"/>
        <v>B09,1,1,1,,,5,6171.</v>
      </c>
      <c r="D217" t="s">
        <v>438</v>
      </c>
    </row>
    <row r="218" spans="1:4">
      <c r="A218" s="4">
        <f t="shared" si="11"/>
        <v>12061</v>
      </c>
      <c r="B218" s="4" t="str">
        <f t="shared" si="12"/>
        <v>12061</v>
      </c>
      <c r="C218" s="4" t="str">
        <f t="shared" si="13"/>
        <v>C01,0,0,0,0,0,12061</v>
      </c>
      <c r="D218" t="s">
        <v>439</v>
      </c>
    </row>
    <row r="219" spans="1:4">
      <c r="A219" s="4">
        <f t="shared" si="11"/>
        <v>23</v>
      </c>
      <c r="B219" s="4" t="str">
        <f t="shared" si="12"/>
        <v>23,46</v>
      </c>
      <c r="C219" s="4" t="str">
        <f t="shared" si="13"/>
        <v>C01,1,0,0,0,0,23,46</v>
      </c>
      <c r="D219" t="s">
        <v>440</v>
      </c>
    </row>
    <row r="220" spans="1:4">
      <c r="A220" s="4">
        <f t="shared" si="11"/>
        <v>72</v>
      </c>
      <c r="B220" s="4" t="str">
        <f t="shared" si="12"/>
        <v>72,62</v>
      </c>
      <c r="C220" s="4" t="str">
        <f t="shared" si="13"/>
        <v>C01,0,1,0,0,0,72,62</v>
      </c>
      <c r="D220" t="s">
        <v>441</v>
      </c>
    </row>
    <row r="221" spans="1:4">
      <c r="A221" s="4">
        <f t="shared" si="11"/>
        <v>8</v>
      </c>
      <c r="B221" s="4" t="str">
        <f t="shared" si="12"/>
        <v>8,546</v>
      </c>
      <c r="C221" s="4" t="str">
        <f t="shared" si="13"/>
        <v>C01,0,0,1,0,0,8,546</v>
      </c>
      <c r="D221" t="s">
        <v>442</v>
      </c>
    </row>
    <row r="222" spans="1:4">
      <c r="A222" s="4">
        <f t="shared" si="11"/>
        <v>2</v>
      </c>
      <c r="B222" s="4" t="str">
        <f t="shared" si="12"/>
        <v>2,514</v>
      </c>
      <c r="C222" s="4" t="str">
        <f t="shared" si="13"/>
        <v>C01,1,0,1,0,0,2,514</v>
      </c>
      <c r="D222" t="s">
        <v>443</v>
      </c>
    </row>
    <row r="223" spans="1:4">
      <c r="A223" s="4">
        <f t="shared" si="11"/>
        <v>1</v>
      </c>
      <c r="B223" s="4" t="str">
        <f t="shared" si="12"/>
        <v>1,351</v>
      </c>
      <c r="C223" s="4" t="str">
        <f t="shared" si="13"/>
        <v>C01,1,1,1,0,0,1,351</v>
      </c>
      <c r="D223" t="s">
        <v>444</v>
      </c>
    </row>
    <row r="224" spans="1:4">
      <c r="A224" s="4">
        <f t="shared" si="11"/>
        <v>5</v>
      </c>
      <c r="B224" s="4" t="str">
        <f t="shared" si="12"/>
        <v>5,606</v>
      </c>
      <c r="C224" s="4" t="str">
        <f t="shared" si="13"/>
        <v>C01,0,0,0,1,0,5,606</v>
      </c>
      <c r="D224" t="s">
        <v>445</v>
      </c>
    </row>
    <row r="225" spans="1:4">
      <c r="A225" s="4">
        <f t="shared" si="11"/>
        <v>1</v>
      </c>
      <c r="B225" s="4" t="str">
        <f t="shared" si="12"/>
        <v>1,733</v>
      </c>
      <c r="C225" s="4" t="str">
        <f t="shared" si="13"/>
        <v>C01,0,1,0,1,0,1,733</v>
      </c>
      <c r="D225" t="s">
        <v>446</v>
      </c>
    </row>
    <row r="226" spans="1:4">
      <c r="A226" s="4">
        <f t="shared" si="11"/>
        <v>14</v>
      </c>
      <c r="B226" s="4" t="str">
        <f t="shared" si="12"/>
        <v>14,56</v>
      </c>
      <c r="C226" s="4" t="str">
        <f t="shared" si="13"/>
        <v>C01,0,0,1,1,0,14,56</v>
      </c>
      <c r="D226" t="s">
        <v>447</v>
      </c>
    </row>
    <row r="227" spans="1:4">
      <c r="A227" s="4">
        <f t="shared" si="11"/>
        <v>13</v>
      </c>
      <c r="B227" s="4" t="str">
        <f t="shared" si="12"/>
        <v>13,45</v>
      </c>
      <c r="C227" s="4" t="str">
        <f t="shared" si="13"/>
        <v>C01,1,0,1,1,0,13,45</v>
      </c>
      <c r="D227" t="s">
        <v>448</v>
      </c>
    </row>
    <row r="228" spans="1:4">
      <c r="A228" s="4">
        <f t="shared" si="11"/>
        <v>8</v>
      </c>
      <c r="B228" s="4" t="str">
        <f t="shared" si="12"/>
        <v>8,376</v>
      </c>
      <c r="C228" s="4" t="str">
        <f t="shared" si="13"/>
        <v>C01,1,1,1,1,0,8,376</v>
      </c>
      <c r="D228" t="s">
        <v>449</v>
      </c>
    </row>
    <row r="229" spans="1:4">
      <c r="A229" s="4">
        <f t="shared" si="11"/>
        <v>29</v>
      </c>
      <c r="B229" s="4" t="str">
        <f t="shared" si="12"/>
        <v>29,57</v>
      </c>
      <c r="C229" s="4" t="str">
        <f t="shared" si="13"/>
        <v>C01,0,0,0,0,1,29,57</v>
      </c>
      <c r="D229" t="s">
        <v>450</v>
      </c>
    </row>
    <row r="230" spans="1:4">
      <c r="A230" s="4">
        <f t="shared" si="11"/>
        <v>7</v>
      </c>
      <c r="B230" s="4" t="str">
        <f t="shared" si="12"/>
        <v>7,487</v>
      </c>
      <c r="C230" s="4" t="str">
        <f t="shared" si="13"/>
        <v>C01,1,0,0,0,1,7,487</v>
      </c>
      <c r="D230" t="s">
        <v>451</v>
      </c>
    </row>
    <row r="231" spans="1:4">
      <c r="A231" s="4">
        <f t="shared" si="11"/>
        <v>7</v>
      </c>
      <c r="B231" s="4" t="str">
        <f t="shared" si="12"/>
        <v>7,633</v>
      </c>
      <c r="C231" s="4" t="str">
        <f t="shared" si="13"/>
        <v>C01,0,1,0,0,1,7,633</v>
      </c>
      <c r="D231" t="s">
        <v>452</v>
      </c>
    </row>
    <row r="232" spans="1:4">
      <c r="A232" s="4">
        <f t="shared" si="11"/>
        <v>3</v>
      </c>
      <c r="B232" s="4" t="str">
        <f t="shared" si="12"/>
        <v>3,498</v>
      </c>
      <c r="C232" s="4" t="str">
        <f t="shared" si="13"/>
        <v>C01,1,1,0,0,1,3,498</v>
      </c>
      <c r="D232" t="s">
        <v>453</v>
      </c>
    </row>
    <row r="233" spans="1:4">
      <c r="A233" s="4">
        <f t="shared" si="11"/>
        <v>3</v>
      </c>
      <c r="B233" s="4" t="str">
        <f t="shared" si="12"/>
        <v>3,484</v>
      </c>
      <c r="C233" s="4" t="str">
        <f t="shared" si="13"/>
        <v>C01,1,0,1,0,1,3,484</v>
      </c>
      <c r="D233" t="s">
        <v>454</v>
      </c>
    </row>
    <row r="234" spans="1:4">
      <c r="A234" s="4">
        <f t="shared" si="11"/>
        <v>2</v>
      </c>
      <c r="B234" s="4" t="str">
        <f t="shared" si="12"/>
        <v>2,479</v>
      </c>
      <c r="C234" s="4" t="str">
        <f t="shared" si="13"/>
        <v>C01,1,1,1,0,1,2,479</v>
      </c>
      <c r="D234" t="s">
        <v>455</v>
      </c>
    </row>
    <row r="235" spans="1:4">
      <c r="A235" s="4">
        <f t="shared" si="11"/>
        <v>3</v>
      </c>
      <c r="B235" s="4" t="str">
        <f t="shared" si="12"/>
        <v>3,610</v>
      </c>
      <c r="C235" s="4" t="str">
        <f t="shared" si="13"/>
        <v>C01,0,0,0,1,1,3,610</v>
      </c>
      <c r="D235" t="s">
        <v>456</v>
      </c>
    </row>
    <row r="236" spans="1:4">
      <c r="A236" s="4">
        <f t="shared" ref="A236:A299" si="15">INT(B236)</f>
        <v>2</v>
      </c>
      <c r="B236" s="4" t="str">
        <f t="shared" ref="B236:B299" si="16">RIGHT(C236,5)</f>
        <v>2,367</v>
      </c>
      <c r="C236" s="4" t="str">
        <f t="shared" ref="C236:C293" si="17">LEFT(D236,19)</f>
        <v>C01,1,0,0,1,1,2,367</v>
      </c>
      <c r="D236" t="s">
        <v>457</v>
      </c>
    </row>
    <row r="237" spans="1:4">
      <c r="A237" s="4">
        <f t="shared" si="15"/>
        <v>2</v>
      </c>
      <c r="B237" s="4" t="str">
        <f t="shared" si="16"/>
        <v>2,544</v>
      </c>
      <c r="C237" s="4" t="str">
        <f t="shared" si="17"/>
        <v>C01,1,1,0,1,1,2,544</v>
      </c>
      <c r="D237" t="s">
        <v>458</v>
      </c>
    </row>
    <row r="238" spans="1:4">
      <c r="A238" s="4">
        <f t="shared" si="15"/>
        <v>4</v>
      </c>
      <c r="B238" s="4" t="str">
        <f t="shared" si="16"/>
        <v>4,682</v>
      </c>
      <c r="C238" s="4" t="str">
        <f t="shared" si="17"/>
        <v>C01,0,0,1,1,1,4,682</v>
      </c>
      <c r="D238" t="s">
        <v>459</v>
      </c>
    </row>
    <row r="239" spans="1:4">
      <c r="A239" s="4">
        <f t="shared" si="15"/>
        <v>42</v>
      </c>
      <c r="B239" s="4" t="str">
        <f t="shared" si="16"/>
        <v>42,49</v>
      </c>
      <c r="C239" s="4" t="str">
        <f t="shared" si="17"/>
        <v>C01,1,0,1,1,1,42,49</v>
      </c>
      <c r="D239" t="s">
        <v>460</v>
      </c>
    </row>
    <row r="240" spans="1:4">
      <c r="A240" s="4">
        <f t="shared" si="15"/>
        <v>1</v>
      </c>
      <c r="B240" s="4" t="str">
        <f t="shared" si="16"/>
        <v>1,142</v>
      </c>
      <c r="C240" s="4" t="str">
        <f t="shared" si="17"/>
        <v>C01,0,1,1,1,1,1,142</v>
      </c>
      <c r="D240" t="s">
        <v>461</v>
      </c>
    </row>
    <row r="241" spans="1:4">
      <c r="A241" s="4">
        <f t="shared" si="15"/>
        <v>69</v>
      </c>
      <c r="B241" s="4" t="str">
        <f t="shared" si="16"/>
        <v>69,47</v>
      </c>
      <c r="C241" s="4" t="str">
        <f t="shared" si="17"/>
        <v>C01,1,1,1,1,1,69,47</v>
      </c>
      <c r="D241" t="s">
        <v>462</v>
      </c>
    </row>
    <row r="242" spans="1:4">
      <c r="A242" s="4">
        <f t="shared" si="15"/>
        <v>15645</v>
      </c>
      <c r="B242" s="4" t="str">
        <f t="shared" si="16"/>
        <v>15645</v>
      </c>
      <c r="C242" s="4" t="str">
        <f t="shared" si="17"/>
        <v>C02,0,0,0,0,0,15645</v>
      </c>
      <c r="D242" t="s">
        <v>463</v>
      </c>
    </row>
    <row r="243" spans="1:4">
      <c r="A243" s="4">
        <f t="shared" si="15"/>
        <v>13</v>
      </c>
      <c r="B243" s="4" t="str">
        <f t="shared" si="16"/>
        <v>13,47</v>
      </c>
      <c r="C243" s="4" t="str">
        <f t="shared" si="17"/>
        <v>C02,1,0,0,0,0,13,47</v>
      </c>
      <c r="D243" t="s">
        <v>464</v>
      </c>
    </row>
    <row r="244" spans="1:4">
      <c r="A244" s="4">
        <f t="shared" si="15"/>
        <v>19</v>
      </c>
      <c r="B244" s="4" t="str">
        <f t="shared" si="16"/>
        <v>19,65</v>
      </c>
      <c r="C244" s="4" t="str">
        <f t="shared" si="17"/>
        <v>C02,0,1,0,0,0,19,65</v>
      </c>
      <c r="D244" t="s">
        <v>465</v>
      </c>
    </row>
    <row r="245" spans="1:4">
      <c r="A245" s="4">
        <f t="shared" si="15"/>
        <v>3</v>
      </c>
      <c r="B245" s="4" t="str">
        <f t="shared" si="16"/>
        <v>3,656</v>
      </c>
      <c r="C245" s="4" t="str">
        <f t="shared" si="17"/>
        <v>C02,0,0,1,0,0,3,656</v>
      </c>
      <c r="D245" t="s">
        <v>466</v>
      </c>
    </row>
    <row r="246" spans="1:4">
      <c r="A246" s="4">
        <f t="shared" si="15"/>
        <v>3</v>
      </c>
      <c r="B246" s="4" t="str">
        <f t="shared" si="16"/>
        <v>3,457</v>
      </c>
      <c r="C246" s="4" t="str">
        <f t="shared" si="17"/>
        <v>C02,1,0,1,0,0,3,457</v>
      </c>
      <c r="D246" t="s">
        <v>467</v>
      </c>
    </row>
    <row r="247" spans="1:4">
      <c r="A247" s="4">
        <f t="shared" si="15"/>
        <v>1</v>
      </c>
      <c r="B247" s="4" t="str">
        <f t="shared" si="16"/>
        <v>1,500</v>
      </c>
      <c r="C247" s="4" t="str">
        <f t="shared" si="17"/>
        <v>C02,0,0,0,1,0,1,500</v>
      </c>
      <c r="D247" t="s">
        <v>468</v>
      </c>
    </row>
    <row r="248" spans="1:4">
      <c r="A248" s="4">
        <f t="shared" si="15"/>
        <v>2</v>
      </c>
      <c r="B248" s="4" t="str">
        <f t="shared" si="16"/>
        <v>2,650</v>
      </c>
      <c r="C248" s="4" t="str">
        <f t="shared" si="17"/>
        <v>C02,0,0,1,1,0,2,650</v>
      </c>
      <c r="D248" t="s">
        <v>469</v>
      </c>
    </row>
    <row r="249" spans="1:4">
      <c r="A249" s="4">
        <f t="shared" si="15"/>
        <v>1</v>
      </c>
      <c r="B249" s="4" t="str">
        <f t="shared" si="16"/>
        <v>1,622</v>
      </c>
      <c r="C249" s="4" t="str">
        <f t="shared" si="17"/>
        <v>C02,1,0,1,1,0,1,622</v>
      </c>
      <c r="D249" t="s">
        <v>470</v>
      </c>
    </row>
    <row r="250" spans="1:4">
      <c r="A250" s="4">
        <f t="shared" si="15"/>
        <v>3</v>
      </c>
      <c r="B250" s="4" t="str">
        <f t="shared" si="16"/>
        <v>3,673</v>
      </c>
      <c r="C250" s="4" t="str">
        <f t="shared" si="17"/>
        <v>C02,0,0,0,0,1,3,673</v>
      </c>
      <c r="D250" t="s">
        <v>471</v>
      </c>
    </row>
    <row r="251" spans="1:4">
      <c r="A251" s="4">
        <f t="shared" si="15"/>
        <v>1</v>
      </c>
      <c r="B251" s="4" t="str">
        <f t="shared" si="16"/>
        <v>1,460</v>
      </c>
      <c r="C251" s="4" t="str">
        <f t="shared" si="17"/>
        <v>C02,1,0,0,0,1,1,460</v>
      </c>
      <c r="D251" t="s">
        <v>472</v>
      </c>
    </row>
    <row r="252" spans="1:4">
      <c r="A252" s="4">
        <f t="shared" si="15"/>
        <v>2</v>
      </c>
      <c r="B252" s="4" t="str">
        <f t="shared" si="16"/>
        <v>2,695</v>
      </c>
      <c r="C252" s="4" t="str">
        <f t="shared" si="17"/>
        <v>C02,0,0,0,1,1,2,695</v>
      </c>
      <c r="D252" t="s">
        <v>473</v>
      </c>
    </row>
    <row r="253" spans="1:4">
      <c r="A253" s="4">
        <f t="shared" si="15"/>
        <v>1</v>
      </c>
      <c r="B253" s="4" t="str">
        <f t="shared" si="16"/>
        <v>1,577</v>
      </c>
      <c r="C253" s="4" t="str">
        <f t="shared" si="17"/>
        <v>C02,1,1,0,1,1,1,577</v>
      </c>
      <c r="D253" t="s">
        <v>474</v>
      </c>
    </row>
    <row r="254" spans="1:4">
      <c r="A254" s="4">
        <f t="shared" si="15"/>
        <v>5</v>
      </c>
      <c r="B254" s="4" t="str">
        <f t="shared" si="16"/>
        <v>5,545</v>
      </c>
      <c r="C254" s="4" t="str">
        <f t="shared" si="17"/>
        <v>C02,1,0,1,1,1,5,545</v>
      </c>
      <c r="D254" t="s">
        <v>475</v>
      </c>
    </row>
    <row r="255" spans="1:4">
      <c r="A255" s="4">
        <f t="shared" si="15"/>
        <v>15</v>
      </c>
      <c r="B255" s="4" t="str">
        <f t="shared" si="16"/>
        <v>15,51</v>
      </c>
      <c r="C255" s="4" t="str">
        <f t="shared" si="17"/>
        <v>C02,1,1,1,1,1,15,51</v>
      </c>
      <c r="D255" t="s">
        <v>476</v>
      </c>
    </row>
    <row r="256" spans="1:4">
      <c r="A256" s="4">
        <f t="shared" si="15"/>
        <v>18311</v>
      </c>
      <c r="B256" s="4" t="str">
        <f t="shared" si="16"/>
        <v>18311</v>
      </c>
      <c r="C256" s="4" t="str">
        <f t="shared" si="17"/>
        <v>C03,0,0,0,0,0,18311</v>
      </c>
      <c r="D256" t="s">
        <v>477</v>
      </c>
    </row>
    <row r="257" spans="1:4">
      <c r="A257" s="4">
        <f t="shared" si="15"/>
        <v>19</v>
      </c>
      <c r="B257" s="4" t="str">
        <f t="shared" si="16"/>
        <v>19,39</v>
      </c>
      <c r="C257" s="4" t="str">
        <f t="shared" si="17"/>
        <v>C03,1,0,0,0,0,19,39</v>
      </c>
      <c r="D257" t="s">
        <v>478</v>
      </c>
    </row>
    <row r="258" spans="1:4">
      <c r="A258" s="4">
        <f t="shared" si="15"/>
        <v>43</v>
      </c>
      <c r="B258" s="4" t="str">
        <f t="shared" si="16"/>
        <v>43,53</v>
      </c>
      <c r="C258" s="4" t="str">
        <f t="shared" si="17"/>
        <v>C03,0,1,0,0,0,43,53</v>
      </c>
      <c r="D258" t="s">
        <v>479</v>
      </c>
    </row>
    <row r="259" spans="1:4">
      <c r="A259" s="4">
        <f t="shared" si="15"/>
        <v>2</v>
      </c>
      <c r="B259" s="4" t="str">
        <f t="shared" si="16"/>
        <v>2,583</v>
      </c>
      <c r="C259" s="4" t="str">
        <f t="shared" si="17"/>
        <v>C03,0,0,1,0,0,2,583</v>
      </c>
      <c r="D259" t="s">
        <v>480</v>
      </c>
    </row>
    <row r="260" spans="1:4">
      <c r="A260" s="4">
        <f t="shared" si="15"/>
        <v>6</v>
      </c>
      <c r="B260" s="4" t="str">
        <f t="shared" si="16"/>
        <v>6,572</v>
      </c>
      <c r="C260" s="4" t="str">
        <f t="shared" si="17"/>
        <v>C03,0,0,0,1,0,6,572</v>
      </c>
      <c r="D260" t="s">
        <v>481</v>
      </c>
    </row>
    <row r="261" spans="1:4">
      <c r="A261" s="4">
        <f t="shared" si="15"/>
        <v>1</v>
      </c>
      <c r="B261" s="4" t="str">
        <f t="shared" si="16"/>
        <v>1,540</v>
      </c>
      <c r="C261" s="4" t="str">
        <f t="shared" si="17"/>
        <v>C03,0,1,0,1,0,1,540</v>
      </c>
      <c r="D261" t="s">
        <v>482</v>
      </c>
    </row>
    <row r="262" spans="1:4">
      <c r="A262" s="4">
        <f t="shared" si="15"/>
        <v>1</v>
      </c>
      <c r="B262" s="4" t="str">
        <f t="shared" si="16"/>
        <v>1,523</v>
      </c>
      <c r="C262" s="4" t="str">
        <f t="shared" si="17"/>
        <v>C03,0,0,0,0,1,1,523</v>
      </c>
      <c r="D262" t="s">
        <v>483</v>
      </c>
    </row>
    <row r="263" spans="1:4">
      <c r="A263" s="4">
        <f t="shared" si="15"/>
        <v>1</v>
      </c>
      <c r="B263" s="4" t="str">
        <f t="shared" si="16"/>
        <v>1,496</v>
      </c>
      <c r="C263" s="4" t="str">
        <f t="shared" si="17"/>
        <v>C03,1,1,1,0,1,1,496</v>
      </c>
      <c r="D263" t="s">
        <v>484</v>
      </c>
    </row>
    <row r="264" spans="1:4">
      <c r="A264" s="4">
        <f t="shared" si="15"/>
        <v>8995</v>
      </c>
      <c r="B264" s="4" t="str">
        <f t="shared" si="16"/>
        <v>8995,</v>
      </c>
      <c r="C264" s="4" t="str">
        <f t="shared" si="17"/>
        <v>C04,0,0,0,0,0,8995,</v>
      </c>
      <c r="D264" t="s">
        <v>485</v>
      </c>
    </row>
    <row r="265" spans="1:4">
      <c r="A265" s="4">
        <f t="shared" si="15"/>
        <v>8</v>
      </c>
      <c r="B265" s="4" t="str">
        <f t="shared" si="16"/>
        <v>8,308</v>
      </c>
      <c r="C265" s="4" t="str">
        <f t="shared" si="17"/>
        <v>C04,1,0,0,0,0,8,308</v>
      </c>
      <c r="D265" t="s">
        <v>486</v>
      </c>
    </row>
    <row r="266" spans="1:4">
      <c r="A266" s="4">
        <f t="shared" si="15"/>
        <v>44</v>
      </c>
      <c r="B266" s="4" t="str">
        <f t="shared" si="16"/>
        <v>44,37</v>
      </c>
      <c r="C266" s="4" t="str">
        <f t="shared" si="17"/>
        <v>C04,0,1,0,0,0,44,37</v>
      </c>
      <c r="D266" t="s">
        <v>487</v>
      </c>
    </row>
    <row r="267" spans="1:4">
      <c r="A267" s="4">
        <f t="shared" si="15"/>
        <v>3</v>
      </c>
      <c r="B267" s="4" t="str">
        <f t="shared" si="16"/>
        <v>3,297</v>
      </c>
      <c r="C267" s="4" t="str">
        <f t="shared" si="17"/>
        <v>C04,1,1,0,0,0,3,297</v>
      </c>
      <c r="D267" t="s">
        <v>488</v>
      </c>
    </row>
    <row r="268" spans="1:4">
      <c r="A268" s="4">
        <f t="shared" si="15"/>
        <v>13</v>
      </c>
      <c r="B268" s="4" t="str">
        <f t="shared" si="16"/>
        <v>13,36</v>
      </c>
      <c r="C268" s="4" t="str">
        <f t="shared" si="17"/>
        <v>C04,0,0,1,0,0,13,36</v>
      </c>
      <c r="D268" t="s">
        <v>489</v>
      </c>
    </row>
    <row r="269" spans="1:4">
      <c r="A269" s="4">
        <f t="shared" si="15"/>
        <v>2</v>
      </c>
      <c r="B269" s="4" t="str">
        <f t="shared" si="16"/>
        <v>2,309</v>
      </c>
      <c r="C269" s="4" t="str">
        <f t="shared" si="17"/>
        <v>C04,1,0,1,0,0,2,309</v>
      </c>
      <c r="D269" t="s">
        <v>490</v>
      </c>
    </row>
    <row r="270" spans="1:4">
      <c r="A270" s="4">
        <f t="shared" si="15"/>
        <v>1</v>
      </c>
      <c r="B270" s="4" t="str">
        <f t="shared" si="16"/>
        <v>1,282</v>
      </c>
      <c r="C270" s="4" t="str">
        <f t="shared" si="17"/>
        <v>C04,1,1,1,0,0,1,282</v>
      </c>
      <c r="D270" t="s">
        <v>491</v>
      </c>
    </row>
    <row r="271" spans="1:4">
      <c r="A271" s="4">
        <f t="shared" si="15"/>
        <v>10</v>
      </c>
      <c r="B271" s="4" t="str">
        <f t="shared" si="16"/>
        <v>10,36</v>
      </c>
      <c r="C271" s="4" t="str">
        <f t="shared" si="17"/>
        <v>C04,0,0,0,1,0,10,36</v>
      </c>
      <c r="D271" t="s">
        <v>492</v>
      </c>
    </row>
    <row r="272" spans="1:4">
      <c r="A272" s="4">
        <f t="shared" si="15"/>
        <v>14</v>
      </c>
      <c r="B272" s="4" t="str">
        <f t="shared" si="16"/>
        <v>14,30</v>
      </c>
      <c r="C272" s="4" t="str">
        <f t="shared" si="17"/>
        <v>C04,1,0,0,1,0,14,30</v>
      </c>
      <c r="D272" t="s">
        <v>493</v>
      </c>
    </row>
    <row r="273" spans="1:4">
      <c r="A273" s="4">
        <f t="shared" si="15"/>
        <v>1</v>
      </c>
      <c r="B273" s="4" t="str">
        <f t="shared" si="16"/>
        <v>1,286</v>
      </c>
      <c r="C273" s="4" t="str">
        <f t="shared" si="17"/>
        <v>C04,1,1,0,1,0,1,286</v>
      </c>
      <c r="D273" t="s">
        <v>494</v>
      </c>
    </row>
    <row r="274" spans="1:4">
      <c r="A274" s="4">
        <f t="shared" si="15"/>
        <v>7</v>
      </c>
      <c r="B274" s="4" t="str">
        <f t="shared" si="16"/>
        <v>7,315</v>
      </c>
      <c r="C274" s="4" t="str">
        <f t="shared" si="17"/>
        <v>C04,1,0,1,1,0,7,315</v>
      </c>
      <c r="D274" t="s">
        <v>495</v>
      </c>
    </row>
    <row r="275" spans="1:4">
      <c r="A275" s="4">
        <f t="shared" si="15"/>
        <v>1</v>
      </c>
      <c r="B275" s="4" t="str">
        <f t="shared" si="16"/>
        <v>1,207</v>
      </c>
      <c r="C275" s="4" t="str">
        <f t="shared" si="17"/>
        <v>C04,1,1,1,1,0,1,207</v>
      </c>
      <c r="D275" t="s">
        <v>496</v>
      </c>
    </row>
    <row r="276" spans="1:4">
      <c r="A276" s="4">
        <f t="shared" si="15"/>
        <v>21</v>
      </c>
      <c r="B276" s="4" t="str">
        <f t="shared" si="16"/>
        <v>21,36</v>
      </c>
      <c r="C276" s="4" t="str">
        <f t="shared" si="17"/>
        <v>C04,0,0,0,0,1,21,36</v>
      </c>
      <c r="D276" t="s">
        <v>497</v>
      </c>
    </row>
    <row r="277" spans="1:4">
      <c r="A277" s="4">
        <f t="shared" si="15"/>
        <v>3</v>
      </c>
      <c r="B277" s="4" t="str">
        <f t="shared" si="16"/>
        <v>3,387</v>
      </c>
      <c r="C277" s="4" t="str">
        <f t="shared" si="17"/>
        <v>C04,0,0,1,0,1,3,387</v>
      </c>
      <c r="D277" t="s">
        <v>498</v>
      </c>
    </row>
    <row r="278" spans="1:4">
      <c r="A278" s="4">
        <f t="shared" si="15"/>
        <v>1</v>
      </c>
      <c r="B278" s="4" t="str">
        <f t="shared" si="16"/>
        <v>1,277</v>
      </c>
      <c r="C278" s="4" t="str">
        <f t="shared" si="17"/>
        <v>C04,1,0,1,0,1,1,277</v>
      </c>
      <c r="D278" t="s">
        <v>499</v>
      </c>
    </row>
    <row r="279" spans="1:4">
      <c r="A279" s="4">
        <f t="shared" si="15"/>
        <v>2</v>
      </c>
      <c r="B279" s="4" t="str">
        <f t="shared" si="16"/>
        <v>2,382</v>
      </c>
      <c r="C279" s="4" t="str">
        <f t="shared" si="17"/>
        <v>C04,0,1,1,0,1,2,382</v>
      </c>
      <c r="D279" t="s">
        <v>500</v>
      </c>
    </row>
    <row r="280" spans="1:4">
      <c r="A280" s="4">
        <f t="shared" si="15"/>
        <v>4</v>
      </c>
      <c r="B280" s="4" t="str">
        <f t="shared" si="16"/>
        <v>4,425</v>
      </c>
      <c r="C280" s="4" t="str">
        <f t="shared" si="17"/>
        <v>C04,0,0,0,1,1,4,425</v>
      </c>
      <c r="D280" t="s">
        <v>501</v>
      </c>
    </row>
    <row r="281" spans="1:4">
      <c r="A281" s="4">
        <f t="shared" si="15"/>
        <v>3</v>
      </c>
      <c r="B281" s="4" t="str">
        <f t="shared" si="16"/>
        <v>3,258</v>
      </c>
      <c r="C281" s="4" t="str">
        <f t="shared" si="17"/>
        <v>C04,1,1,0,1,1,3,258</v>
      </c>
      <c r="D281" t="s">
        <v>502</v>
      </c>
    </row>
    <row r="282" spans="1:4">
      <c r="A282" s="4">
        <f t="shared" si="15"/>
        <v>1</v>
      </c>
      <c r="B282" s="4" t="str">
        <f t="shared" si="16"/>
        <v>1,381</v>
      </c>
      <c r="C282" s="4" t="str">
        <f t="shared" si="17"/>
        <v>C04,0,0,1,1,1,1,381</v>
      </c>
      <c r="D282" t="s">
        <v>503</v>
      </c>
    </row>
    <row r="283" spans="1:4">
      <c r="A283" s="4">
        <f t="shared" si="15"/>
        <v>19</v>
      </c>
      <c r="B283" s="4" t="str">
        <f t="shared" si="16"/>
        <v>19,31</v>
      </c>
      <c r="C283" s="4" t="str">
        <f t="shared" si="17"/>
        <v>C04,1,0,1,1,1,19,31</v>
      </c>
      <c r="D283" t="s">
        <v>504</v>
      </c>
    </row>
    <row r="284" spans="1:4">
      <c r="A284" s="4">
        <f t="shared" si="15"/>
        <v>43</v>
      </c>
      <c r="B284" s="4" t="str">
        <f t="shared" si="16"/>
        <v>43,27</v>
      </c>
      <c r="C284" s="4" t="str">
        <f t="shared" si="17"/>
        <v>C04,1,1,1,1,1,43,27</v>
      </c>
      <c r="D284" t="s">
        <v>505</v>
      </c>
    </row>
    <row r="285" spans="1:4">
      <c r="A285" s="4">
        <f t="shared" si="15"/>
        <v>18852</v>
      </c>
      <c r="B285" s="4" t="str">
        <f t="shared" si="16"/>
        <v>18852</v>
      </c>
      <c r="C285" s="4" t="str">
        <f t="shared" si="17"/>
        <v>C05,0,0,0,0,0,18852</v>
      </c>
      <c r="D285" t="s">
        <v>506</v>
      </c>
    </row>
    <row r="286" spans="1:4">
      <c r="A286" s="4">
        <f t="shared" si="15"/>
        <v>13</v>
      </c>
      <c r="B286" s="4" t="str">
        <f t="shared" si="16"/>
        <v>13,30</v>
      </c>
      <c r="C286" s="4" t="str">
        <f t="shared" si="17"/>
        <v>C05,1,0,0,0,0,13,30</v>
      </c>
      <c r="D286" t="s">
        <v>507</v>
      </c>
    </row>
    <row r="287" spans="1:4">
      <c r="A287" s="4">
        <f t="shared" si="15"/>
        <v>72</v>
      </c>
      <c r="B287" s="4" t="str">
        <f t="shared" si="16"/>
        <v>72,34</v>
      </c>
      <c r="C287" s="4" t="str">
        <f t="shared" si="17"/>
        <v>C05,0,1,0,0,0,72,34</v>
      </c>
      <c r="D287" t="s">
        <v>508</v>
      </c>
    </row>
    <row r="288" spans="1:4">
      <c r="A288" s="4">
        <f t="shared" si="15"/>
        <v>1</v>
      </c>
      <c r="B288" s="4" t="str">
        <f t="shared" si="16"/>
        <v>1,198</v>
      </c>
      <c r="C288" s="4" t="str">
        <f t="shared" si="17"/>
        <v>C05,1,1,0,0,0,1,198</v>
      </c>
      <c r="D288" t="s">
        <v>509</v>
      </c>
    </row>
    <row r="289" spans="1:4">
      <c r="A289" s="4">
        <f t="shared" si="15"/>
        <v>9</v>
      </c>
      <c r="B289" s="4" t="str">
        <f t="shared" si="16"/>
        <v>9,352</v>
      </c>
      <c r="C289" s="4" t="str">
        <f t="shared" si="17"/>
        <v>C05,0,0,1,0,0,9,352</v>
      </c>
      <c r="D289" t="s">
        <v>510</v>
      </c>
    </row>
    <row r="290" spans="1:4">
      <c r="A290" s="4">
        <f t="shared" si="15"/>
        <v>2</v>
      </c>
      <c r="B290" s="4" t="str">
        <f t="shared" si="16"/>
        <v>2,354</v>
      </c>
      <c r="C290" s="4" t="str">
        <f t="shared" si="17"/>
        <v>C05,0,0,0,1,0,2,354</v>
      </c>
      <c r="D290" t="s">
        <v>511</v>
      </c>
    </row>
    <row r="291" spans="1:4">
      <c r="A291" s="4">
        <f t="shared" si="15"/>
        <v>1</v>
      </c>
      <c r="B291" s="4" t="str">
        <f t="shared" si="16"/>
        <v>1,368</v>
      </c>
      <c r="C291" s="4" t="str">
        <f t="shared" si="17"/>
        <v>C05,1,0,0,1,0,1,368</v>
      </c>
      <c r="D291" t="s">
        <v>512</v>
      </c>
    </row>
    <row r="292" spans="1:4">
      <c r="A292" s="4">
        <f t="shared" si="15"/>
        <v>2</v>
      </c>
      <c r="B292" s="4" t="str">
        <f t="shared" si="16"/>
        <v>2,364</v>
      </c>
      <c r="C292" s="4" t="str">
        <f t="shared" si="17"/>
        <v>C05,0,0,0,0,1,2,364</v>
      </c>
      <c r="D292" t="s">
        <v>513</v>
      </c>
    </row>
    <row r="293" spans="1:4">
      <c r="A293" s="4">
        <f t="shared" si="15"/>
        <v>1</v>
      </c>
      <c r="B293" s="4" t="str">
        <f t="shared" si="16"/>
        <v>1,327</v>
      </c>
      <c r="C293" s="4" t="str">
        <f t="shared" si="17"/>
        <v>C05,0,1,0,0,1,1,327</v>
      </c>
      <c r="D293" t="s">
        <v>514</v>
      </c>
    </row>
    <row r="294" spans="1:4">
      <c r="A294" s="49">
        <f t="shared" si="15"/>
        <v>15697</v>
      </c>
      <c r="B294" s="4" t="str">
        <f t="shared" si="16"/>
        <v>15697</v>
      </c>
      <c r="C294" s="4" t="str">
        <f>LEFT(D294,18)</f>
        <v>C06,0,0,0,0,,15697</v>
      </c>
      <c r="D294" t="s">
        <v>515</v>
      </c>
    </row>
    <row r="295" spans="1:4">
      <c r="A295" s="4">
        <f t="shared" si="15"/>
        <v>23</v>
      </c>
      <c r="B295" s="4" t="str">
        <f t="shared" si="16"/>
        <v>23,48</v>
      </c>
      <c r="C295" s="4" t="str">
        <f t="shared" ref="C295:C329" si="18">LEFT(D295,18)</f>
        <v>C06,1,0,0,0,,23,48</v>
      </c>
      <c r="D295" t="s">
        <v>516</v>
      </c>
    </row>
    <row r="296" spans="1:4">
      <c r="A296" s="4">
        <f t="shared" si="15"/>
        <v>102</v>
      </c>
      <c r="B296" s="4" t="str">
        <f t="shared" si="16"/>
        <v>102,6</v>
      </c>
      <c r="C296" s="4" t="str">
        <f t="shared" si="18"/>
        <v>C06,0,1,0,0,,102,6</v>
      </c>
      <c r="D296" t="s">
        <v>517</v>
      </c>
    </row>
    <row r="297" spans="1:4">
      <c r="A297" s="4">
        <f t="shared" si="15"/>
        <v>5</v>
      </c>
      <c r="B297" s="4" t="str">
        <f t="shared" si="16"/>
        <v>5,482</v>
      </c>
      <c r="C297" s="4" t="str">
        <f t="shared" si="18"/>
        <v>C06,1,1,0,0,,5,482</v>
      </c>
      <c r="D297" t="s">
        <v>518</v>
      </c>
    </row>
    <row r="298" spans="1:4">
      <c r="A298" s="4">
        <f t="shared" si="15"/>
        <v>41</v>
      </c>
      <c r="B298" s="4" t="str">
        <f t="shared" si="16"/>
        <v>41,58</v>
      </c>
      <c r="C298" s="4" t="str">
        <f t="shared" si="18"/>
        <v>C06,0,0,1,0,,41,58</v>
      </c>
      <c r="D298" t="s">
        <v>519</v>
      </c>
    </row>
    <row r="299" spans="1:4">
      <c r="A299" s="4">
        <f t="shared" si="15"/>
        <v>25</v>
      </c>
      <c r="B299" s="4" t="str">
        <f t="shared" si="16"/>
        <v>25,49</v>
      </c>
      <c r="C299" s="4" t="str">
        <f t="shared" si="18"/>
        <v>C06,1,0,1,0,,25,49</v>
      </c>
      <c r="D299" t="s">
        <v>520</v>
      </c>
    </row>
    <row r="300" spans="1:4">
      <c r="A300" s="4">
        <f t="shared" ref="A300:A363" si="19">INT(B300)</f>
        <v>2</v>
      </c>
      <c r="B300" s="4" t="str">
        <f t="shared" ref="B300:B363" si="20">RIGHT(C300,5)</f>
        <v>2,416</v>
      </c>
      <c r="C300" s="4" t="str">
        <f t="shared" si="18"/>
        <v>C06,1,1,1,0,,2,416</v>
      </c>
      <c r="D300" t="s">
        <v>521</v>
      </c>
    </row>
    <row r="301" spans="1:4">
      <c r="A301" s="4">
        <f t="shared" si="19"/>
        <v>40</v>
      </c>
      <c r="B301" s="4" t="str">
        <f t="shared" si="20"/>
        <v>40,59</v>
      </c>
      <c r="C301" s="4" t="str">
        <f t="shared" si="18"/>
        <v>C06,0,0,0,1,,40,59</v>
      </c>
      <c r="D301" t="s">
        <v>522</v>
      </c>
    </row>
    <row r="302" spans="1:4">
      <c r="A302" s="4">
        <f t="shared" si="19"/>
        <v>9</v>
      </c>
      <c r="B302" s="4" t="str">
        <f t="shared" si="20"/>
        <v>9,472</v>
      </c>
      <c r="C302" s="4" t="str">
        <f t="shared" si="18"/>
        <v>C06,1,0,0,1,,9,472</v>
      </c>
      <c r="D302" t="s">
        <v>523</v>
      </c>
    </row>
    <row r="303" spans="1:4">
      <c r="A303" s="4">
        <f t="shared" si="19"/>
        <v>5</v>
      </c>
      <c r="B303" s="4" t="str">
        <f t="shared" si="20"/>
        <v>5,602</v>
      </c>
      <c r="C303" s="4" t="str">
        <f t="shared" si="18"/>
        <v>C06,0,1,0,1,,5,602</v>
      </c>
      <c r="D303" t="s">
        <v>524</v>
      </c>
    </row>
    <row r="304" spans="1:4">
      <c r="A304" s="4">
        <f t="shared" si="19"/>
        <v>4</v>
      </c>
      <c r="B304" s="4" t="str">
        <f t="shared" si="20"/>
        <v>4,466</v>
      </c>
      <c r="C304" s="4" t="str">
        <f t="shared" si="18"/>
        <v>C06,1,1,0,1,,4,466</v>
      </c>
      <c r="D304" t="s">
        <v>525</v>
      </c>
    </row>
    <row r="305" spans="1:4">
      <c r="A305" s="4">
        <f t="shared" si="19"/>
        <v>1</v>
      </c>
      <c r="B305" s="4" t="str">
        <f t="shared" si="20"/>
        <v>1,580</v>
      </c>
      <c r="C305" s="4" t="str">
        <f t="shared" si="18"/>
        <v>C06,0,0,1,1,,1,580</v>
      </c>
      <c r="D305" t="s">
        <v>526</v>
      </c>
    </row>
    <row r="306" spans="1:4">
      <c r="A306" s="4">
        <f t="shared" si="19"/>
        <v>42</v>
      </c>
      <c r="B306" s="4" t="str">
        <f t="shared" si="20"/>
        <v>42,48</v>
      </c>
      <c r="C306" s="4" t="str">
        <f t="shared" si="18"/>
        <v>C06,1,0,1,1,,42,48</v>
      </c>
      <c r="D306" t="s">
        <v>527</v>
      </c>
    </row>
    <row r="307" spans="1:4">
      <c r="A307" s="4">
        <f t="shared" si="19"/>
        <v>124</v>
      </c>
      <c r="B307" s="4" t="str">
        <f t="shared" si="20"/>
        <v>124,4</v>
      </c>
      <c r="C307" s="4" t="str">
        <f t="shared" si="18"/>
        <v>C06,1,1,1,1,,124,4</v>
      </c>
      <c r="D307" t="s">
        <v>528</v>
      </c>
    </row>
    <row r="308" spans="1:4">
      <c r="A308" s="4">
        <f t="shared" si="19"/>
        <v>12218</v>
      </c>
      <c r="B308" s="4" t="str">
        <f t="shared" si="20"/>
        <v>12218</v>
      </c>
      <c r="C308" s="4" t="str">
        <f t="shared" si="18"/>
        <v>C07,0,0,0,0,,12218</v>
      </c>
      <c r="D308" t="s">
        <v>529</v>
      </c>
    </row>
    <row r="309" spans="1:4">
      <c r="A309" s="4">
        <f t="shared" si="19"/>
        <v>20</v>
      </c>
      <c r="B309" s="4" t="str">
        <f t="shared" si="20"/>
        <v>20,37</v>
      </c>
      <c r="C309" s="4" t="str">
        <f t="shared" si="18"/>
        <v>C07,1,0,0,0,,20,37</v>
      </c>
      <c r="D309" t="s">
        <v>530</v>
      </c>
    </row>
    <row r="310" spans="1:4">
      <c r="A310" s="4">
        <f t="shared" si="19"/>
        <v>72</v>
      </c>
      <c r="B310" s="4" t="str">
        <f t="shared" si="20"/>
        <v>72,30</v>
      </c>
      <c r="C310" s="4" t="str">
        <f t="shared" si="18"/>
        <v>C07,0,1,0,0,,72,30</v>
      </c>
      <c r="D310" t="s">
        <v>531</v>
      </c>
    </row>
    <row r="311" spans="1:4">
      <c r="A311" s="4">
        <f t="shared" si="19"/>
        <v>1</v>
      </c>
      <c r="B311" s="4" t="str">
        <f t="shared" si="20"/>
        <v>1,415</v>
      </c>
      <c r="C311" s="4" t="str">
        <f t="shared" si="18"/>
        <v>C07,1,1,0,0,,1,415</v>
      </c>
      <c r="D311" t="s">
        <v>532</v>
      </c>
    </row>
    <row r="312" spans="1:4">
      <c r="A312" s="4">
        <f t="shared" si="19"/>
        <v>21</v>
      </c>
      <c r="B312" s="4" t="str">
        <f t="shared" si="20"/>
        <v>21,29</v>
      </c>
      <c r="C312" s="4" t="str">
        <f t="shared" si="18"/>
        <v>C07,0,0,1,0,,21,29</v>
      </c>
      <c r="D312" t="s">
        <v>533</v>
      </c>
    </row>
    <row r="313" spans="1:4">
      <c r="A313" s="4">
        <f t="shared" si="19"/>
        <v>14</v>
      </c>
      <c r="B313" s="4" t="str">
        <f t="shared" si="20"/>
        <v>14,35</v>
      </c>
      <c r="C313" s="4" t="str">
        <f t="shared" si="18"/>
        <v>C07,1,0,1,0,,14,35</v>
      </c>
      <c r="D313" t="s">
        <v>534</v>
      </c>
    </row>
    <row r="314" spans="1:4">
      <c r="A314" s="4">
        <f t="shared" si="19"/>
        <v>1</v>
      </c>
      <c r="B314" s="4" t="str">
        <f t="shared" si="20"/>
        <v>1,266</v>
      </c>
      <c r="C314" s="4" t="str">
        <f t="shared" si="18"/>
        <v>C07,0,1,1,0,,1,266</v>
      </c>
      <c r="D314" t="s">
        <v>535</v>
      </c>
    </row>
    <row r="315" spans="1:4">
      <c r="A315" s="4">
        <f t="shared" si="19"/>
        <v>1</v>
      </c>
      <c r="B315" s="4" t="str">
        <f t="shared" si="20"/>
        <v>1,339</v>
      </c>
      <c r="C315" s="4" t="str">
        <f t="shared" si="18"/>
        <v>C07,1,1,1,0,,1,339</v>
      </c>
      <c r="D315" t="s">
        <v>536</v>
      </c>
    </row>
    <row r="316" spans="1:4">
      <c r="A316" s="4">
        <f t="shared" si="19"/>
        <v>25</v>
      </c>
      <c r="B316" s="4" t="str">
        <f t="shared" si="20"/>
        <v>25,29</v>
      </c>
      <c r="C316" s="4" t="str">
        <f t="shared" si="18"/>
        <v>C07,0,0,0,1,,25,29</v>
      </c>
      <c r="D316" t="s">
        <v>537</v>
      </c>
    </row>
    <row r="317" spans="1:4">
      <c r="A317" s="4">
        <f t="shared" si="19"/>
        <v>11</v>
      </c>
      <c r="B317" s="4" t="str">
        <f t="shared" si="20"/>
        <v>11,33</v>
      </c>
      <c r="C317" s="4" t="str">
        <f t="shared" si="18"/>
        <v>C07,0,1,0,1,,11,33</v>
      </c>
      <c r="D317" t="s">
        <v>538</v>
      </c>
    </row>
    <row r="318" spans="1:4">
      <c r="A318" s="4">
        <f t="shared" si="19"/>
        <v>11</v>
      </c>
      <c r="B318" s="4" t="str">
        <f t="shared" si="20"/>
        <v>11,31</v>
      </c>
      <c r="C318" s="4" t="str">
        <f t="shared" si="18"/>
        <v>C07,0,0,1,1,,11,31</v>
      </c>
      <c r="D318" t="s">
        <v>539</v>
      </c>
    </row>
    <row r="319" spans="1:4">
      <c r="A319" s="4">
        <f t="shared" si="19"/>
        <v>27</v>
      </c>
      <c r="B319" s="4" t="str">
        <f t="shared" si="20"/>
        <v>27,36</v>
      </c>
      <c r="C319" s="4" t="str">
        <f t="shared" si="18"/>
        <v>C07,1,0,1,1,,27,36</v>
      </c>
      <c r="D319" t="s">
        <v>540</v>
      </c>
    </row>
    <row r="320" spans="1:4">
      <c r="A320" s="4">
        <f t="shared" si="19"/>
        <v>1</v>
      </c>
      <c r="B320" s="4" t="str">
        <f t="shared" si="20"/>
        <v>1,293</v>
      </c>
      <c r="C320" s="4" t="str">
        <f t="shared" si="18"/>
        <v>C07,0,1,1,1,,1,293</v>
      </c>
      <c r="D320" t="s">
        <v>541</v>
      </c>
    </row>
    <row r="321" spans="1:4">
      <c r="A321" s="4">
        <f t="shared" si="19"/>
        <v>88</v>
      </c>
      <c r="B321" s="4" t="str">
        <f t="shared" si="20"/>
        <v>88,33</v>
      </c>
      <c r="C321" s="4" t="str">
        <f t="shared" si="18"/>
        <v>C07,1,1,1,1,,88,33</v>
      </c>
      <c r="D321" t="s">
        <v>542</v>
      </c>
    </row>
    <row r="322" spans="1:4">
      <c r="A322" s="4">
        <f t="shared" si="19"/>
        <v>17778</v>
      </c>
      <c r="B322" s="4" t="str">
        <f t="shared" si="20"/>
        <v>17778</v>
      </c>
      <c r="C322" s="4" t="str">
        <f t="shared" si="18"/>
        <v>C08,0,0,0,0,,17778</v>
      </c>
      <c r="D322" t="s">
        <v>543</v>
      </c>
    </row>
    <row r="323" spans="1:4">
      <c r="A323" s="4">
        <f t="shared" si="19"/>
        <v>9</v>
      </c>
      <c r="B323" s="4" t="str">
        <f t="shared" si="20"/>
        <v>9,399</v>
      </c>
      <c r="C323" s="4" t="str">
        <f t="shared" si="18"/>
        <v>C08,1,0,0,0,,9,399</v>
      </c>
      <c r="D323" t="s">
        <v>544</v>
      </c>
    </row>
    <row r="324" spans="1:4">
      <c r="A324" s="4">
        <f t="shared" si="19"/>
        <v>77</v>
      </c>
      <c r="B324" s="4" t="str">
        <f t="shared" si="20"/>
        <v>77,28</v>
      </c>
      <c r="C324" s="4" t="str">
        <f t="shared" si="18"/>
        <v>C08,0,1,0,0,,77,28</v>
      </c>
      <c r="D324" t="s">
        <v>545</v>
      </c>
    </row>
    <row r="325" spans="1:4">
      <c r="A325" s="4">
        <f t="shared" si="19"/>
        <v>1</v>
      </c>
      <c r="B325" s="4" t="str">
        <f t="shared" si="20"/>
        <v>1,468</v>
      </c>
      <c r="C325" s="4" t="str">
        <f t="shared" si="18"/>
        <v>C08,1,1,0,0,,1,468</v>
      </c>
      <c r="D325" t="s">
        <v>546</v>
      </c>
    </row>
    <row r="326" spans="1:4">
      <c r="A326" s="4">
        <f t="shared" si="19"/>
        <v>10</v>
      </c>
      <c r="B326" s="4" t="str">
        <f t="shared" si="20"/>
        <v>10,31</v>
      </c>
      <c r="C326" s="4" t="str">
        <f t="shared" si="18"/>
        <v>C08,0,0,1,0,,10,31</v>
      </c>
      <c r="D326" t="s">
        <v>547</v>
      </c>
    </row>
    <row r="327" spans="1:4">
      <c r="A327" s="4">
        <f t="shared" si="19"/>
        <v>3</v>
      </c>
      <c r="B327" s="4" t="str">
        <f t="shared" si="20"/>
        <v>3,291</v>
      </c>
      <c r="C327" s="4" t="str">
        <f t="shared" si="18"/>
        <v>C08,0,0,0,1,,3,291</v>
      </c>
      <c r="D327" t="s">
        <v>548</v>
      </c>
    </row>
    <row r="328" spans="1:4">
      <c r="A328" s="4">
        <f t="shared" si="19"/>
        <v>1</v>
      </c>
      <c r="B328" s="4" t="str">
        <f t="shared" si="20"/>
        <v>1,343</v>
      </c>
      <c r="C328" s="4" t="str">
        <f t="shared" si="18"/>
        <v>C08,0,1,0,1,,1,343</v>
      </c>
      <c r="D328" t="s">
        <v>549</v>
      </c>
    </row>
    <row r="329" spans="1:4">
      <c r="A329" s="4">
        <f t="shared" si="19"/>
        <v>1</v>
      </c>
      <c r="B329" s="4" t="str">
        <f t="shared" si="20"/>
        <v>1,283</v>
      </c>
      <c r="C329" s="4" t="str">
        <f t="shared" si="18"/>
        <v>C08,1,1,1,1,,1,283</v>
      </c>
      <c r="D329" t="s">
        <v>550</v>
      </c>
    </row>
    <row r="330" spans="1:4">
      <c r="A330" s="4">
        <f t="shared" si="19"/>
        <v>711</v>
      </c>
      <c r="B330" s="4" t="str">
        <f t="shared" si="20"/>
        <v>711,1</v>
      </c>
      <c r="C330" s="4" t="str">
        <f t="shared" ref="C330:C363" si="21">LEFT(D330,19)</f>
        <v>C09,0,0,0,,,14711,1</v>
      </c>
      <c r="D330" t="s">
        <v>551</v>
      </c>
    </row>
    <row r="331" spans="1:4">
      <c r="A331" s="4">
        <f t="shared" si="19"/>
        <v>9</v>
      </c>
      <c r="B331" s="4" t="str">
        <f t="shared" si="20"/>
        <v>9,299</v>
      </c>
      <c r="C331" s="4" t="str">
        <f t="shared" si="21"/>
        <v>C09,1,0,0,,,289,299</v>
      </c>
      <c r="D331" t="s">
        <v>552</v>
      </c>
    </row>
    <row r="332" spans="1:4">
      <c r="A332" s="4">
        <f t="shared" si="19"/>
        <v>2</v>
      </c>
      <c r="B332" s="4" t="str">
        <f t="shared" si="20"/>
        <v>2,177</v>
      </c>
      <c r="C332" s="4" t="str">
        <f t="shared" si="21"/>
        <v>C09,0,1,0,,,262,177</v>
      </c>
      <c r="D332" t="s">
        <v>553</v>
      </c>
    </row>
    <row r="333" spans="1:4">
      <c r="A333" s="4">
        <f t="shared" si="19"/>
        <v>8</v>
      </c>
      <c r="B333" s="4" t="str">
        <f t="shared" si="20"/>
        <v>8,298</v>
      </c>
      <c r="C333" s="4" t="str">
        <f t="shared" si="21"/>
        <v>C09,1,1,0,,,408,298</v>
      </c>
      <c r="D333" t="s">
        <v>554</v>
      </c>
    </row>
    <row r="334" spans="1:4">
      <c r="A334" s="4">
        <f t="shared" si="19"/>
        <v>2</v>
      </c>
      <c r="B334" s="4" t="str">
        <f t="shared" si="20"/>
        <v>2,141</v>
      </c>
      <c r="C334" s="4" t="str">
        <f t="shared" si="21"/>
        <v>C09,0,0,1,,,212,141</v>
      </c>
      <c r="D334" t="s">
        <v>555</v>
      </c>
    </row>
    <row r="335" spans="1:4">
      <c r="A335" s="4" t="e">
        <f t="shared" si="19"/>
        <v>#VALUE!</v>
      </c>
      <c r="B335" s="4" t="str">
        <f t="shared" si="20"/>
        <v>3060.</v>
      </c>
      <c r="C335" s="4" t="str">
        <f t="shared" si="21"/>
        <v>C09,1,0,1,,,9,3060.</v>
      </c>
      <c r="D335" t="s">
        <v>556</v>
      </c>
    </row>
    <row r="336" spans="1:4">
      <c r="A336" s="4" t="e">
        <f t="shared" si="19"/>
        <v>#VALUE!</v>
      </c>
      <c r="B336" s="4" t="str">
        <f t="shared" si="20"/>
        <v>1570.</v>
      </c>
      <c r="C336" s="4" t="str">
        <f t="shared" si="21"/>
        <v>C09,0,1,1,,,1,1570.</v>
      </c>
      <c r="D336" t="s">
        <v>557</v>
      </c>
    </row>
    <row r="337" spans="1:4">
      <c r="A337" s="4" t="e">
        <f t="shared" si="19"/>
        <v>#VALUE!</v>
      </c>
      <c r="B337" s="4" t="str">
        <f t="shared" si="20"/>
        <v>3268.</v>
      </c>
      <c r="C337" s="4" t="str">
        <f t="shared" si="21"/>
        <v>C09,1,1,1,,,5,3268.</v>
      </c>
      <c r="D337" t="s">
        <v>558</v>
      </c>
    </row>
    <row r="338" spans="1:4">
      <c r="A338" s="4">
        <f t="shared" si="19"/>
        <v>12834</v>
      </c>
      <c r="B338" s="4" t="str">
        <f t="shared" si="20"/>
        <v>12834</v>
      </c>
      <c r="C338" s="4" t="str">
        <f t="shared" si="21"/>
        <v>D01,0,0,0,0,0,12834</v>
      </c>
      <c r="D338" t="s">
        <v>559</v>
      </c>
    </row>
    <row r="339" spans="1:4">
      <c r="A339" s="4">
        <f t="shared" si="19"/>
        <v>20</v>
      </c>
      <c r="B339" s="4" t="str">
        <f t="shared" si="20"/>
        <v>20,47</v>
      </c>
      <c r="C339" s="4" t="str">
        <f t="shared" si="21"/>
        <v>D01,1,0,0,0,0,20,47</v>
      </c>
      <c r="D339" t="s">
        <v>560</v>
      </c>
    </row>
    <row r="340" spans="1:4">
      <c r="A340" s="4">
        <f t="shared" si="19"/>
        <v>97</v>
      </c>
      <c r="B340" s="4" t="str">
        <f t="shared" si="20"/>
        <v>97,63</v>
      </c>
      <c r="C340" s="4" t="str">
        <f t="shared" si="21"/>
        <v>D01,0,1,0,0,0,97,63</v>
      </c>
      <c r="D340" t="s">
        <v>561</v>
      </c>
    </row>
    <row r="341" spans="1:4">
      <c r="A341" s="4">
        <f t="shared" si="19"/>
        <v>5</v>
      </c>
      <c r="B341" s="4" t="str">
        <f t="shared" si="20"/>
        <v>5,392</v>
      </c>
      <c r="C341" s="4" t="str">
        <f t="shared" si="21"/>
        <v>D01,1,1,0,0,0,5,392</v>
      </c>
      <c r="D341" t="s">
        <v>562</v>
      </c>
    </row>
    <row r="342" spans="1:4">
      <c r="A342" s="4">
        <f t="shared" si="19"/>
        <v>11</v>
      </c>
      <c r="B342" s="4" t="str">
        <f t="shared" si="20"/>
        <v>11,55</v>
      </c>
      <c r="C342" s="4" t="str">
        <f t="shared" si="21"/>
        <v>D01,0,0,1,0,0,11,55</v>
      </c>
      <c r="D342" t="s">
        <v>563</v>
      </c>
    </row>
    <row r="343" spans="1:4">
      <c r="A343" s="4">
        <f t="shared" si="19"/>
        <v>2</v>
      </c>
      <c r="B343" s="4" t="str">
        <f t="shared" si="20"/>
        <v>2,403</v>
      </c>
      <c r="C343" s="4" t="str">
        <f t="shared" si="21"/>
        <v>D01,1,0,1,0,0,2,403</v>
      </c>
      <c r="D343" t="s">
        <v>564</v>
      </c>
    </row>
    <row r="344" spans="1:4">
      <c r="A344" s="4">
        <f t="shared" si="19"/>
        <v>1</v>
      </c>
      <c r="B344" s="4" t="str">
        <f t="shared" si="20"/>
        <v>1,369</v>
      </c>
      <c r="C344" s="4" t="str">
        <f t="shared" si="21"/>
        <v>D01,1,1,1,0,0,1,369</v>
      </c>
      <c r="D344" t="s">
        <v>565</v>
      </c>
    </row>
    <row r="345" spans="1:4">
      <c r="A345" s="4">
        <f t="shared" si="19"/>
        <v>11</v>
      </c>
      <c r="B345" s="4" t="str">
        <f t="shared" si="20"/>
        <v>11,58</v>
      </c>
      <c r="C345" s="4" t="str">
        <f t="shared" si="21"/>
        <v>D01,0,0,0,1,0,11,58</v>
      </c>
      <c r="D345" t="s">
        <v>566</v>
      </c>
    </row>
    <row r="346" spans="1:4">
      <c r="A346" s="4">
        <f t="shared" si="19"/>
        <v>22</v>
      </c>
      <c r="B346" s="4" t="str">
        <f t="shared" si="20"/>
        <v>22,60</v>
      </c>
      <c r="C346" s="4" t="str">
        <f t="shared" si="21"/>
        <v>D01,0,0,1,1,0,22,60</v>
      </c>
      <c r="D346" t="s">
        <v>567</v>
      </c>
    </row>
    <row r="347" spans="1:4">
      <c r="A347" s="4">
        <f t="shared" si="19"/>
        <v>9</v>
      </c>
      <c r="B347" s="4" t="str">
        <f t="shared" si="20"/>
        <v>9,523</v>
      </c>
      <c r="C347" s="4" t="str">
        <f t="shared" si="21"/>
        <v>D01,1,0,1,1,0,9,523</v>
      </c>
      <c r="D347" t="s">
        <v>568</v>
      </c>
    </row>
    <row r="348" spans="1:4">
      <c r="A348" s="4">
        <f t="shared" si="19"/>
        <v>37</v>
      </c>
      <c r="B348" s="4" t="str">
        <f t="shared" si="20"/>
        <v>37,59</v>
      </c>
      <c r="C348" s="4" t="str">
        <f t="shared" si="21"/>
        <v>D01,0,0,0,0,1,37,59</v>
      </c>
      <c r="D348" t="s">
        <v>569</v>
      </c>
    </row>
    <row r="349" spans="1:4">
      <c r="A349" s="4">
        <f t="shared" si="19"/>
        <v>3</v>
      </c>
      <c r="B349" s="4" t="str">
        <f t="shared" si="20"/>
        <v>3,463</v>
      </c>
      <c r="C349" s="4" t="str">
        <f t="shared" si="21"/>
        <v>D01,1,0,0,0,1,3,463</v>
      </c>
      <c r="D349" t="s">
        <v>570</v>
      </c>
    </row>
    <row r="350" spans="1:4">
      <c r="A350" s="4">
        <f t="shared" si="19"/>
        <v>8</v>
      </c>
      <c r="B350" s="4" t="str">
        <f t="shared" si="20"/>
        <v>8,666</v>
      </c>
      <c r="C350" s="4" t="str">
        <f t="shared" si="21"/>
        <v>D01,0,1,0,0,1,8,666</v>
      </c>
      <c r="D350" t="s">
        <v>571</v>
      </c>
    </row>
    <row r="351" spans="1:4">
      <c r="A351" s="4">
        <f t="shared" si="19"/>
        <v>4</v>
      </c>
      <c r="B351" s="4" t="str">
        <f t="shared" si="20"/>
        <v>4,423</v>
      </c>
      <c r="C351" s="4" t="str">
        <f t="shared" si="21"/>
        <v>D01,1,1,0,0,1,4,423</v>
      </c>
      <c r="D351" t="s">
        <v>572</v>
      </c>
    </row>
    <row r="352" spans="1:4">
      <c r="A352" s="4">
        <f t="shared" si="19"/>
        <v>3</v>
      </c>
      <c r="B352" s="4" t="str">
        <f t="shared" si="20"/>
        <v>3,530</v>
      </c>
      <c r="C352" s="4" t="str">
        <f t="shared" si="21"/>
        <v>D01,1,0,1,0,1,3,530</v>
      </c>
      <c r="D352" t="s">
        <v>573</v>
      </c>
    </row>
    <row r="353" spans="1:4">
      <c r="A353" s="4">
        <f t="shared" si="19"/>
        <v>1</v>
      </c>
      <c r="B353" s="4" t="str">
        <f t="shared" si="20"/>
        <v>1,713</v>
      </c>
      <c r="C353" s="4" t="str">
        <f t="shared" si="21"/>
        <v>D01,0,0,0,1,1,1,713</v>
      </c>
      <c r="D353" t="s">
        <v>574</v>
      </c>
    </row>
    <row r="354" spans="1:4">
      <c r="A354" s="4">
        <f t="shared" si="19"/>
        <v>6</v>
      </c>
      <c r="B354" s="4" t="str">
        <f t="shared" si="20"/>
        <v>6,432</v>
      </c>
      <c r="C354" s="4" t="str">
        <f t="shared" si="21"/>
        <v>D01,1,0,0,1,1,6,432</v>
      </c>
      <c r="D354" t="s">
        <v>575</v>
      </c>
    </row>
    <row r="355" spans="1:4">
      <c r="A355" s="4">
        <f t="shared" si="19"/>
        <v>1</v>
      </c>
      <c r="B355" s="4" t="str">
        <f t="shared" si="20"/>
        <v>1,657</v>
      </c>
      <c r="C355" s="4" t="str">
        <f t="shared" si="21"/>
        <v>D01,1,1,0,1,1,1,657</v>
      </c>
      <c r="D355" t="s">
        <v>576</v>
      </c>
    </row>
    <row r="356" spans="1:4">
      <c r="A356" s="4">
        <f t="shared" si="19"/>
        <v>2</v>
      </c>
      <c r="B356" s="4" t="str">
        <f t="shared" si="20"/>
        <v>2,716</v>
      </c>
      <c r="C356" s="4" t="str">
        <f t="shared" si="21"/>
        <v>D01,0,0,1,1,1,2,716</v>
      </c>
      <c r="D356" t="s">
        <v>577</v>
      </c>
    </row>
    <row r="357" spans="1:4">
      <c r="A357" s="4">
        <f t="shared" si="19"/>
        <v>17</v>
      </c>
      <c r="B357" s="4" t="str">
        <f t="shared" si="20"/>
        <v>17,44</v>
      </c>
      <c r="C357" s="4" t="str">
        <f t="shared" si="21"/>
        <v>D01,1,0,1,1,1,17,44</v>
      </c>
      <c r="D357" t="s">
        <v>578</v>
      </c>
    </row>
    <row r="358" spans="1:4">
      <c r="A358" s="4">
        <f t="shared" si="19"/>
        <v>1</v>
      </c>
      <c r="B358" s="4" t="str">
        <f t="shared" si="20"/>
        <v>1,766</v>
      </c>
      <c r="C358" s="4" t="str">
        <f t="shared" si="21"/>
        <v>D01,0,1,1,1,1,1,766</v>
      </c>
      <c r="D358" t="s">
        <v>579</v>
      </c>
    </row>
    <row r="359" spans="1:4">
      <c r="A359" s="4">
        <f t="shared" si="19"/>
        <v>90</v>
      </c>
      <c r="B359" s="4" t="str">
        <f t="shared" si="20"/>
        <v>90,46</v>
      </c>
      <c r="C359" s="4" t="str">
        <f t="shared" si="21"/>
        <v>D01,1,1,1,1,1,90,46</v>
      </c>
      <c r="D359" t="s">
        <v>580</v>
      </c>
    </row>
    <row r="360" spans="1:4">
      <c r="A360" s="4">
        <f t="shared" si="19"/>
        <v>10472</v>
      </c>
      <c r="B360" s="4" t="str">
        <f t="shared" si="20"/>
        <v>10472</v>
      </c>
      <c r="C360" s="4" t="str">
        <f t="shared" si="21"/>
        <v>D02,0,0,0,0,0,10472</v>
      </c>
      <c r="D360" t="s">
        <v>581</v>
      </c>
    </row>
    <row r="361" spans="1:4">
      <c r="A361" s="4">
        <f t="shared" si="19"/>
        <v>3</v>
      </c>
      <c r="B361" s="4" t="str">
        <f t="shared" si="20"/>
        <v>3,481</v>
      </c>
      <c r="C361" s="4" t="str">
        <f t="shared" si="21"/>
        <v>D02,1,0,0,0,0,3,481</v>
      </c>
      <c r="D361" t="s">
        <v>582</v>
      </c>
    </row>
    <row r="362" spans="1:4">
      <c r="A362" s="4">
        <f t="shared" si="19"/>
        <v>10</v>
      </c>
      <c r="B362" s="4" t="str">
        <f t="shared" si="20"/>
        <v>10,66</v>
      </c>
      <c r="C362" s="4" t="str">
        <f t="shared" si="21"/>
        <v>D02,0,1,0,0,0,10,66</v>
      </c>
      <c r="D362" t="s">
        <v>583</v>
      </c>
    </row>
    <row r="363" spans="1:4">
      <c r="A363" s="4">
        <f t="shared" si="19"/>
        <v>1</v>
      </c>
      <c r="B363" s="4" t="str">
        <f t="shared" si="20"/>
        <v>1,734</v>
      </c>
      <c r="C363" s="4" t="str">
        <f t="shared" si="21"/>
        <v>D02,0,0,1,0,0,1,734</v>
      </c>
      <c r="D363" t="s">
        <v>584</v>
      </c>
    </row>
    <row r="364" spans="1:4">
      <c r="A364" s="4">
        <f t="shared" ref="A364:A427" si="22">INT(B364)</f>
        <v>1</v>
      </c>
      <c r="B364" s="4" t="str">
        <f t="shared" ref="B364:B427" si="23">RIGHT(C364,5)</f>
        <v>1,461</v>
      </c>
      <c r="C364" s="4" t="str">
        <f t="shared" ref="C364:C407" si="24">LEFT(D364,19)</f>
        <v>D02,1,0,1,0,0,1,461</v>
      </c>
      <c r="D364" t="s">
        <v>585</v>
      </c>
    </row>
    <row r="365" spans="1:4">
      <c r="A365" s="4">
        <f t="shared" si="22"/>
        <v>1</v>
      </c>
      <c r="B365" s="4" t="str">
        <f t="shared" si="23"/>
        <v>1,447</v>
      </c>
      <c r="C365" s="4" t="str">
        <f t="shared" si="24"/>
        <v>D02,1,1,1,0,0,1,447</v>
      </c>
      <c r="D365" t="s">
        <v>586</v>
      </c>
    </row>
    <row r="366" spans="1:4">
      <c r="A366" s="4">
        <f t="shared" si="22"/>
        <v>2</v>
      </c>
      <c r="B366" s="4" t="str">
        <f t="shared" si="23"/>
        <v>2,571</v>
      </c>
      <c r="C366" s="4" t="str">
        <f t="shared" si="24"/>
        <v>D02,0,0,0,1,0,2,571</v>
      </c>
      <c r="D366" t="s">
        <v>587</v>
      </c>
    </row>
    <row r="367" spans="1:4">
      <c r="A367" s="4">
        <f t="shared" si="22"/>
        <v>2</v>
      </c>
      <c r="B367" s="4" t="str">
        <f t="shared" si="23"/>
        <v>2,617</v>
      </c>
      <c r="C367" s="4" t="str">
        <f t="shared" si="24"/>
        <v>D02,0,0,1,1,0,2,617</v>
      </c>
      <c r="D367" t="s">
        <v>588</v>
      </c>
    </row>
    <row r="368" spans="1:4">
      <c r="A368" s="4">
        <f t="shared" si="22"/>
        <v>1</v>
      </c>
      <c r="B368" s="4" t="str">
        <f t="shared" si="23"/>
        <v>1,529</v>
      </c>
      <c r="C368" s="4" t="str">
        <f t="shared" si="24"/>
        <v>D02,1,0,1,1,0,1,529</v>
      </c>
      <c r="D368" t="s">
        <v>589</v>
      </c>
    </row>
    <row r="369" spans="1:4">
      <c r="A369" s="4">
        <f t="shared" si="22"/>
        <v>3</v>
      </c>
      <c r="B369" s="4" t="str">
        <f t="shared" si="23"/>
        <v>3,568</v>
      </c>
      <c r="C369" s="4" t="str">
        <f t="shared" si="24"/>
        <v>D02,0,0,0,0,1,3,568</v>
      </c>
      <c r="D369" t="s">
        <v>590</v>
      </c>
    </row>
    <row r="370" spans="1:4">
      <c r="A370" s="4">
        <f t="shared" si="22"/>
        <v>1</v>
      </c>
      <c r="B370" s="4" t="str">
        <f t="shared" si="23"/>
        <v>1,781</v>
      </c>
      <c r="C370" s="4" t="str">
        <f t="shared" si="24"/>
        <v>D02,0,1,0,0,1,1,781</v>
      </c>
      <c r="D370" t="s">
        <v>591</v>
      </c>
    </row>
    <row r="371" spans="1:4">
      <c r="A371" s="4">
        <f t="shared" si="22"/>
        <v>1</v>
      </c>
      <c r="B371" s="4" t="str">
        <f t="shared" si="23"/>
        <v>1,586</v>
      </c>
      <c r="C371" s="4" t="str">
        <f t="shared" si="24"/>
        <v>D02,1,0,1,1,1,1,586</v>
      </c>
      <c r="D371" t="s">
        <v>592</v>
      </c>
    </row>
    <row r="372" spans="1:4">
      <c r="A372" s="4">
        <f t="shared" si="22"/>
        <v>4</v>
      </c>
      <c r="B372" s="4" t="str">
        <f t="shared" si="23"/>
        <v>4,543</v>
      </c>
      <c r="C372" s="4" t="str">
        <f t="shared" si="24"/>
        <v>D02,1,1,1,1,1,4,543</v>
      </c>
      <c r="D372" t="s">
        <v>593</v>
      </c>
    </row>
    <row r="373" spans="1:4">
      <c r="A373" s="4">
        <f t="shared" si="22"/>
        <v>15580</v>
      </c>
      <c r="B373" s="4" t="str">
        <f t="shared" si="23"/>
        <v>15580</v>
      </c>
      <c r="C373" s="4" t="str">
        <f t="shared" si="24"/>
        <v>D03,0,0,0,0,0,15580</v>
      </c>
      <c r="D373" t="s">
        <v>594</v>
      </c>
    </row>
    <row r="374" spans="1:4">
      <c r="A374" s="4">
        <f t="shared" si="22"/>
        <v>9</v>
      </c>
      <c r="B374" s="4" t="str">
        <f t="shared" si="23"/>
        <v>9,383</v>
      </c>
      <c r="C374" s="4" t="str">
        <f t="shared" si="24"/>
        <v>D03,1,0,0,0,0,9,383</v>
      </c>
      <c r="D374" t="s">
        <v>595</v>
      </c>
    </row>
    <row r="375" spans="1:4">
      <c r="A375" s="4">
        <f t="shared" si="22"/>
        <v>34</v>
      </c>
      <c r="B375" s="4" t="str">
        <f t="shared" si="23"/>
        <v>34,53</v>
      </c>
      <c r="C375" s="4" t="str">
        <f t="shared" si="24"/>
        <v>D03,0,1,0,0,0,34,53</v>
      </c>
      <c r="D375" t="s">
        <v>596</v>
      </c>
    </row>
    <row r="376" spans="1:4">
      <c r="A376" s="4">
        <f t="shared" si="22"/>
        <v>3</v>
      </c>
      <c r="B376" s="4" t="str">
        <f t="shared" si="23"/>
        <v>3,568</v>
      </c>
      <c r="C376" s="4" t="str">
        <f t="shared" si="24"/>
        <v>D03,0,0,0,1,0,3,568</v>
      </c>
      <c r="D376" t="s">
        <v>597</v>
      </c>
    </row>
    <row r="377" spans="1:4">
      <c r="A377" s="4">
        <f t="shared" si="22"/>
        <v>1</v>
      </c>
      <c r="B377" s="4" t="str">
        <f t="shared" si="23"/>
        <v>1,522</v>
      </c>
      <c r="C377" s="4" t="str">
        <f t="shared" si="24"/>
        <v>D03,0,1,0,1,0,1,522</v>
      </c>
      <c r="D377" t="s">
        <v>598</v>
      </c>
    </row>
    <row r="378" spans="1:4">
      <c r="A378" s="4">
        <f t="shared" si="22"/>
        <v>1</v>
      </c>
      <c r="B378" s="4" t="str">
        <f t="shared" si="23"/>
        <v>1,636</v>
      </c>
      <c r="C378" s="4" t="str">
        <f t="shared" si="24"/>
        <v>D03,0,0,1,1,1,1,636</v>
      </c>
      <c r="D378" t="s">
        <v>599</v>
      </c>
    </row>
    <row r="379" spans="1:4">
      <c r="A379" s="4">
        <f t="shared" si="22"/>
        <v>1</v>
      </c>
      <c r="B379" s="4" t="str">
        <f t="shared" si="23"/>
        <v>1,478</v>
      </c>
      <c r="C379" s="4" t="str">
        <f t="shared" si="24"/>
        <v>D03,1,1,1,1,1,1,478</v>
      </c>
      <c r="D379" t="s">
        <v>600</v>
      </c>
    </row>
    <row r="380" spans="1:4">
      <c r="A380" s="4">
        <f t="shared" si="22"/>
        <v>9659</v>
      </c>
      <c r="B380" s="4" t="str">
        <f t="shared" si="23"/>
        <v>9659,</v>
      </c>
      <c r="C380" s="4" t="str">
        <f t="shared" si="24"/>
        <v>D04,0,0,0,0,0,9659,</v>
      </c>
      <c r="D380" t="s">
        <v>601</v>
      </c>
    </row>
    <row r="381" spans="1:4">
      <c r="A381" s="4">
        <f t="shared" si="22"/>
        <v>5</v>
      </c>
      <c r="B381" s="4" t="str">
        <f t="shared" si="23"/>
        <v>5,294</v>
      </c>
      <c r="C381" s="4" t="str">
        <f t="shared" si="24"/>
        <v>D04,1,0,0,0,0,5,294</v>
      </c>
      <c r="D381" t="s">
        <v>602</v>
      </c>
    </row>
    <row r="382" spans="1:4">
      <c r="A382" s="4">
        <f t="shared" si="22"/>
        <v>74</v>
      </c>
      <c r="B382" s="4" t="str">
        <f t="shared" si="23"/>
        <v>74,37</v>
      </c>
      <c r="C382" s="4" t="str">
        <f t="shared" si="24"/>
        <v>D04,0,1,0,0,0,74,37</v>
      </c>
      <c r="D382" t="s">
        <v>603</v>
      </c>
    </row>
    <row r="383" spans="1:4">
      <c r="A383" s="4">
        <f t="shared" si="22"/>
        <v>1</v>
      </c>
      <c r="B383" s="4" t="str">
        <f t="shared" si="23"/>
        <v>1,390</v>
      </c>
      <c r="C383" s="4" t="str">
        <f t="shared" si="24"/>
        <v>D04,1,1,0,0,0,1,390</v>
      </c>
      <c r="D383" t="s">
        <v>604</v>
      </c>
    </row>
    <row r="384" spans="1:4">
      <c r="A384" s="4">
        <f t="shared" si="22"/>
        <v>4</v>
      </c>
      <c r="B384" s="4" t="str">
        <f t="shared" si="23"/>
        <v>4,355</v>
      </c>
      <c r="C384" s="4" t="str">
        <f t="shared" si="24"/>
        <v>D04,0,0,1,0,0,4,355</v>
      </c>
      <c r="D384" t="s">
        <v>605</v>
      </c>
    </row>
    <row r="385" spans="1:4">
      <c r="A385" s="4">
        <f t="shared" si="22"/>
        <v>4</v>
      </c>
      <c r="B385" s="4" t="str">
        <f t="shared" si="23"/>
        <v>4,357</v>
      </c>
      <c r="C385" s="4" t="str">
        <f t="shared" si="24"/>
        <v>D04,1,0,1,0,0,4,357</v>
      </c>
      <c r="D385" t="s">
        <v>606</v>
      </c>
    </row>
    <row r="386" spans="1:4">
      <c r="A386" s="4">
        <f t="shared" si="22"/>
        <v>12</v>
      </c>
      <c r="B386" s="4" t="str">
        <f t="shared" si="23"/>
        <v>12,39</v>
      </c>
      <c r="C386" s="4" t="str">
        <f t="shared" si="24"/>
        <v>D04,0,0,0,1,0,12,39</v>
      </c>
      <c r="D386" t="s">
        <v>607</v>
      </c>
    </row>
    <row r="387" spans="1:4">
      <c r="A387" s="4">
        <f t="shared" si="22"/>
        <v>11</v>
      </c>
      <c r="B387" s="4" t="str">
        <f t="shared" si="23"/>
        <v>11,29</v>
      </c>
      <c r="C387" s="4" t="str">
        <f t="shared" si="24"/>
        <v>D04,1,0,0,1,0,11,29</v>
      </c>
      <c r="D387" t="s">
        <v>608</v>
      </c>
    </row>
    <row r="388" spans="1:4">
      <c r="A388" s="4">
        <f t="shared" si="22"/>
        <v>1</v>
      </c>
      <c r="B388" s="4" t="str">
        <f t="shared" si="23"/>
        <v>1,230</v>
      </c>
      <c r="C388" s="4" t="str">
        <f t="shared" si="24"/>
        <v>D04,1,1,0,1,0,1,230</v>
      </c>
      <c r="D388" t="s">
        <v>609</v>
      </c>
    </row>
    <row r="389" spans="1:4">
      <c r="A389" s="4">
        <f t="shared" si="22"/>
        <v>2</v>
      </c>
      <c r="B389" s="4" t="str">
        <f t="shared" si="23"/>
        <v>2,421</v>
      </c>
      <c r="C389" s="4" t="str">
        <f t="shared" si="24"/>
        <v>D04,0,0,1,1,0,2,421</v>
      </c>
      <c r="D389" t="s">
        <v>610</v>
      </c>
    </row>
    <row r="390" spans="1:4">
      <c r="A390" s="4">
        <f t="shared" si="22"/>
        <v>7</v>
      </c>
      <c r="B390" s="4" t="str">
        <f t="shared" si="23"/>
        <v>7,301</v>
      </c>
      <c r="C390" s="4" t="str">
        <f t="shared" si="24"/>
        <v>D04,1,0,1,1,0,7,301</v>
      </c>
      <c r="D390" t="s">
        <v>611</v>
      </c>
    </row>
    <row r="391" spans="1:4">
      <c r="A391" s="4">
        <f t="shared" si="22"/>
        <v>22</v>
      </c>
      <c r="B391" s="4" t="str">
        <f t="shared" si="23"/>
        <v>22,39</v>
      </c>
      <c r="C391" s="4" t="str">
        <f t="shared" si="24"/>
        <v>D04,0,0,0,0,1,22,39</v>
      </c>
      <c r="D391" t="s">
        <v>612</v>
      </c>
    </row>
    <row r="392" spans="1:4">
      <c r="A392" s="4">
        <f t="shared" si="22"/>
        <v>3</v>
      </c>
      <c r="B392" s="4" t="str">
        <f t="shared" si="23"/>
        <v>3,393</v>
      </c>
      <c r="C392" s="4" t="str">
        <f t="shared" si="24"/>
        <v>D04,0,1,0,0,1,3,393</v>
      </c>
      <c r="D392" t="s">
        <v>613</v>
      </c>
    </row>
    <row r="393" spans="1:4">
      <c r="A393" s="4">
        <f t="shared" si="22"/>
        <v>4</v>
      </c>
      <c r="B393" s="4" t="str">
        <f t="shared" si="23"/>
        <v>4,407</v>
      </c>
      <c r="C393" s="4" t="str">
        <f t="shared" si="24"/>
        <v>D04,0,0,1,0,1,4,407</v>
      </c>
      <c r="D393" t="s">
        <v>614</v>
      </c>
    </row>
    <row r="394" spans="1:4">
      <c r="A394" s="4">
        <f t="shared" si="22"/>
        <v>1</v>
      </c>
      <c r="B394" s="4" t="str">
        <f t="shared" si="23"/>
        <v>1,516</v>
      </c>
      <c r="C394" s="4" t="str">
        <f t="shared" si="24"/>
        <v>D04,0,1,1,0,1,1,516</v>
      </c>
      <c r="D394" t="s">
        <v>615</v>
      </c>
    </row>
    <row r="395" spans="1:4">
      <c r="A395" s="4">
        <f t="shared" si="22"/>
        <v>2</v>
      </c>
      <c r="B395" s="4" t="str">
        <f t="shared" si="23"/>
        <v>2,354</v>
      </c>
      <c r="C395" s="4" t="str">
        <f t="shared" si="24"/>
        <v>D04,0,0,0,1,1,2,354</v>
      </c>
      <c r="D395" t="s">
        <v>616</v>
      </c>
    </row>
    <row r="396" spans="1:4">
      <c r="A396" s="4">
        <f t="shared" si="22"/>
        <v>6</v>
      </c>
      <c r="B396" s="4" t="str">
        <f t="shared" si="23"/>
        <v>6,318</v>
      </c>
      <c r="C396" s="4" t="str">
        <f t="shared" si="24"/>
        <v>D04,1,0,0,1,1,6,318</v>
      </c>
      <c r="D396" t="s">
        <v>617</v>
      </c>
    </row>
    <row r="397" spans="1:4">
      <c r="A397" s="4">
        <f t="shared" si="22"/>
        <v>3</v>
      </c>
      <c r="B397" s="4" t="str">
        <f t="shared" si="23"/>
        <v>3,243</v>
      </c>
      <c r="C397" s="4" t="str">
        <f t="shared" si="24"/>
        <v>D04,1,1,0,1,1,3,243</v>
      </c>
      <c r="D397" t="s">
        <v>618</v>
      </c>
    </row>
    <row r="398" spans="1:4">
      <c r="A398" s="4">
        <f t="shared" si="22"/>
        <v>16</v>
      </c>
      <c r="B398" s="4" t="str">
        <f t="shared" si="23"/>
        <v>16,31</v>
      </c>
      <c r="C398" s="4" t="str">
        <f t="shared" si="24"/>
        <v>D04,1,0,1,1,1,16,31</v>
      </c>
      <c r="D398" t="s">
        <v>619</v>
      </c>
    </row>
    <row r="399" spans="1:4">
      <c r="A399" s="4">
        <f t="shared" si="22"/>
        <v>57</v>
      </c>
      <c r="B399" s="4" t="str">
        <f t="shared" si="23"/>
        <v>57,28</v>
      </c>
      <c r="C399" s="4" t="str">
        <f t="shared" si="24"/>
        <v>D04,1,1,1,1,1,57,28</v>
      </c>
      <c r="D399" t="s">
        <v>620</v>
      </c>
    </row>
    <row r="400" spans="1:4">
      <c r="A400" s="4">
        <f t="shared" si="22"/>
        <v>18296</v>
      </c>
      <c r="B400" s="4" t="str">
        <f t="shared" si="23"/>
        <v>18296</v>
      </c>
      <c r="C400" s="4" t="str">
        <f t="shared" si="24"/>
        <v>D05,0,0,0,0,0,18296</v>
      </c>
      <c r="D400" t="s">
        <v>621</v>
      </c>
    </row>
    <row r="401" spans="1:4">
      <c r="A401" s="4">
        <f t="shared" si="22"/>
        <v>5</v>
      </c>
      <c r="B401" s="4" t="str">
        <f t="shared" si="23"/>
        <v>5,299</v>
      </c>
      <c r="C401" s="4" t="str">
        <f t="shared" si="24"/>
        <v>D05,1,0,0,0,0,5,299</v>
      </c>
      <c r="D401" t="s">
        <v>622</v>
      </c>
    </row>
    <row r="402" spans="1:4">
      <c r="A402" s="4">
        <f t="shared" si="22"/>
        <v>59</v>
      </c>
      <c r="B402" s="4" t="str">
        <f t="shared" si="23"/>
        <v>59,36</v>
      </c>
      <c r="C402" s="4" t="str">
        <f t="shared" si="24"/>
        <v>D05,0,1,0,0,0,59,36</v>
      </c>
      <c r="D402" t="s">
        <v>623</v>
      </c>
    </row>
    <row r="403" spans="1:4">
      <c r="A403" s="4">
        <f t="shared" si="22"/>
        <v>1</v>
      </c>
      <c r="B403" s="4" t="str">
        <f t="shared" si="23"/>
        <v>1,199</v>
      </c>
      <c r="C403" s="4" t="str">
        <f t="shared" si="24"/>
        <v>D05,1,1,0,0,0,1,199</v>
      </c>
      <c r="D403" t="s">
        <v>624</v>
      </c>
    </row>
    <row r="404" spans="1:4">
      <c r="A404" s="4">
        <f t="shared" si="22"/>
        <v>3</v>
      </c>
      <c r="B404" s="4" t="str">
        <f t="shared" si="23"/>
        <v>3,364</v>
      </c>
      <c r="C404" s="4" t="str">
        <f t="shared" si="24"/>
        <v>D05,0,0,1,0,0,3,364</v>
      </c>
      <c r="D404" t="s">
        <v>625</v>
      </c>
    </row>
    <row r="405" spans="1:4">
      <c r="A405" s="4">
        <f t="shared" si="22"/>
        <v>3</v>
      </c>
      <c r="B405" s="4" t="str">
        <f t="shared" si="23"/>
        <v>3,377</v>
      </c>
      <c r="C405" s="4" t="str">
        <f t="shared" si="24"/>
        <v>D05,0,0,0,1,0,3,377</v>
      </c>
      <c r="D405" t="s">
        <v>626</v>
      </c>
    </row>
    <row r="406" spans="1:4">
      <c r="A406" s="4">
        <f t="shared" si="22"/>
        <v>1</v>
      </c>
      <c r="B406" s="4" t="str">
        <f t="shared" si="23"/>
        <v>1,274</v>
      </c>
      <c r="C406" s="4" t="str">
        <f t="shared" si="24"/>
        <v>D05,1,0,1,0,1,1,274</v>
      </c>
      <c r="D406" t="s">
        <v>627</v>
      </c>
    </row>
    <row r="407" spans="1:4">
      <c r="A407" s="4">
        <f t="shared" si="22"/>
        <v>1</v>
      </c>
      <c r="B407" s="4" t="str">
        <f t="shared" si="23"/>
        <v>1,254</v>
      </c>
      <c r="C407" s="4" t="str">
        <f t="shared" si="24"/>
        <v>D05,1,1,1,1,1,1,254</v>
      </c>
      <c r="D407" t="s">
        <v>628</v>
      </c>
    </row>
    <row r="408" spans="1:4">
      <c r="A408" s="49">
        <f t="shared" si="22"/>
        <v>12487</v>
      </c>
      <c r="B408" s="4" t="str">
        <f t="shared" si="23"/>
        <v>12487</v>
      </c>
      <c r="C408" s="4" t="str">
        <f>LEFT(D408,18)</f>
        <v>D06,0,0,0,0,,12487</v>
      </c>
      <c r="D408" t="s">
        <v>629</v>
      </c>
    </row>
    <row r="409" spans="1:4">
      <c r="A409" s="4">
        <f t="shared" si="22"/>
        <v>16</v>
      </c>
      <c r="B409" s="4" t="str">
        <f t="shared" si="23"/>
        <v>16,45</v>
      </c>
      <c r="C409" s="4" t="str">
        <f t="shared" ref="C409:C441" si="25">LEFT(D409,18)</f>
        <v>D06,1,0,0,0,,16,45</v>
      </c>
      <c r="D409" t="s">
        <v>630</v>
      </c>
    </row>
    <row r="410" spans="1:4">
      <c r="A410" s="4">
        <f t="shared" si="22"/>
        <v>98</v>
      </c>
      <c r="B410" s="4" t="str">
        <f t="shared" si="23"/>
        <v>98,59</v>
      </c>
      <c r="C410" s="4" t="str">
        <f t="shared" si="25"/>
        <v>D06,0,1,0,0,,98,59</v>
      </c>
      <c r="D410" t="s">
        <v>631</v>
      </c>
    </row>
    <row r="411" spans="1:4">
      <c r="A411" s="4">
        <f t="shared" si="22"/>
        <v>1</v>
      </c>
      <c r="B411" s="4" t="str">
        <f t="shared" si="23"/>
        <v>1,493</v>
      </c>
      <c r="C411" s="4" t="str">
        <f t="shared" si="25"/>
        <v>D06,1,1,0,0,,1,493</v>
      </c>
      <c r="D411" t="s">
        <v>632</v>
      </c>
    </row>
    <row r="412" spans="1:4">
      <c r="A412" s="4">
        <f t="shared" si="22"/>
        <v>24</v>
      </c>
      <c r="B412" s="4" t="str">
        <f t="shared" si="23"/>
        <v>24,56</v>
      </c>
      <c r="C412" s="4" t="str">
        <f t="shared" si="25"/>
        <v>D06,0,0,1,0,,24,56</v>
      </c>
      <c r="D412" t="s">
        <v>633</v>
      </c>
    </row>
    <row r="413" spans="1:4">
      <c r="A413" s="4">
        <f t="shared" si="22"/>
        <v>14</v>
      </c>
      <c r="B413" s="4" t="str">
        <f t="shared" si="23"/>
        <v>14,46</v>
      </c>
      <c r="C413" s="4" t="str">
        <f t="shared" si="25"/>
        <v>D06,1,0,1,0,,14,46</v>
      </c>
      <c r="D413" t="s">
        <v>634</v>
      </c>
    </row>
    <row r="414" spans="1:4">
      <c r="A414" s="4">
        <f t="shared" si="22"/>
        <v>1</v>
      </c>
      <c r="B414" s="4" t="str">
        <f t="shared" si="23"/>
        <v>1,505</v>
      </c>
      <c r="C414" s="4" t="str">
        <f t="shared" si="25"/>
        <v>D06,1,1,1,0,,1,505</v>
      </c>
      <c r="D414" t="s">
        <v>635</v>
      </c>
    </row>
    <row r="415" spans="1:4">
      <c r="A415" s="4">
        <f t="shared" si="22"/>
        <v>29</v>
      </c>
      <c r="B415" s="4" t="str">
        <f t="shared" si="23"/>
        <v>29,60</v>
      </c>
      <c r="C415" s="4" t="str">
        <f t="shared" si="25"/>
        <v>D06,0,0,0,1,,29,60</v>
      </c>
      <c r="D415" t="s">
        <v>636</v>
      </c>
    </row>
    <row r="416" spans="1:4">
      <c r="A416" s="4">
        <f t="shared" si="22"/>
        <v>8</v>
      </c>
      <c r="B416" s="4" t="str">
        <f t="shared" si="23"/>
        <v>8,476</v>
      </c>
      <c r="C416" s="4" t="str">
        <f t="shared" si="25"/>
        <v>D06,1,0,0,1,,8,476</v>
      </c>
      <c r="D416" t="s">
        <v>637</v>
      </c>
    </row>
    <row r="417" spans="1:4">
      <c r="A417" s="4">
        <f t="shared" si="22"/>
        <v>5</v>
      </c>
      <c r="B417" s="4" t="str">
        <f t="shared" si="23"/>
        <v>5,643</v>
      </c>
      <c r="C417" s="4" t="str">
        <f t="shared" si="25"/>
        <v>D06,0,1,0,1,,5,643</v>
      </c>
      <c r="D417" t="s">
        <v>638</v>
      </c>
    </row>
    <row r="418" spans="1:4">
      <c r="A418" s="4">
        <f t="shared" si="22"/>
        <v>3</v>
      </c>
      <c r="B418" s="4" t="str">
        <f t="shared" si="23"/>
        <v>3,493</v>
      </c>
      <c r="C418" s="4" t="str">
        <f t="shared" si="25"/>
        <v>D06,1,1,0,1,,3,493</v>
      </c>
      <c r="D418" t="s">
        <v>639</v>
      </c>
    </row>
    <row r="419" spans="1:4">
      <c r="A419" s="4">
        <f t="shared" si="22"/>
        <v>3</v>
      </c>
      <c r="B419" s="4" t="str">
        <f t="shared" si="23"/>
        <v>3,525</v>
      </c>
      <c r="C419" s="4" t="str">
        <f t="shared" si="25"/>
        <v>D06,0,0,1,1,,3,525</v>
      </c>
      <c r="D419" t="s">
        <v>640</v>
      </c>
    </row>
    <row r="420" spans="1:4">
      <c r="A420" s="4">
        <f t="shared" si="22"/>
        <v>39</v>
      </c>
      <c r="B420" s="4" t="str">
        <f t="shared" si="23"/>
        <v>39,46</v>
      </c>
      <c r="C420" s="4" t="str">
        <f t="shared" si="25"/>
        <v>D06,1,0,1,1,,39,46</v>
      </c>
      <c r="D420" t="s">
        <v>641</v>
      </c>
    </row>
    <row r="421" spans="1:4">
      <c r="A421" s="4">
        <f t="shared" si="22"/>
        <v>105</v>
      </c>
      <c r="B421" s="4" t="str">
        <f t="shared" si="23"/>
        <v>105,4</v>
      </c>
      <c r="C421" s="4" t="str">
        <f t="shared" si="25"/>
        <v>D06,1,1,1,1,,105,4</v>
      </c>
      <c r="D421" t="s">
        <v>642</v>
      </c>
    </row>
    <row r="422" spans="1:4">
      <c r="A422" s="4">
        <f t="shared" si="22"/>
        <v>11408</v>
      </c>
      <c r="B422" s="4" t="str">
        <f t="shared" si="23"/>
        <v>11408</v>
      </c>
      <c r="C422" s="4" t="str">
        <f t="shared" si="25"/>
        <v>D07,0,0,0,0,,11408</v>
      </c>
      <c r="D422" t="s">
        <v>643</v>
      </c>
    </row>
    <row r="423" spans="1:4">
      <c r="A423" s="4">
        <f t="shared" si="22"/>
        <v>20</v>
      </c>
      <c r="B423" s="4" t="str">
        <f t="shared" si="23"/>
        <v>20,41</v>
      </c>
      <c r="C423" s="4" t="str">
        <f t="shared" si="25"/>
        <v>D07,1,0,0,0,,20,41</v>
      </c>
      <c r="D423" t="s">
        <v>644</v>
      </c>
    </row>
    <row r="424" spans="1:4">
      <c r="A424" s="4">
        <f t="shared" si="22"/>
        <v>60</v>
      </c>
      <c r="B424" s="4" t="str">
        <f t="shared" si="23"/>
        <v>60,31</v>
      </c>
      <c r="C424" s="4" t="str">
        <f t="shared" si="25"/>
        <v>D07,0,1,0,0,,60,31</v>
      </c>
      <c r="D424" t="s">
        <v>645</v>
      </c>
    </row>
    <row r="425" spans="1:4">
      <c r="A425" s="4">
        <f t="shared" si="22"/>
        <v>1</v>
      </c>
      <c r="B425" s="4" t="str">
        <f t="shared" si="23"/>
        <v>1,317</v>
      </c>
      <c r="C425" s="4" t="str">
        <f t="shared" si="25"/>
        <v>D07,1,1,0,0,,1,317</v>
      </c>
      <c r="D425" t="s">
        <v>646</v>
      </c>
    </row>
    <row r="426" spans="1:4">
      <c r="A426" s="4">
        <f t="shared" si="22"/>
        <v>18</v>
      </c>
      <c r="B426" s="4" t="str">
        <f t="shared" si="23"/>
        <v>18,31</v>
      </c>
      <c r="C426" s="4" t="str">
        <f t="shared" si="25"/>
        <v>D07,0,0,1,0,,18,31</v>
      </c>
      <c r="D426" t="s">
        <v>647</v>
      </c>
    </row>
    <row r="427" spans="1:4">
      <c r="A427" s="4">
        <f t="shared" si="22"/>
        <v>21</v>
      </c>
      <c r="B427" s="4" t="str">
        <f t="shared" si="23"/>
        <v>21,39</v>
      </c>
      <c r="C427" s="4" t="str">
        <f t="shared" si="25"/>
        <v>D07,1,0,1,0,,21,39</v>
      </c>
      <c r="D427" t="s">
        <v>648</v>
      </c>
    </row>
    <row r="428" spans="1:4">
      <c r="A428" s="4">
        <f t="shared" ref="A428:A491" si="26">INT(B428)</f>
        <v>3</v>
      </c>
      <c r="B428" s="4" t="str">
        <f t="shared" ref="B428:B491" si="27">RIGHT(C428,5)</f>
        <v>3,338</v>
      </c>
      <c r="C428" s="4" t="str">
        <f t="shared" si="25"/>
        <v>D07,1,1,1,0,,3,338</v>
      </c>
      <c r="D428" t="s">
        <v>649</v>
      </c>
    </row>
    <row r="429" spans="1:4">
      <c r="A429" s="4">
        <f t="shared" si="26"/>
        <v>32</v>
      </c>
      <c r="B429" s="4" t="str">
        <f t="shared" si="27"/>
        <v>32,30</v>
      </c>
      <c r="C429" s="4" t="str">
        <f t="shared" si="25"/>
        <v>D07,0,0,0,1,,32,30</v>
      </c>
      <c r="D429" t="s">
        <v>650</v>
      </c>
    </row>
    <row r="430" spans="1:4">
      <c r="A430" s="4">
        <f t="shared" si="26"/>
        <v>6</v>
      </c>
      <c r="B430" s="4" t="str">
        <f t="shared" si="27"/>
        <v>6,337</v>
      </c>
      <c r="C430" s="4" t="str">
        <f t="shared" si="25"/>
        <v>D07,0,1,0,1,,6,337</v>
      </c>
      <c r="D430" t="s">
        <v>651</v>
      </c>
    </row>
    <row r="431" spans="1:4">
      <c r="A431" s="4">
        <f t="shared" si="26"/>
        <v>5</v>
      </c>
      <c r="B431" s="4" t="str">
        <f t="shared" si="27"/>
        <v>5,344</v>
      </c>
      <c r="C431" s="4" t="str">
        <f t="shared" si="25"/>
        <v>D07,0,0,1,1,,5,344</v>
      </c>
      <c r="D431" t="s">
        <v>652</v>
      </c>
    </row>
    <row r="432" spans="1:4">
      <c r="A432" s="4">
        <f t="shared" si="26"/>
        <v>34</v>
      </c>
      <c r="B432" s="4" t="str">
        <f t="shared" si="27"/>
        <v>34,37</v>
      </c>
      <c r="C432" s="4" t="str">
        <f t="shared" si="25"/>
        <v>D07,1,0,1,1,,34,37</v>
      </c>
      <c r="D432" t="s">
        <v>653</v>
      </c>
    </row>
    <row r="433" spans="1:4">
      <c r="A433" s="4">
        <f t="shared" si="26"/>
        <v>2</v>
      </c>
      <c r="B433" s="4" t="str">
        <f t="shared" si="27"/>
        <v>2,346</v>
      </c>
      <c r="C433" s="4" t="str">
        <f t="shared" si="25"/>
        <v>D07,0,1,1,1,,2,346</v>
      </c>
      <c r="D433" t="s">
        <v>654</v>
      </c>
    </row>
    <row r="434" spans="1:4">
      <c r="A434" s="4">
        <f t="shared" si="26"/>
        <v>89</v>
      </c>
      <c r="B434" s="4" t="str">
        <f t="shared" si="27"/>
        <v>89,33</v>
      </c>
      <c r="C434" s="4" t="str">
        <f t="shared" si="25"/>
        <v>D07,1,1,1,1,,89,33</v>
      </c>
      <c r="D434" t="s">
        <v>655</v>
      </c>
    </row>
    <row r="435" spans="1:4">
      <c r="A435" s="4">
        <f t="shared" si="26"/>
        <v>17159</v>
      </c>
      <c r="B435" s="4" t="str">
        <f t="shared" si="27"/>
        <v>17159</v>
      </c>
      <c r="C435" s="4" t="str">
        <f t="shared" si="25"/>
        <v>D08,0,0,0,0,,17159</v>
      </c>
      <c r="D435" t="s">
        <v>656</v>
      </c>
    </row>
    <row r="436" spans="1:4">
      <c r="A436" s="4">
        <f t="shared" si="26"/>
        <v>11</v>
      </c>
      <c r="B436" s="4" t="str">
        <f t="shared" si="27"/>
        <v>11,32</v>
      </c>
      <c r="C436" s="4" t="str">
        <f t="shared" si="25"/>
        <v>D08,1,0,0,0,,11,32</v>
      </c>
      <c r="D436" t="s">
        <v>657</v>
      </c>
    </row>
    <row r="437" spans="1:4">
      <c r="A437" s="4">
        <f t="shared" si="26"/>
        <v>78</v>
      </c>
      <c r="B437" s="4" t="str">
        <f t="shared" si="27"/>
        <v>78,30</v>
      </c>
      <c r="C437" s="4" t="str">
        <f t="shared" si="25"/>
        <v>D08,0,1,0,0,,78,30</v>
      </c>
      <c r="D437" t="s">
        <v>658</v>
      </c>
    </row>
    <row r="438" spans="1:4">
      <c r="A438" s="4">
        <f t="shared" si="26"/>
        <v>10</v>
      </c>
      <c r="B438" s="4" t="str">
        <f t="shared" si="27"/>
        <v>10,29</v>
      </c>
      <c r="C438" s="4" t="str">
        <f t="shared" si="25"/>
        <v>D08,0,0,1,0,,10,29</v>
      </c>
      <c r="D438" t="s">
        <v>659</v>
      </c>
    </row>
    <row r="439" spans="1:4">
      <c r="A439" s="4">
        <f t="shared" si="26"/>
        <v>1</v>
      </c>
      <c r="B439" s="4" t="str">
        <f t="shared" si="27"/>
        <v>1,294</v>
      </c>
      <c r="C439" s="4" t="str">
        <f t="shared" si="25"/>
        <v>D08,0,0,0,1,,1,294</v>
      </c>
      <c r="D439" t="s">
        <v>660</v>
      </c>
    </row>
    <row r="440" spans="1:4">
      <c r="A440" s="4">
        <f t="shared" si="26"/>
        <v>1</v>
      </c>
      <c r="B440" s="4" t="str">
        <f t="shared" si="27"/>
        <v>1,251</v>
      </c>
      <c r="C440" s="4" t="str">
        <f t="shared" si="25"/>
        <v>D08,1,0,1,1,,1,251</v>
      </c>
      <c r="D440" t="s">
        <v>661</v>
      </c>
    </row>
    <row r="441" spans="1:4">
      <c r="A441" s="4">
        <f t="shared" si="26"/>
        <v>2</v>
      </c>
      <c r="B441" s="4" t="str">
        <f t="shared" si="27"/>
        <v>2,291</v>
      </c>
      <c r="C441" s="4" t="str">
        <f t="shared" si="25"/>
        <v>D08,1,1,1,1,,2,291</v>
      </c>
      <c r="D441" t="s">
        <v>662</v>
      </c>
    </row>
    <row r="442" spans="1:4">
      <c r="A442" s="49">
        <f t="shared" si="26"/>
        <v>624</v>
      </c>
      <c r="B442" s="4" t="str">
        <f t="shared" si="27"/>
        <v>624,2</v>
      </c>
      <c r="C442" s="4" t="str">
        <f t="shared" ref="C442:C475" si="28">LEFT(D442,19)</f>
        <v>D09,0,0,0,,,14624,2</v>
      </c>
      <c r="D442" t="s">
        <v>663</v>
      </c>
    </row>
    <row r="443" spans="1:4">
      <c r="A443" s="4">
        <f t="shared" si="26"/>
        <v>1</v>
      </c>
      <c r="B443" s="4" t="str">
        <f t="shared" si="27"/>
        <v>1,422</v>
      </c>
      <c r="C443" s="4" t="str">
        <f t="shared" si="28"/>
        <v>D09,1,0,0,,,251,422</v>
      </c>
      <c r="D443" t="s">
        <v>664</v>
      </c>
    </row>
    <row r="444" spans="1:4">
      <c r="A444" s="4">
        <f t="shared" si="26"/>
        <v>7</v>
      </c>
      <c r="B444" s="4" t="str">
        <f t="shared" si="27"/>
        <v>7,247</v>
      </c>
      <c r="C444" s="4" t="str">
        <f t="shared" si="28"/>
        <v>D09,0,1,0,,,307,247</v>
      </c>
      <c r="D444" t="s">
        <v>665</v>
      </c>
    </row>
    <row r="445" spans="1:4">
      <c r="A445" s="4">
        <f t="shared" si="26"/>
        <v>5</v>
      </c>
      <c r="B445" s="4" t="str">
        <f t="shared" si="27"/>
        <v>5,424</v>
      </c>
      <c r="C445" s="4" t="str">
        <f t="shared" si="28"/>
        <v>D09,1,1,0,,,375,424</v>
      </c>
      <c r="D445" t="s">
        <v>666</v>
      </c>
    </row>
    <row r="446" spans="1:4">
      <c r="A446" s="4">
        <f t="shared" si="26"/>
        <v>9</v>
      </c>
      <c r="B446" s="4" t="str">
        <f t="shared" si="27"/>
        <v>9,165</v>
      </c>
      <c r="C446" s="4" t="str">
        <f t="shared" si="28"/>
        <v>D09,0,0,1,,,209,165</v>
      </c>
      <c r="D446" t="s">
        <v>667</v>
      </c>
    </row>
    <row r="447" spans="1:4">
      <c r="A447" s="4" t="e">
        <f t="shared" si="26"/>
        <v>#VALUE!</v>
      </c>
      <c r="B447" s="4" t="str">
        <f t="shared" si="27"/>
        <v>4197.</v>
      </c>
      <c r="C447" s="4" t="str">
        <f t="shared" si="28"/>
        <v>D09,1,0,1,,,3,4197.</v>
      </c>
      <c r="D447" t="s">
        <v>668</v>
      </c>
    </row>
    <row r="448" spans="1:4">
      <c r="A448" s="4" t="e">
        <f t="shared" si="26"/>
        <v>#VALUE!</v>
      </c>
      <c r="B448" s="4" t="str">
        <f t="shared" si="27"/>
        <v>1776.</v>
      </c>
      <c r="C448" s="4" t="str">
        <f t="shared" si="28"/>
        <v>D09,0,1,1,,,3,1776.</v>
      </c>
      <c r="D448" t="s">
        <v>669</v>
      </c>
    </row>
    <row r="449" spans="1:4">
      <c r="A449" s="4" t="e">
        <f t="shared" si="26"/>
        <v>#VALUE!</v>
      </c>
      <c r="B449" s="4" t="str">
        <f t="shared" si="27"/>
        <v>4340.</v>
      </c>
      <c r="C449" s="4" t="str">
        <f t="shared" si="28"/>
        <v>D09,1,1,1,,,7,4340.</v>
      </c>
      <c r="D449" t="s">
        <v>670</v>
      </c>
    </row>
    <row r="450" spans="1:4">
      <c r="A450" s="4">
        <f t="shared" si="26"/>
        <v>50</v>
      </c>
      <c r="B450" s="4" t="str">
        <f t="shared" si="27"/>
        <v>50,16</v>
      </c>
      <c r="C450" s="4" t="str">
        <f t="shared" si="28"/>
        <v>E01,0,0,,,,13650,16</v>
      </c>
      <c r="D450" t="s">
        <v>671</v>
      </c>
    </row>
    <row r="451" spans="1:4">
      <c r="A451" s="4">
        <f t="shared" si="26"/>
        <v>0</v>
      </c>
      <c r="B451" s="4" t="str">
        <f t="shared" si="27"/>
        <v>,6506</v>
      </c>
      <c r="C451" s="4" t="str">
        <f t="shared" si="28"/>
        <v>E01,1,0,,,,174,6506</v>
      </c>
      <c r="D451" t="s">
        <v>672</v>
      </c>
    </row>
    <row r="452" spans="1:4">
      <c r="A452" s="4" t="e">
        <f t="shared" si="26"/>
        <v>#VALUE!</v>
      </c>
      <c r="B452" s="4" t="str">
        <f t="shared" si="27"/>
        <v>,703.</v>
      </c>
      <c r="C452" s="4" t="str">
        <f t="shared" si="28"/>
        <v>E01,0,1,,,,166,703.</v>
      </c>
      <c r="D452" t="s">
        <v>673</v>
      </c>
    </row>
    <row r="453" spans="1:4">
      <c r="A453" s="4">
        <f t="shared" si="26"/>
        <v>0</v>
      </c>
      <c r="B453" s="4" t="str">
        <f t="shared" si="27"/>
        <v>,6566</v>
      </c>
      <c r="C453" s="4" t="str">
        <f t="shared" si="28"/>
        <v>E01,1,1,,,,298,6566</v>
      </c>
      <c r="D453" t="s">
        <v>674</v>
      </c>
    </row>
    <row r="454" spans="1:4">
      <c r="A454" s="4">
        <f t="shared" si="26"/>
        <v>92</v>
      </c>
      <c r="B454" s="4" t="str">
        <f t="shared" si="27"/>
        <v>92,16</v>
      </c>
      <c r="C454" s="4" t="str">
        <f t="shared" si="28"/>
        <v>E02,0,0,,,,14792,16</v>
      </c>
      <c r="D454" t="s">
        <v>675</v>
      </c>
    </row>
    <row r="455" spans="1:4">
      <c r="A455" s="4">
        <f t="shared" si="26"/>
        <v>0</v>
      </c>
      <c r="B455" s="4" t="str">
        <f t="shared" si="27"/>
        <v>,6636</v>
      </c>
      <c r="C455" s="4" t="str">
        <f t="shared" si="28"/>
        <v>E02,1,0,,,,105,6636</v>
      </c>
      <c r="D455" t="s">
        <v>676</v>
      </c>
    </row>
    <row r="456" spans="1:4">
      <c r="A456" s="4" t="e">
        <f t="shared" si="26"/>
        <v>#VALUE!</v>
      </c>
      <c r="B456" s="4" t="str">
        <f t="shared" si="27"/>
        <v>,671.</v>
      </c>
      <c r="C456" s="4" t="str">
        <f t="shared" si="28"/>
        <v>E02,0,1,,,,103,671.</v>
      </c>
      <c r="D456" t="s">
        <v>677</v>
      </c>
    </row>
    <row r="457" spans="1:4">
      <c r="A457" s="4">
        <f t="shared" si="26"/>
        <v>0</v>
      </c>
      <c r="B457" s="4" t="str">
        <f t="shared" si="27"/>
        <v>,6617</v>
      </c>
      <c r="C457" s="4" t="str">
        <f t="shared" si="28"/>
        <v>E02,1,1,,,,186,6617</v>
      </c>
      <c r="D457" t="s">
        <v>678</v>
      </c>
    </row>
    <row r="458" spans="1:4">
      <c r="A458" s="4">
        <f t="shared" si="26"/>
        <v>61</v>
      </c>
      <c r="B458" s="4" t="str">
        <f t="shared" si="27"/>
        <v>61,13</v>
      </c>
      <c r="C458" s="4" t="str">
        <f t="shared" si="28"/>
        <v>E03,0,0,,,,15261,13</v>
      </c>
      <c r="D458" t="s">
        <v>679</v>
      </c>
    </row>
    <row r="459" spans="1:4">
      <c r="A459" s="4">
        <f t="shared" si="26"/>
        <v>0</v>
      </c>
      <c r="B459" s="4" t="str">
        <f t="shared" si="27"/>
        <v>,6262</v>
      </c>
      <c r="C459" s="4" t="str">
        <f t="shared" si="28"/>
        <v>E03,1,0,,,,416,6262</v>
      </c>
      <c r="D459" t="s">
        <v>680</v>
      </c>
    </row>
    <row r="460" spans="1:4">
      <c r="A460" s="4" t="e">
        <f t="shared" si="26"/>
        <v>#VALUE!</v>
      </c>
      <c r="B460" s="4" t="str">
        <f t="shared" si="27"/>
        <v>,608.</v>
      </c>
      <c r="C460" s="4" t="str">
        <f t="shared" si="28"/>
        <v>E03,0,1,,,,422,608.</v>
      </c>
      <c r="D460" t="s">
        <v>681</v>
      </c>
    </row>
    <row r="461" spans="1:4">
      <c r="A461" s="4">
        <f t="shared" si="26"/>
        <v>0</v>
      </c>
      <c r="B461" s="4" t="str">
        <f t="shared" si="27"/>
        <v>,6216</v>
      </c>
      <c r="C461" s="4" t="str">
        <f t="shared" si="28"/>
        <v>E03,1,1,,,,783,6216</v>
      </c>
      <c r="D461" t="s">
        <v>682</v>
      </c>
    </row>
    <row r="462" spans="1:4">
      <c r="A462" s="4">
        <f t="shared" si="26"/>
        <v>12840</v>
      </c>
      <c r="B462" s="4" t="str">
        <f t="shared" si="27"/>
        <v>12840</v>
      </c>
      <c r="C462" s="4" t="str">
        <f t="shared" si="28"/>
        <v>E04,0,0,0,0,0,12840</v>
      </c>
      <c r="D462" t="s">
        <v>683</v>
      </c>
    </row>
    <row r="463" spans="1:4">
      <c r="A463" s="4">
        <f t="shared" si="26"/>
        <v>1</v>
      </c>
      <c r="B463" s="4" t="str">
        <f t="shared" si="27"/>
        <v>1,424</v>
      </c>
      <c r="C463" s="4" t="str">
        <f t="shared" si="28"/>
        <v>E04,1,0,0,0,0,1,424</v>
      </c>
      <c r="D463" t="s">
        <v>684</v>
      </c>
    </row>
    <row r="464" spans="1:4">
      <c r="A464" s="4">
        <f t="shared" si="26"/>
        <v>19</v>
      </c>
      <c r="B464" s="4" t="str">
        <f t="shared" si="27"/>
        <v>19,38</v>
      </c>
      <c r="C464" s="4" t="str">
        <f t="shared" si="28"/>
        <v>E04,0,1,0,0,0,19,38</v>
      </c>
      <c r="D464" t="s">
        <v>685</v>
      </c>
    </row>
    <row r="465" spans="1:4">
      <c r="A465" s="4">
        <f t="shared" si="26"/>
        <v>5</v>
      </c>
      <c r="B465" s="4" t="str">
        <f t="shared" si="27"/>
        <v>5,381</v>
      </c>
      <c r="C465" s="4" t="str">
        <f t="shared" si="28"/>
        <v>E04,0,0,1,0,0,5,381</v>
      </c>
      <c r="D465" t="s">
        <v>686</v>
      </c>
    </row>
    <row r="466" spans="1:4">
      <c r="A466" s="4">
        <f t="shared" si="26"/>
        <v>1</v>
      </c>
      <c r="B466" s="4" t="str">
        <f t="shared" si="27"/>
        <v>1,322</v>
      </c>
      <c r="C466" s="4" t="str">
        <f t="shared" si="28"/>
        <v>E04,1,1,1,0,0,1,322</v>
      </c>
      <c r="D466" t="s">
        <v>687</v>
      </c>
    </row>
    <row r="467" spans="1:4">
      <c r="A467" s="4">
        <f t="shared" si="26"/>
        <v>2</v>
      </c>
      <c r="B467" s="4" t="str">
        <f t="shared" si="27"/>
        <v>2,391</v>
      </c>
      <c r="C467" s="4" t="str">
        <f t="shared" si="28"/>
        <v>E04,0,0,0,1,0,2,391</v>
      </c>
      <c r="D467" t="s">
        <v>688</v>
      </c>
    </row>
    <row r="468" spans="1:4">
      <c r="A468" s="4">
        <f t="shared" si="26"/>
        <v>1</v>
      </c>
      <c r="B468" s="4" t="str">
        <f t="shared" si="27"/>
        <v>1,435</v>
      </c>
      <c r="C468" s="4" t="str">
        <f t="shared" si="28"/>
        <v>E04,1,0,0,1,0,1,435</v>
      </c>
      <c r="D468" t="s">
        <v>689</v>
      </c>
    </row>
    <row r="469" spans="1:4">
      <c r="A469" s="4">
        <f t="shared" si="26"/>
        <v>3</v>
      </c>
      <c r="B469" s="4" t="str">
        <f t="shared" si="27"/>
        <v>3,344</v>
      </c>
      <c r="C469" s="4" t="str">
        <f t="shared" si="28"/>
        <v>E04,1,0,1,1,0,3,344</v>
      </c>
      <c r="D469" t="s">
        <v>690</v>
      </c>
    </row>
    <row r="470" spans="1:4">
      <c r="A470" s="4">
        <f t="shared" si="26"/>
        <v>1</v>
      </c>
      <c r="B470" s="4" t="str">
        <f t="shared" si="27"/>
        <v>1,296</v>
      </c>
      <c r="C470" s="4" t="str">
        <f t="shared" si="28"/>
        <v>E04,1,1,1,1,0,1,296</v>
      </c>
      <c r="D470" t="s">
        <v>691</v>
      </c>
    </row>
    <row r="471" spans="1:4">
      <c r="A471" s="4">
        <f t="shared" si="26"/>
        <v>5</v>
      </c>
      <c r="B471" s="4" t="str">
        <f t="shared" si="27"/>
        <v>5,396</v>
      </c>
      <c r="C471" s="4" t="str">
        <f t="shared" si="28"/>
        <v>E04,0,0,0,0,1,5,396</v>
      </c>
      <c r="D471" t="s">
        <v>692</v>
      </c>
    </row>
    <row r="472" spans="1:4">
      <c r="A472" s="4">
        <f t="shared" si="26"/>
        <v>2</v>
      </c>
      <c r="B472" s="4" t="str">
        <f t="shared" si="27"/>
        <v>2,385</v>
      </c>
      <c r="C472" s="4" t="str">
        <f t="shared" si="28"/>
        <v>E04,0,0,1,0,1,2,385</v>
      </c>
      <c r="D472" t="s">
        <v>693</v>
      </c>
    </row>
    <row r="473" spans="1:4">
      <c r="A473" s="4">
        <f t="shared" si="26"/>
        <v>1</v>
      </c>
      <c r="B473" s="4" t="str">
        <f t="shared" si="27"/>
        <v>1,274</v>
      </c>
      <c r="C473" s="4" t="str">
        <f t="shared" si="28"/>
        <v>E04,1,1,1,0,1,1,274</v>
      </c>
      <c r="D473" t="s">
        <v>694</v>
      </c>
    </row>
    <row r="474" spans="1:4">
      <c r="A474" s="4">
        <f t="shared" si="26"/>
        <v>7</v>
      </c>
      <c r="B474" s="4" t="str">
        <f t="shared" si="27"/>
        <v>7,318</v>
      </c>
      <c r="C474" s="4" t="str">
        <f t="shared" si="28"/>
        <v>E04,1,0,1,1,1,7,318</v>
      </c>
      <c r="D474" t="s">
        <v>695</v>
      </c>
    </row>
    <row r="475" spans="1:4">
      <c r="A475" s="4">
        <f t="shared" si="26"/>
        <v>8</v>
      </c>
      <c r="B475" s="4" t="str">
        <f t="shared" si="27"/>
        <v>8,305</v>
      </c>
      <c r="C475" s="4" t="str">
        <f t="shared" si="28"/>
        <v>E04,1,1,1,1,1,8,305</v>
      </c>
      <c r="D475" t="s">
        <v>696</v>
      </c>
    </row>
    <row r="476" spans="1:4">
      <c r="A476" s="4">
        <f t="shared" si="26"/>
        <v>18569</v>
      </c>
      <c r="B476" s="4" t="str">
        <f t="shared" si="27"/>
        <v>18569</v>
      </c>
      <c r="C476" s="4" t="str">
        <f>LEFT(D476,18)</f>
        <v>E05,0,0,0,0,,18569</v>
      </c>
      <c r="D476" t="s">
        <v>697</v>
      </c>
    </row>
    <row r="477" spans="1:4">
      <c r="A477" s="4">
        <f t="shared" si="26"/>
        <v>21</v>
      </c>
      <c r="B477" s="4" t="str">
        <f t="shared" si="27"/>
        <v>21,38</v>
      </c>
      <c r="C477" s="4" t="str">
        <f t="shared" ref="C477:C497" si="29">LEFT(D477,18)</f>
        <v>E05,1,0,0,0,,21,38</v>
      </c>
      <c r="D477" t="s">
        <v>698</v>
      </c>
    </row>
    <row r="478" spans="1:4">
      <c r="A478" s="4">
        <f t="shared" si="26"/>
        <v>75</v>
      </c>
      <c r="B478" s="4" t="str">
        <f t="shared" si="27"/>
        <v>75,49</v>
      </c>
      <c r="C478" s="4" t="str">
        <f t="shared" si="29"/>
        <v>E05,0,1,0,0,,75,49</v>
      </c>
      <c r="D478" t="s">
        <v>699</v>
      </c>
    </row>
    <row r="479" spans="1:4">
      <c r="A479" s="4">
        <f t="shared" si="26"/>
        <v>3</v>
      </c>
      <c r="B479" s="4" t="str">
        <f t="shared" si="27"/>
        <v>3,492</v>
      </c>
      <c r="C479" s="4" t="str">
        <f t="shared" si="29"/>
        <v>E05,0,0,1,0,,3,492</v>
      </c>
      <c r="D479" t="s">
        <v>700</v>
      </c>
    </row>
    <row r="480" spans="1:4">
      <c r="A480" s="4">
        <f t="shared" si="26"/>
        <v>16328</v>
      </c>
      <c r="B480" s="4" t="str">
        <f t="shared" si="27"/>
        <v>16328</v>
      </c>
      <c r="C480" s="4" t="str">
        <f t="shared" si="29"/>
        <v>E06,0,0,0,0,,16328</v>
      </c>
      <c r="D480" t="s">
        <v>701</v>
      </c>
    </row>
    <row r="481" spans="1:4">
      <c r="A481" s="4">
        <f t="shared" si="26"/>
        <v>6</v>
      </c>
      <c r="B481" s="4" t="str">
        <f t="shared" si="27"/>
        <v>6,469</v>
      </c>
      <c r="C481" s="4" t="str">
        <f t="shared" si="29"/>
        <v>E06,1,0,0,0,,6,469</v>
      </c>
      <c r="D481" t="s">
        <v>702</v>
      </c>
    </row>
    <row r="482" spans="1:4">
      <c r="A482" s="4">
        <f t="shared" si="26"/>
        <v>19</v>
      </c>
      <c r="B482" s="4" t="str">
        <f t="shared" si="27"/>
        <v>19,59</v>
      </c>
      <c r="C482" s="4" t="str">
        <f t="shared" si="29"/>
        <v>E06,0,1,0,0,,19,59</v>
      </c>
      <c r="D482" t="s">
        <v>703</v>
      </c>
    </row>
    <row r="483" spans="1:4">
      <c r="A483" s="4">
        <f t="shared" si="26"/>
        <v>4</v>
      </c>
      <c r="B483" s="4" t="str">
        <f t="shared" si="27"/>
        <v>4,580</v>
      </c>
      <c r="C483" s="4" t="str">
        <f t="shared" si="29"/>
        <v>E06,0,0,1,0,,4,580</v>
      </c>
      <c r="D483" t="s">
        <v>704</v>
      </c>
    </row>
    <row r="484" spans="1:4">
      <c r="A484" s="4">
        <f t="shared" si="26"/>
        <v>3</v>
      </c>
      <c r="B484" s="4" t="str">
        <f t="shared" si="27"/>
        <v>3,502</v>
      </c>
      <c r="C484" s="4" t="str">
        <f t="shared" si="29"/>
        <v>E06,1,0,1,0,,3,502</v>
      </c>
      <c r="D484" t="s">
        <v>705</v>
      </c>
    </row>
    <row r="485" spans="1:4">
      <c r="A485" s="4">
        <f t="shared" si="26"/>
        <v>5</v>
      </c>
      <c r="B485" s="4" t="str">
        <f t="shared" si="27"/>
        <v>5,591</v>
      </c>
      <c r="C485" s="4" t="str">
        <f t="shared" si="29"/>
        <v>E06,0,0,0,1,,5,591</v>
      </c>
      <c r="D485" t="s">
        <v>706</v>
      </c>
    </row>
    <row r="486" spans="1:4">
      <c r="A486" s="4">
        <f t="shared" si="26"/>
        <v>5</v>
      </c>
      <c r="B486" s="4" t="str">
        <f t="shared" si="27"/>
        <v>5,492</v>
      </c>
      <c r="C486" s="4" t="str">
        <f t="shared" si="29"/>
        <v>E06,1,0,1,1,,5,492</v>
      </c>
      <c r="D486" t="s">
        <v>707</v>
      </c>
    </row>
    <row r="487" spans="1:4">
      <c r="A487" s="4">
        <f t="shared" si="26"/>
        <v>7</v>
      </c>
      <c r="B487" s="4" t="str">
        <f t="shared" si="27"/>
        <v>7,498</v>
      </c>
      <c r="C487" s="4" t="str">
        <f t="shared" si="29"/>
        <v>E06,1,1,1,1,,7,498</v>
      </c>
      <c r="D487" t="s">
        <v>708</v>
      </c>
    </row>
    <row r="488" spans="1:4">
      <c r="A488" s="4">
        <f t="shared" si="26"/>
        <v>16829</v>
      </c>
      <c r="B488" s="4" t="str">
        <f t="shared" si="27"/>
        <v>16829</v>
      </c>
      <c r="C488" s="4" t="str">
        <f t="shared" si="29"/>
        <v>E07,0,0,0,0,,16829</v>
      </c>
      <c r="D488" t="s">
        <v>709</v>
      </c>
    </row>
    <row r="489" spans="1:4">
      <c r="A489" s="4">
        <f t="shared" si="26"/>
        <v>4</v>
      </c>
      <c r="B489" s="4" t="str">
        <f t="shared" si="27"/>
        <v>4,441</v>
      </c>
      <c r="C489" s="4" t="str">
        <f t="shared" si="29"/>
        <v>E07,1,0,0,0,,4,441</v>
      </c>
      <c r="D489" t="s">
        <v>710</v>
      </c>
    </row>
    <row r="490" spans="1:4">
      <c r="A490" s="4">
        <f t="shared" si="26"/>
        <v>27</v>
      </c>
      <c r="B490" s="4" t="str">
        <f t="shared" si="27"/>
        <v>27,32</v>
      </c>
      <c r="C490" s="4" t="str">
        <f t="shared" si="29"/>
        <v>E07,0,1,0,0,,27,32</v>
      </c>
      <c r="D490" t="s">
        <v>711</v>
      </c>
    </row>
    <row r="491" spans="1:4">
      <c r="A491" s="4">
        <f t="shared" si="26"/>
        <v>11</v>
      </c>
      <c r="B491" s="4" t="str">
        <f t="shared" si="27"/>
        <v>11,31</v>
      </c>
      <c r="C491" s="4" t="str">
        <f t="shared" si="29"/>
        <v>E07,0,0,1,0,,11,31</v>
      </c>
      <c r="D491" t="s">
        <v>712</v>
      </c>
    </row>
    <row r="492" spans="1:4">
      <c r="A492" s="4">
        <f t="shared" ref="A492:A555" si="30">INT(B492)</f>
        <v>2</v>
      </c>
      <c r="B492" s="4" t="str">
        <f t="shared" ref="B492:B555" si="31">RIGHT(C492,5)</f>
        <v>2,439</v>
      </c>
      <c r="C492" s="4" t="str">
        <f t="shared" si="29"/>
        <v>E07,1,0,1,0,,2,439</v>
      </c>
      <c r="D492" t="s">
        <v>713</v>
      </c>
    </row>
    <row r="493" spans="1:4">
      <c r="A493" s="4">
        <f t="shared" si="30"/>
        <v>4</v>
      </c>
      <c r="B493" s="4" t="str">
        <f t="shared" si="31"/>
        <v>4,306</v>
      </c>
      <c r="C493" s="4" t="str">
        <f t="shared" si="29"/>
        <v>E07,0,0,0,1,,4,306</v>
      </c>
      <c r="D493" t="s">
        <v>714</v>
      </c>
    </row>
    <row r="494" spans="1:4">
      <c r="A494" s="4">
        <f t="shared" si="30"/>
        <v>2</v>
      </c>
      <c r="B494" s="4" t="str">
        <f t="shared" si="31"/>
        <v>2,339</v>
      </c>
      <c r="C494" s="4" t="str">
        <f t="shared" si="29"/>
        <v>E07,0,1,0,1,,2,339</v>
      </c>
      <c r="D494" t="s">
        <v>715</v>
      </c>
    </row>
    <row r="495" spans="1:4">
      <c r="A495" s="4">
        <f t="shared" si="30"/>
        <v>7</v>
      </c>
      <c r="B495" s="4" t="str">
        <f t="shared" si="31"/>
        <v>7,405</v>
      </c>
      <c r="C495" s="4" t="str">
        <f t="shared" si="29"/>
        <v>E07,1,0,1,1,,7,405</v>
      </c>
      <c r="D495" t="s">
        <v>716</v>
      </c>
    </row>
    <row r="496" spans="1:4">
      <c r="A496" s="4">
        <f t="shared" si="30"/>
        <v>2</v>
      </c>
      <c r="B496" s="4" t="str">
        <f t="shared" si="31"/>
        <v>2,361</v>
      </c>
      <c r="C496" s="4" t="str">
        <f t="shared" si="29"/>
        <v>E07,0,1,1,1,,2,361</v>
      </c>
      <c r="D496" t="s">
        <v>717</v>
      </c>
    </row>
    <row r="497" spans="1:4">
      <c r="A497" s="4">
        <f t="shared" si="30"/>
        <v>11</v>
      </c>
      <c r="B497" s="4" t="str">
        <f t="shared" si="31"/>
        <v>11,39</v>
      </c>
      <c r="C497" s="4" t="str">
        <f t="shared" si="29"/>
        <v>E07,1,1,1,1,,11,39</v>
      </c>
      <c r="D497" t="s">
        <v>718</v>
      </c>
    </row>
    <row r="498" spans="1:4">
      <c r="A498" s="4">
        <f t="shared" si="30"/>
        <v>16991</v>
      </c>
      <c r="B498" s="4" t="str">
        <f t="shared" si="31"/>
        <v>16991</v>
      </c>
      <c r="C498" s="4" t="str">
        <f t="shared" ref="C498:C555" si="32">LEFT(D498,19)</f>
        <v>E08,0,0,0,0,0,16991</v>
      </c>
      <c r="D498" t="s">
        <v>719</v>
      </c>
    </row>
    <row r="499" spans="1:4">
      <c r="A499" s="4">
        <f t="shared" si="30"/>
        <v>2</v>
      </c>
      <c r="B499" s="4" t="str">
        <f t="shared" si="31"/>
        <v>2,599</v>
      </c>
      <c r="C499" s="4" t="str">
        <f t="shared" si="32"/>
        <v>E08,0,0,1,0,0,2,599</v>
      </c>
      <c r="D499" t="s">
        <v>720</v>
      </c>
    </row>
    <row r="500" spans="1:4">
      <c r="A500" s="4">
        <f t="shared" si="30"/>
        <v>1</v>
      </c>
      <c r="B500" s="4" t="str">
        <f t="shared" si="31"/>
        <v>1,647</v>
      </c>
      <c r="C500" s="4" t="str">
        <f t="shared" si="32"/>
        <v>E08,0,0,0,0,1,1,647</v>
      </c>
      <c r="D500" t="s">
        <v>721</v>
      </c>
    </row>
    <row r="501" spans="1:4">
      <c r="A501" s="4">
        <f t="shared" si="30"/>
        <v>28</v>
      </c>
      <c r="B501" s="4" t="str">
        <f t="shared" si="31"/>
        <v>28,97</v>
      </c>
      <c r="C501" s="4" t="str">
        <f t="shared" si="32"/>
        <v>E09,0,0,,,,15628,97</v>
      </c>
      <c r="D501" t="s">
        <v>722</v>
      </c>
    </row>
    <row r="502" spans="1:4">
      <c r="A502" s="4">
        <f t="shared" si="30"/>
        <v>0</v>
      </c>
      <c r="B502" s="4" t="str">
        <f t="shared" si="31"/>
        <v>,5308</v>
      </c>
      <c r="C502" s="4" t="str">
        <f t="shared" si="32"/>
        <v>E09,1,0,,,,298,5308</v>
      </c>
      <c r="D502" t="s">
        <v>723</v>
      </c>
    </row>
    <row r="503" spans="1:4">
      <c r="A503" s="4" t="e">
        <f t="shared" si="30"/>
        <v>#VALUE!</v>
      </c>
      <c r="B503" s="4" t="str">
        <f t="shared" si="31"/>
        <v>,459.</v>
      </c>
      <c r="C503" s="4" t="str">
        <f t="shared" si="32"/>
        <v>E09,0,1,,,,284,459.</v>
      </c>
      <c r="D503" t="s">
        <v>724</v>
      </c>
    </row>
    <row r="504" spans="1:4">
      <c r="A504" s="4">
        <f t="shared" si="30"/>
        <v>0</v>
      </c>
      <c r="B504" s="4" t="str">
        <f t="shared" si="31"/>
        <v>,5258</v>
      </c>
      <c r="C504" s="4" t="str">
        <f t="shared" si="32"/>
        <v>E09,1,1,,,,374,5258</v>
      </c>
      <c r="D504" t="s">
        <v>725</v>
      </c>
    </row>
    <row r="505" spans="1:4">
      <c r="A505" s="4">
        <f t="shared" si="30"/>
        <v>33</v>
      </c>
      <c r="B505" s="4" t="str">
        <f t="shared" si="31"/>
        <v>33,16</v>
      </c>
      <c r="C505" s="4" t="str">
        <f t="shared" si="32"/>
        <v>F01,0,0,,,,14133,16</v>
      </c>
      <c r="D505" t="s">
        <v>726</v>
      </c>
    </row>
    <row r="506" spans="1:4">
      <c r="A506" s="4">
        <f t="shared" si="30"/>
        <v>0</v>
      </c>
      <c r="B506" s="4" t="str">
        <f t="shared" si="31"/>
        <v>,6445</v>
      </c>
      <c r="C506" s="4" t="str">
        <f t="shared" si="32"/>
        <v>F01,1,0,,,,212,6445</v>
      </c>
      <c r="D506" t="s">
        <v>727</v>
      </c>
    </row>
    <row r="507" spans="1:4">
      <c r="A507" s="4" t="e">
        <f t="shared" si="30"/>
        <v>#VALUE!</v>
      </c>
      <c r="B507" s="4" t="str">
        <f t="shared" si="31"/>
        <v>,731.</v>
      </c>
      <c r="C507" s="4" t="str">
        <f t="shared" si="32"/>
        <v>F01,0,1,,,,191,731.</v>
      </c>
      <c r="D507" t="s">
        <v>728</v>
      </c>
    </row>
    <row r="508" spans="1:4">
      <c r="A508" s="4">
        <f t="shared" si="30"/>
        <v>0</v>
      </c>
      <c r="B508" s="4" t="str">
        <f t="shared" si="31"/>
        <v>,6450</v>
      </c>
      <c r="C508" s="4" t="str">
        <f t="shared" si="32"/>
        <v>F01,1,1,,,,298,6450</v>
      </c>
      <c r="D508" t="s">
        <v>729</v>
      </c>
    </row>
    <row r="509" spans="1:4">
      <c r="A509" s="4">
        <f t="shared" si="30"/>
        <v>56</v>
      </c>
      <c r="B509" s="4" t="str">
        <f t="shared" si="31"/>
        <v>56,16</v>
      </c>
      <c r="C509" s="4" t="str">
        <f t="shared" si="32"/>
        <v>F02,0,0,,,,15056,16</v>
      </c>
      <c r="D509" t="s">
        <v>730</v>
      </c>
    </row>
    <row r="510" spans="1:4">
      <c r="A510" s="4">
        <f t="shared" si="30"/>
        <v>0</v>
      </c>
      <c r="B510" s="4" t="str">
        <f t="shared" si="31"/>
        <v>,6685</v>
      </c>
      <c r="C510" s="4" t="str">
        <f t="shared" si="32"/>
        <v>F02,1,0,,,,122,6685</v>
      </c>
      <c r="D510" t="s">
        <v>731</v>
      </c>
    </row>
    <row r="511" spans="1:4">
      <c r="A511" s="4" t="e">
        <f t="shared" si="30"/>
        <v>#VALUE!</v>
      </c>
      <c r="B511" s="4" t="str">
        <f t="shared" si="31"/>
        <v>,687.</v>
      </c>
      <c r="C511" s="4" t="str">
        <f t="shared" si="32"/>
        <v>F02,0,1,,,,113,687.</v>
      </c>
      <c r="D511" t="s">
        <v>732</v>
      </c>
    </row>
    <row r="512" spans="1:4">
      <c r="A512" s="4">
        <f t="shared" si="30"/>
        <v>0</v>
      </c>
      <c r="B512" s="4" t="str">
        <f t="shared" si="31"/>
        <v>,6696</v>
      </c>
      <c r="C512" s="4" t="str">
        <f t="shared" si="32"/>
        <v>F02,1,1,,,,196,6696</v>
      </c>
      <c r="D512" t="s">
        <v>733</v>
      </c>
    </row>
    <row r="513" spans="1:4">
      <c r="A513" s="4">
        <f t="shared" si="30"/>
        <v>26</v>
      </c>
      <c r="B513" s="4" t="str">
        <f t="shared" si="31"/>
        <v>26,12</v>
      </c>
      <c r="C513" s="4" t="str">
        <f t="shared" si="32"/>
        <v>F03,0,0,,,,15226,12</v>
      </c>
      <c r="D513" t="s">
        <v>734</v>
      </c>
    </row>
    <row r="514" spans="1:4">
      <c r="A514" s="4">
        <f t="shared" si="30"/>
        <v>0</v>
      </c>
      <c r="B514" s="4" t="str">
        <f t="shared" si="31"/>
        <v>,6031</v>
      </c>
      <c r="C514" s="4" t="str">
        <f t="shared" si="32"/>
        <v>F03,1,0,,,,394,6031</v>
      </c>
      <c r="D514" t="s">
        <v>735</v>
      </c>
    </row>
    <row r="515" spans="1:4">
      <c r="A515" s="4" t="e">
        <f t="shared" si="30"/>
        <v>#VALUE!</v>
      </c>
      <c r="B515" s="4" t="str">
        <f t="shared" si="31"/>
        <v>,588.</v>
      </c>
      <c r="C515" s="4" t="str">
        <f t="shared" si="32"/>
        <v>F03,0,1,,,,413,588.</v>
      </c>
      <c r="D515" t="s">
        <v>736</v>
      </c>
    </row>
    <row r="516" spans="1:4">
      <c r="A516" s="4">
        <f t="shared" si="30"/>
        <v>0</v>
      </c>
      <c r="B516" s="4" t="str">
        <f t="shared" si="31"/>
        <v>,6017</v>
      </c>
      <c r="C516" s="4" t="str">
        <f t="shared" si="32"/>
        <v>F03,1,1,,,,796,6017</v>
      </c>
      <c r="D516" t="s">
        <v>737</v>
      </c>
    </row>
    <row r="517" spans="1:4">
      <c r="A517" s="4">
        <f t="shared" si="30"/>
        <v>12780</v>
      </c>
      <c r="B517" s="4" t="str">
        <f t="shared" si="31"/>
        <v>12780</v>
      </c>
      <c r="C517" s="4" t="str">
        <f t="shared" si="32"/>
        <v>F04,0,0,0,0,0,12780</v>
      </c>
      <c r="D517" t="s">
        <v>738</v>
      </c>
    </row>
    <row r="518" spans="1:4">
      <c r="A518" s="4">
        <f t="shared" si="30"/>
        <v>3</v>
      </c>
      <c r="B518" s="4" t="str">
        <f t="shared" si="31"/>
        <v>3,414</v>
      </c>
      <c r="C518" s="4" t="str">
        <f t="shared" si="32"/>
        <v>F04,1,0,0,0,0,3,414</v>
      </c>
      <c r="D518" t="s">
        <v>739</v>
      </c>
    </row>
    <row r="519" spans="1:4">
      <c r="A519" s="4">
        <f t="shared" si="30"/>
        <v>19</v>
      </c>
      <c r="B519" s="4" t="str">
        <f t="shared" si="31"/>
        <v>19,38</v>
      </c>
      <c r="C519" s="4" t="str">
        <f t="shared" si="32"/>
        <v>F04,0,1,0,0,0,19,38</v>
      </c>
      <c r="D519" t="s">
        <v>740</v>
      </c>
    </row>
    <row r="520" spans="1:4">
      <c r="A520" s="4">
        <f t="shared" si="30"/>
        <v>7</v>
      </c>
      <c r="B520" s="4" t="str">
        <f t="shared" si="31"/>
        <v>7,403</v>
      </c>
      <c r="C520" s="4" t="str">
        <f t="shared" si="32"/>
        <v>F04,0,0,1,0,0,7,403</v>
      </c>
      <c r="D520" t="s">
        <v>741</v>
      </c>
    </row>
    <row r="521" spans="1:4">
      <c r="A521" s="4">
        <f t="shared" si="30"/>
        <v>5</v>
      </c>
      <c r="B521" s="4" t="str">
        <f t="shared" si="31"/>
        <v>5,413</v>
      </c>
      <c r="C521" s="4" t="str">
        <f t="shared" si="32"/>
        <v>F04,0,0,0,1,0,5,413</v>
      </c>
      <c r="D521" t="s">
        <v>742</v>
      </c>
    </row>
    <row r="522" spans="1:4">
      <c r="A522" s="4">
        <f t="shared" si="30"/>
        <v>1</v>
      </c>
      <c r="B522" s="4" t="str">
        <f t="shared" si="31"/>
        <v>1,342</v>
      </c>
      <c r="C522" s="4" t="str">
        <f t="shared" si="32"/>
        <v>F04,1,0,0,1,0,1,342</v>
      </c>
      <c r="D522" t="s">
        <v>743</v>
      </c>
    </row>
    <row r="523" spans="1:4">
      <c r="A523" s="4">
        <f t="shared" si="30"/>
        <v>1</v>
      </c>
      <c r="B523" s="4" t="str">
        <f t="shared" si="31"/>
        <v>1,354</v>
      </c>
      <c r="C523" s="4" t="str">
        <f t="shared" si="32"/>
        <v>F04,1,0,1,1,0,1,354</v>
      </c>
      <c r="D523" t="s">
        <v>744</v>
      </c>
    </row>
    <row r="524" spans="1:4">
      <c r="A524" s="4">
        <f t="shared" si="30"/>
        <v>16</v>
      </c>
      <c r="B524" s="4" t="str">
        <f t="shared" si="31"/>
        <v>16,41</v>
      </c>
      <c r="C524" s="4" t="str">
        <f t="shared" si="32"/>
        <v>F04,0,0,0,0,1,16,41</v>
      </c>
      <c r="D524" t="s">
        <v>745</v>
      </c>
    </row>
    <row r="525" spans="1:4">
      <c r="A525" s="4">
        <f t="shared" si="30"/>
        <v>1</v>
      </c>
      <c r="B525" s="4" t="str">
        <f t="shared" si="31"/>
        <v>1,416</v>
      </c>
      <c r="C525" s="4" t="str">
        <f t="shared" si="32"/>
        <v>F04,0,1,0,0,1,1,416</v>
      </c>
      <c r="D525" t="s">
        <v>746</v>
      </c>
    </row>
    <row r="526" spans="1:4">
      <c r="A526" s="4">
        <f t="shared" si="30"/>
        <v>1</v>
      </c>
      <c r="B526" s="4" t="str">
        <f t="shared" si="31"/>
        <v>1,422</v>
      </c>
      <c r="C526" s="4" t="str">
        <f t="shared" si="32"/>
        <v>F04,0,0,1,0,1,1,422</v>
      </c>
      <c r="D526" t="s">
        <v>747</v>
      </c>
    </row>
    <row r="527" spans="1:4">
      <c r="A527" s="4">
        <f t="shared" si="30"/>
        <v>1</v>
      </c>
      <c r="B527" s="4" t="str">
        <f t="shared" si="31"/>
        <v>1,427</v>
      </c>
      <c r="C527" s="4" t="str">
        <f t="shared" si="32"/>
        <v>F04,0,0,0,1,1,1,427</v>
      </c>
      <c r="D527" t="s">
        <v>748</v>
      </c>
    </row>
    <row r="528" spans="1:4">
      <c r="A528" s="4">
        <f t="shared" si="30"/>
        <v>2</v>
      </c>
      <c r="B528" s="4" t="str">
        <f t="shared" si="31"/>
        <v>2,334</v>
      </c>
      <c r="C528" s="4" t="str">
        <f t="shared" si="32"/>
        <v>F04,1,0,1,1,1,2,334</v>
      </c>
      <c r="D528" t="s">
        <v>749</v>
      </c>
    </row>
    <row r="529" spans="1:4">
      <c r="A529" s="4">
        <f t="shared" si="30"/>
        <v>11</v>
      </c>
      <c r="B529" s="4" t="str">
        <f t="shared" si="31"/>
        <v>11,31</v>
      </c>
      <c r="C529" s="4" t="str">
        <f t="shared" si="32"/>
        <v>F04,1,1,1,1,1,11,31</v>
      </c>
      <c r="D529" t="s">
        <v>750</v>
      </c>
    </row>
    <row r="530" spans="1:4">
      <c r="A530" s="4">
        <f t="shared" si="30"/>
        <v>18234</v>
      </c>
      <c r="B530" s="4" t="str">
        <f t="shared" si="31"/>
        <v>18234</v>
      </c>
      <c r="C530" s="4" t="str">
        <f>LEFT(D530,18)</f>
        <v>F05,0,0,0,0,,18234</v>
      </c>
      <c r="D530" t="s">
        <v>751</v>
      </c>
    </row>
    <row r="531" spans="1:4">
      <c r="A531" s="4">
        <f t="shared" si="30"/>
        <v>22</v>
      </c>
      <c r="B531" s="4" t="str">
        <f t="shared" si="31"/>
        <v>22,35</v>
      </c>
      <c r="C531" s="4" t="str">
        <f t="shared" ref="C531:C553" si="33">LEFT(D531,18)</f>
        <v>F05,1,0,0,0,,22,35</v>
      </c>
      <c r="D531" t="s">
        <v>752</v>
      </c>
    </row>
    <row r="532" spans="1:4">
      <c r="A532" s="4">
        <f t="shared" si="30"/>
        <v>64</v>
      </c>
      <c r="B532" s="4" t="str">
        <f t="shared" si="31"/>
        <v>64,52</v>
      </c>
      <c r="C532" s="4" t="str">
        <f t="shared" si="33"/>
        <v>F05,0,1,0,0,,64,52</v>
      </c>
      <c r="D532" t="s">
        <v>753</v>
      </c>
    </row>
    <row r="533" spans="1:4">
      <c r="A533" s="4">
        <f t="shared" si="30"/>
        <v>16421</v>
      </c>
      <c r="B533" s="4" t="str">
        <f t="shared" si="31"/>
        <v>16421</v>
      </c>
      <c r="C533" s="4" t="str">
        <f t="shared" si="33"/>
        <v>F06,0,0,0,0,,16421</v>
      </c>
      <c r="D533" t="s">
        <v>754</v>
      </c>
    </row>
    <row r="534" spans="1:4">
      <c r="A534" s="4">
        <f t="shared" si="30"/>
        <v>9</v>
      </c>
      <c r="B534" s="4" t="str">
        <f t="shared" si="31"/>
        <v>9,460</v>
      </c>
      <c r="C534" s="4" t="str">
        <f t="shared" si="33"/>
        <v>F06,1,0,0,0,,9,460</v>
      </c>
      <c r="D534" t="s">
        <v>755</v>
      </c>
    </row>
    <row r="535" spans="1:4">
      <c r="A535" s="4">
        <f t="shared" si="30"/>
        <v>27</v>
      </c>
      <c r="B535" s="4" t="str">
        <f t="shared" si="31"/>
        <v>27,60</v>
      </c>
      <c r="C535" s="4" t="str">
        <f t="shared" si="33"/>
        <v>F06,0,1,0,0,,27,60</v>
      </c>
      <c r="D535" t="s">
        <v>756</v>
      </c>
    </row>
    <row r="536" spans="1:4">
      <c r="A536" s="4">
        <f t="shared" si="30"/>
        <v>3</v>
      </c>
      <c r="B536" s="4" t="str">
        <f t="shared" si="31"/>
        <v>3,580</v>
      </c>
      <c r="C536" s="4" t="str">
        <f t="shared" si="33"/>
        <v>F06,0,0,1,0,,3,580</v>
      </c>
      <c r="D536" t="s">
        <v>757</v>
      </c>
    </row>
    <row r="537" spans="1:4">
      <c r="A537" s="4">
        <f t="shared" si="30"/>
        <v>3</v>
      </c>
      <c r="B537" s="4" t="str">
        <f t="shared" si="31"/>
        <v>3,508</v>
      </c>
      <c r="C537" s="4" t="str">
        <f t="shared" si="33"/>
        <v>F06,1,0,1,0,,3,508</v>
      </c>
      <c r="D537" t="s">
        <v>758</v>
      </c>
    </row>
    <row r="538" spans="1:4">
      <c r="A538" s="4">
        <f t="shared" si="30"/>
        <v>1</v>
      </c>
      <c r="B538" s="4" t="str">
        <f t="shared" si="31"/>
        <v>1,410</v>
      </c>
      <c r="C538" s="4" t="str">
        <f t="shared" si="33"/>
        <v>F06,1,1,1,0,,1,410</v>
      </c>
      <c r="D538" t="s">
        <v>759</v>
      </c>
    </row>
    <row r="539" spans="1:4">
      <c r="A539" s="4">
        <f t="shared" si="30"/>
        <v>11</v>
      </c>
      <c r="B539" s="4" t="str">
        <f t="shared" si="31"/>
        <v>11,60</v>
      </c>
      <c r="C539" s="4" t="str">
        <f t="shared" si="33"/>
        <v>F06,0,0,0,1,,11,60</v>
      </c>
      <c r="D539" t="s">
        <v>760</v>
      </c>
    </row>
    <row r="540" spans="1:4">
      <c r="A540" s="4">
        <f t="shared" si="30"/>
        <v>1</v>
      </c>
      <c r="B540" s="4" t="str">
        <f t="shared" si="31"/>
        <v>1,457</v>
      </c>
      <c r="C540" s="4" t="str">
        <f t="shared" si="33"/>
        <v>F06,1,0,0,1,,1,457</v>
      </c>
      <c r="D540" t="s">
        <v>761</v>
      </c>
    </row>
    <row r="541" spans="1:4">
      <c r="A541" s="4">
        <f t="shared" si="30"/>
        <v>1</v>
      </c>
      <c r="B541" s="4" t="str">
        <f t="shared" si="31"/>
        <v>1,653</v>
      </c>
      <c r="C541" s="4" t="str">
        <f t="shared" si="33"/>
        <v>F06,0,1,0,1,,1,653</v>
      </c>
      <c r="D541" t="s">
        <v>762</v>
      </c>
    </row>
    <row r="542" spans="1:4">
      <c r="A542" s="4">
        <f t="shared" si="30"/>
        <v>4</v>
      </c>
      <c r="B542" s="4" t="str">
        <f t="shared" si="31"/>
        <v>4,515</v>
      </c>
      <c r="C542" s="4" t="str">
        <f t="shared" si="33"/>
        <v>F06,1,0,1,1,,4,515</v>
      </c>
      <c r="D542" t="s">
        <v>763</v>
      </c>
    </row>
    <row r="543" spans="1:4">
      <c r="A543" s="4">
        <f t="shared" si="30"/>
        <v>9</v>
      </c>
      <c r="B543" s="4" t="str">
        <f t="shared" si="31"/>
        <v>9,444</v>
      </c>
      <c r="C543" s="4" t="str">
        <f t="shared" si="33"/>
        <v>F06,1,1,1,1,,9,444</v>
      </c>
      <c r="D543" t="s">
        <v>764</v>
      </c>
    </row>
    <row r="544" spans="1:4">
      <c r="A544" s="4">
        <f t="shared" si="30"/>
        <v>15526</v>
      </c>
      <c r="B544" s="4" t="str">
        <f t="shared" si="31"/>
        <v>15526</v>
      </c>
      <c r="C544" s="4" t="str">
        <f t="shared" si="33"/>
        <v>F07,0,0,0,0,,15526</v>
      </c>
      <c r="D544" t="s">
        <v>765</v>
      </c>
    </row>
    <row r="545" spans="1:4">
      <c r="A545" s="4">
        <f t="shared" si="30"/>
        <v>4</v>
      </c>
      <c r="B545" s="4" t="str">
        <f t="shared" si="31"/>
        <v>4,385</v>
      </c>
      <c r="C545" s="4" t="str">
        <f t="shared" si="33"/>
        <v>F07,1,0,0,0,,4,385</v>
      </c>
      <c r="D545" t="s">
        <v>766</v>
      </c>
    </row>
    <row r="546" spans="1:4">
      <c r="A546" s="4">
        <f t="shared" si="30"/>
        <v>22</v>
      </c>
      <c r="B546" s="4" t="str">
        <f t="shared" si="31"/>
        <v>22,30</v>
      </c>
      <c r="C546" s="4" t="str">
        <f t="shared" si="33"/>
        <v>F07,0,1,0,0,,22,30</v>
      </c>
      <c r="D546" t="s">
        <v>767</v>
      </c>
    </row>
    <row r="547" spans="1:4">
      <c r="A547" s="4">
        <f t="shared" si="30"/>
        <v>7</v>
      </c>
      <c r="B547" s="4" t="str">
        <f t="shared" si="31"/>
        <v>7,303</v>
      </c>
      <c r="C547" s="4" t="str">
        <f t="shared" si="33"/>
        <v>F07,0,0,1,0,,7,303</v>
      </c>
      <c r="D547" t="s">
        <v>768</v>
      </c>
    </row>
    <row r="548" spans="1:4">
      <c r="A548" s="4">
        <f t="shared" si="30"/>
        <v>3</v>
      </c>
      <c r="B548" s="4" t="str">
        <f t="shared" si="31"/>
        <v>3,401</v>
      </c>
      <c r="C548" s="4" t="str">
        <f t="shared" si="33"/>
        <v>F07,1,0,1,0,,3,401</v>
      </c>
      <c r="D548" t="s">
        <v>769</v>
      </c>
    </row>
    <row r="549" spans="1:4">
      <c r="A549" s="4">
        <f t="shared" si="30"/>
        <v>1</v>
      </c>
      <c r="B549" s="4" t="str">
        <f t="shared" si="31"/>
        <v>1,342</v>
      </c>
      <c r="C549" s="4" t="str">
        <f t="shared" si="33"/>
        <v>F07,1,1,1,0,,1,342</v>
      </c>
      <c r="D549" t="s">
        <v>770</v>
      </c>
    </row>
    <row r="550" spans="1:4">
      <c r="A550" s="4">
        <f t="shared" si="30"/>
        <v>7</v>
      </c>
      <c r="B550" s="4" t="str">
        <f t="shared" si="31"/>
        <v>7,311</v>
      </c>
      <c r="C550" s="4" t="str">
        <f t="shared" si="33"/>
        <v>F07,0,0,0,1,,7,311</v>
      </c>
      <c r="D550" t="s">
        <v>771</v>
      </c>
    </row>
    <row r="551" spans="1:4">
      <c r="A551" s="4">
        <f t="shared" si="30"/>
        <v>7</v>
      </c>
      <c r="B551" s="4" t="str">
        <f t="shared" si="31"/>
        <v>7,379</v>
      </c>
      <c r="C551" s="4" t="str">
        <f t="shared" si="33"/>
        <v>F07,1,0,1,1,,7,379</v>
      </c>
      <c r="D551" t="s">
        <v>772</v>
      </c>
    </row>
    <row r="552" spans="1:4">
      <c r="A552" s="4">
        <f t="shared" si="30"/>
        <v>3</v>
      </c>
      <c r="B552" s="4" t="str">
        <f t="shared" si="31"/>
        <v>3,303</v>
      </c>
      <c r="C552" s="4" t="str">
        <f t="shared" si="33"/>
        <v>F07,0,1,1,1,,3,303</v>
      </c>
      <c r="D552" t="s">
        <v>773</v>
      </c>
    </row>
    <row r="553" spans="1:4">
      <c r="A553" s="4">
        <f t="shared" si="30"/>
        <v>10</v>
      </c>
      <c r="B553" s="4" t="str">
        <f t="shared" si="31"/>
        <v>10,32</v>
      </c>
      <c r="C553" s="4" t="str">
        <f t="shared" si="33"/>
        <v>F07,1,1,1,1,,10,32</v>
      </c>
      <c r="D553" t="s">
        <v>774</v>
      </c>
    </row>
    <row r="554" spans="1:4">
      <c r="A554" s="4">
        <f t="shared" si="30"/>
        <v>16212</v>
      </c>
      <c r="B554" s="4" t="str">
        <f t="shared" si="31"/>
        <v>16212</v>
      </c>
      <c r="C554" s="4" t="str">
        <f t="shared" si="32"/>
        <v>F08,0,0,0,0,0,16212</v>
      </c>
      <c r="D554" t="s">
        <v>775</v>
      </c>
    </row>
    <row r="555" spans="1:4">
      <c r="A555" s="4">
        <f t="shared" si="30"/>
        <v>1</v>
      </c>
      <c r="B555" s="4" t="str">
        <f t="shared" si="31"/>
        <v>1,374</v>
      </c>
      <c r="C555" s="4" t="str">
        <f t="shared" si="32"/>
        <v>F08,0,0,0,0,1,1,374</v>
      </c>
      <c r="D555" t="s">
        <v>776</v>
      </c>
    </row>
    <row r="556" spans="1:4">
      <c r="A556" s="4">
        <f t="shared" ref="A556:A619" si="34">INT(B556)</f>
        <v>87</v>
      </c>
      <c r="B556" s="4" t="str">
        <f t="shared" ref="B556:B619" si="35">RIGHT(C556,5)</f>
        <v>87,11</v>
      </c>
      <c r="C556" s="4" t="str">
        <f t="shared" ref="C556:C619" si="36">LEFT(D556,19)</f>
        <v>F09,0,0,,,,15787,11</v>
      </c>
      <c r="D556" t="s">
        <v>777</v>
      </c>
    </row>
    <row r="557" spans="1:4">
      <c r="A557" s="4">
        <f t="shared" si="34"/>
        <v>0</v>
      </c>
      <c r="B557" s="4" t="str">
        <f t="shared" si="35"/>
        <v>,5857</v>
      </c>
      <c r="C557" s="4" t="str">
        <f t="shared" si="36"/>
        <v>F09,1,0,,,,283,5857</v>
      </c>
      <c r="D557" t="s">
        <v>778</v>
      </c>
    </row>
    <row r="558" spans="1:4">
      <c r="A558" s="4" t="e">
        <f t="shared" si="34"/>
        <v>#VALUE!</v>
      </c>
      <c r="B558" s="4" t="str">
        <f t="shared" si="35"/>
        <v>,541.</v>
      </c>
      <c r="C558" s="4" t="str">
        <f t="shared" si="36"/>
        <v>F09,0,1,,,,280,541.</v>
      </c>
      <c r="D558" t="s">
        <v>779</v>
      </c>
    </row>
    <row r="559" spans="1:4">
      <c r="A559" s="4">
        <f t="shared" si="34"/>
        <v>0</v>
      </c>
      <c r="B559" s="4" t="str">
        <f t="shared" si="35"/>
        <v>,5804</v>
      </c>
      <c r="C559" s="4" t="str">
        <f t="shared" si="36"/>
        <v>F09,1,1,,,,336,5804</v>
      </c>
      <c r="D559" t="s">
        <v>780</v>
      </c>
    </row>
    <row r="560" spans="1:4">
      <c r="A560" s="4">
        <f t="shared" si="34"/>
        <v>38</v>
      </c>
      <c r="B560" s="4" t="str">
        <f t="shared" si="35"/>
        <v>38,17</v>
      </c>
      <c r="C560" s="4" t="str">
        <f t="shared" si="36"/>
        <v>G01,0,0,,,,14538,17</v>
      </c>
      <c r="D560" t="s">
        <v>781</v>
      </c>
    </row>
    <row r="561" spans="1:4">
      <c r="A561" s="4">
        <f t="shared" si="34"/>
        <v>0</v>
      </c>
      <c r="B561" s="4" t="str">
        <f t="shared" si="35"/>
        <v>,6821</v>
      </c>
      <c r="C561" s="4" t="str">
        <f t="shared" si="36"/>
        <v>G01,1,0,,,,184,6821</v>
      </c>
      <c r="D561" t="s">
        <v>782</v>
      </c>
    </row>
    <row r="562" spans="1:4">
      <c r="A562" s="4" t="e">
        <f t="shared" si="34"/>
        <v>#VALUE!</v>
      </c>
      <c r="B562" s="4" t="str">
        <f t="shared" si="35"/>
        <v>,721.</v>
      </c>
      <c r="C562" s="4" t="str">
        <f t="shared" si="36"/>
        <v>G01,0,1,,,,169,721.</v>
      </c>
      <c r="D562" t="s">
        <v>783</v>
      </c>
    </row>
    <row r="563" spans="1:4">
      <c r="A563" s="4">
        <f t="shared" si="34"/>
        <v>0</v>
      </c>
      <c r="B563" s="4" t="str">
        <f t="shared" si="35"/>
        <v>,6808</v>
      </c>
      <c r="C563" s="4" t="str">
        <f t="shared" si="36"/>
        <v>G01,1,1,,,,311,6808</v>
      </c>
      <c r="D563" t="s">
        <v>784</v>
      </c>
    </row>
    <row r="564" spans="1:4">
      <c r="A564" s="4">
        <f t="shared" si="34"/>
        <v>84</v>
      </c>
      <c r="B564" s="4" t="str">
        <f t="shared" si="35"/>
        <v>84,16</v>
      </c>
      <c r="C564" s="4" t="str">
        <f t="shared" si="36"/>
        <v>G02,0,0,,,,13184,16</v>
      </c>
      <c r="D564" t="s">
        <v>785</v>
      </c>
    </row>
    <row r="565" spans="1:4">
      <c r="A565" s="4">
        <f t="shared" si="34"/>
        <v>0</v>
      </c>
      <c r="B565" s="4" t="str">
        <f t="shared" si="35"/>
        <v>,6727</v>
      </c>
      <c r="C565" s="4" t="str">
        <f t="shared" si="36"/>
        <v>G02,1,0,,,,118,6727</v>
      </c>
      <c r="D565" t="s">
        <v>786</v>
      </c>
    </row>
    <row r="566" spans="1:4">
      <c r="A566" s="4" t="e">
        <f t="shared" si="34"/>
        <v>#VALUE!</v>
      </c>
      <c r="B566" s="4" t="str">
        <f t="shared" si="35"/>
        <v>,709.</v>
      </c>
      <c r="C566" s="4" t="str">
        <f t="shared" si="36"/>
        <v>G02,0,1,,,,112,709.</v>
      </c>
      <c r="D566" t="s">
        <v>787</v>
      </c>
    </row>
    <row r="567" spans="1:4">
      <c r="A567" s="4">
        <f t="shared" si="34"/>
        <v>0</v>
      </c>
      <c r="B567" s="4" t="str">
        <f t="shared" si="35"/>
        <v>,6665</v>
      </c>
      <c r="C567" s="4" t="str">
        <f t="shared" si="36"/>
        <v>G02,1,1,,,,183,6665</v>
      </c>
      <c r="D567" t="s">
        <v>788</v>
      </c>
    </row>
    <row r="568" spans="1:4">
      <c r="A568" s="4">
        <f t="shared" si="34"/>
        <v>41</v>
      </c>
      <c r="B568" s="4" t="str">
        <f t="shared" si="35"/>
        <v>41,12</v>
      </c>
      <c r="C568" s="4" t="str">
        <f t="shared" si="36"/>
        <v>G03,0,0,,,,15641,12</v>
      </c>
      <c r="D568" t="s">
        <v>789</v>
      </c>
    </row>
    <row r="569" spans="1:4">
      <c r="A569" s="4">
        <f t="shared" si="34"/>
        <v>0</v>
      </c>
      <c r="B569" s="4" t="str">
        <f t="shared" si="35"/>
        <v>,5988</v>
      </c>
      <c r="C569" s="4" t="str">
        <f t="shared" si="36"/>
        <v>G03,1,0,,,,383,5988</v>
      </c>
      <c r="D569" t="s">
        <v>790</v>
      </c>
    </row>
    <row r="570" spans="1:4">
      <c r="A570" s="4" t="e">
        <f t="shared" si="34"/>
        <v>#VALUE!</v>
      </c>
      <c r="B570" s="4" t="str">
        <f t="shared" si="35"/>
        <v>,589.</v>
      </c>
      <c r="C570" s="4" t="str">
        <f t="shared" si="36"/>
        <v>G03,0,1,,,,400,589.</v>
      </c>
      <c r="D570" t="s">
        <v>791</v>
      </c>
    </row>
    <row r="571" spans="1:4">
      <c r="A571" s="4">
        <f t="shared" si="34"/>
        <v>0</v>
      </c>
      <c r="B571" s="4" t="str">
        <f t="shared" si="35"/>
        <v>,5930</v>
      </c>
      <c r="C571" s="4" t="str">
        <f t="shared" si="36"/>
        <v>G03,1,1,,,,825,5930</v>
      </c>
      <c r="D571" t="s">
        <v>792</v>
      </c>
    </row>
    <row r="572" spans="1:4">
      <c r="A572" s="4">
        <f t="shared" si="34"/>
        <v>11528</v>
      </c>
      <c r="B572" s="4" t="str">
        <f t="shared" si="35"/>
        <v>11528</v>
      </c>
      <c r="C572" s="4" t="str">
        <f t="shared" si="36"/>
        <v>G04,0,0,0,0,0,11528</v>
      </c>
      <c r="D572" t="s">
        <v>793</v>
      </c>
    </row>
    <row r="573" spans="1:4">
      <c r="A573" s="4">
        <f t="shared" si="34"/>
        <v>2</v>
      </c>
      <c r="B573" s="4" t="str">
        <f t="shared" si="35"/>
        <v>2,349</v>
      </c>
      <c r="C573" s="4" t="str">
        <f t="shared" si="36"/>
        <v>G04,1,0,0,0,0,2,349</v>
      </c>
      <c r="D573" t="s">
        <v>794</v>
      </c>
    </row>
    <row r="574" spans="1:4">
      <c r="A574" s="4">
        <f t="shared" si="34"/>
        <v>24</v>
      </c>
      <c r="B574" s="4" t="str">
        <f t="shared" si="35"/>
        <v>24,39</v>
      </c>
      <c r="C574" s="4" t="str">
        <f t="shared" si="36"/>
        <v>G04,0,1,0,0,0,24,39</v>
      </c>
      <c r="D574" t="s">
        <v>795</v>
      </c>
    </row>
    <row r="575" spans="1:4">
      <c r="A575" s="4">
        <f t="shared" si="34"/>
        <v>2</v>
      </c>
      <c r="B575" s="4" t="str">
        <f t="shared" si="35"/>
        <v>2,385</v>
      </c>
      <c r="C575" s="4" t="str">
        <f t="shared" si="36"/>
        <v>G04,0,0,1,0,0,2,385</v>
      </c>
      <c r="D575" t="s">
        <v>796</v>
      </c>
    </row>
    <row r="576" spans="1:4">
      <c r="A576" s="4">
        <f t="shared" si="34"/>
        <v>1</v>
      </c>
      <c r="B576" s="4" t="str">
        <f t="shared" si="35"/>
        <v>1,373</v>
      </c>
      <c r="C576" s="4" t="str">
        <f t="shared" si="36"/>
        <v>G04,1,0,1,0,0,1,373</v>
      </c>
      <c r="D576" t="s">
        <v>797</v>
      </c>
    </row>
    <row r="577" spans="1:4">
      <c r="A577" s="4">
        <f t="shared" si="34"/>
        <v>1</v>
      </c>
      <c r="B577" s="4" t="str">
        <f t="shared" si="35"/>
        <v>1,299</v>
      </c>
      <c r="C577" s="4" t="str">
        <f t="shared" si="36"/>
        <v>G04,1,1,1,0,0,1,299</v>
      </c>
      <c r="D577" t="s">
        <v>798</v>
      </c>
    </row>
    <row r="578" spans="1:4">
      <c r="A578" s="4">
        <f t="shared" si="34"/>
        <v>6</v>
      </c>
      <c r="B578" s="4" t="str">
        <f t="shared" si="35"/>
        <v>6,415</v>
      </c>
      <c r="C578" s="4" t="str">
        <f t="shared" si="36"/>
        <v>G04,0,0,0,1,0,6,415</v>
      </c>
      <c r="D578" t="s">
        <v>799</v>
      </c>
    </row>
    <row r="579" spans="1:4">
      <c r="A579" s="4">
        <f t="shared" si="34"/>
        <v>1</v>
      </c>
      <c r="B579" s="4" t="str">
        <f t="shared" si="35"/>
        <v>1,303</v>
      </c>
      <c r="C579" s="4" t="str">
        <f t="shared" si="36"/>
        <v>G04,1,0,0,1,0,1,303</v>
      </c>
      <c r="D579" t="s">
        <v>800</v>
      </c>
    </row>
    <row r="580" spans="1:4">
      <c r="A580" s="4">
        <f t="shared" si="34"/>
        <v>1</v>
      </c>
      <c r="B580" s="4" t="str">
        <f t="shared" si="35"/>
        <v>1,424</v>
      </c>
      <c r="C580" s="4" t="str">
        <f t="shared" si="36"/>
        <v>G04,0,1,0,0,1,1,424</v>
      </c>
      <c r="D580" t="s">
        <v>801</v>
      </c>
    </row>
    <row r="581" spans="1:4">
      <c r="A581" s="4">
        <f t="shared" si="34"/>
        <v>1</v>
      </c>
      <c r="B581" s="4" t="str">
        <f t="shared" si="35"/>
        <v>1,465</v>
      </c>
      <c r="C581" s="4" t="str">
        <f t="shared" si="36"/>
        <v>G04,0,0,1,0,1,1,465</v>
      </c>
      <c r="D581" t="s">
        <v>802</v>
      </c>
    </row>
    <row r="582" spans="1:4">
      <c r="A582" s="4">
        <f t="shared" si="34"/>
        <v>1</v>
      </c>
      <c r="B582" s="4" t="str">
        <f t="shared" si="35"/>
        <v>1,352</v>
      </c>
      <c r="C582" s="4" t="str">
        <f t="shared" si="36"/>
        <v>G04,0,1,1,0,1,1,352</v>
      </c>
      <c r="D582" t="s">
        <v>803</v>
      </c>
    </row>
    <row r="583" spans="1:4">
      <c r="A583" s="4">
        <f t="shared" si="34"/>
        <v>2</v>
      </c>
      <c r="B583" s="4" t="str">
        <f t="shared" si="35"/>
        <v>2,403</v>
      </c>
      <c r="C583" s="4" t="str">
        <f t="shared" si="36"/>
        <v>G04,0,0,0,1,1,2,403</v>
      </c>
      <c r="D583" t="s">
        <v>804</v>
      </c>
    </row>
    <row r="584" spans="1:4">
      <c r="A584" s="4">
        <f t="shared" si="34"/>
        <v>4</v>
      </c>
      <c r="B584" s="4" t="str">
        <f t="shared" si="35"/>
        <v>4,338</v>
      </c>
      <c r="C584" s="4" t="str">
        <f t="shared" si="36"/>
        <v>G04,1,0,1,1,1,4,338</v>
      </c>
      <c r="D584" t="s">
        <v>805</v>
      </c>
    </row>
    <row r="585" spans="1:4">
      <c r="A585" s="4">
        <f t="shared" si="34"/>
        <v>7</v>
      </c>
      <c r="B585" s="4" t="str">
        <f t="shared" si="35"/>
        <v>7,327</v>
      </c>
      <c r="C585" s="4" t="str">
        <f t="shared" si="36"/>
        <v>G04,1,1,1,1,1,7,327</v>
      </c>
      <c r="D585" t="s">
        <v>806</v>
      </c>
    </row>
    <row r="586" spans="1:4">
      <c r="A586" s="4">
        <f t="shared" si="34"/>
        <v>19058</v>
      </c>
      <c r="B586" s="4" t="str">
        <f t="shared" si="35"/>
        <v>19058</v>
      </c>
      <c r="C586" s="4" t="str">
        <f>LEFT(D586,18)</f>
        <v>G05,0,0,0,0,,19058</v>
      </c>
      <c r="D586" t="s">
        <v>807</v>
      </c>
    </row>
    <row r="587" spans="1:4">
      <c r="A587" s="4">
        <f t="shared" si="34"/>
        <v>18</v>
      </c>
      <c r="B587" s="4" t="str">
        <f t="shared" si="35"/>
        <v>18,35</v>
      </c>
      <c r="C587" s="4" t="str">
        <f t="shared" ref="C587:C609" si="37">LEFT(D587,18)</f>
        <v>G05,1,0,0,0,,18,35</v>
      </c>
      <c r="D587" t="s">
        <v>808</v>
      </c>
    </row>
    <row r="588" spans="1:4">
      <c r="A588" s="4">
        <f t="shared" si="34"/>
        <v>69</v>
      </c>
      <c r="B588" s="4" t="str">
        <f t="shared" si="35"/>
        <v>69,47</v>
      </c>
      <c r="C588" s="4" t="str">
        <f t="shared" si="37"/>
        <v>G05,0,1,0,0,,69,47</v>
      </c>
      <c r="D588" t="s">
        <v>809</v>
      </c>
    </row>
    <row r="589" spans="1:4">
      <c r="A589" s="4">
        <f t="shared" si="34"/>
        <v>1</v>
      </c>
      <c r="B589" s="4" t="str">
        <f t="shared" si="35"/>
        <v>1,518</v>
      </c>
      <c r="C589" s="4" t="str">
        <f t="shared" si="37"/>
        <v>G05,0,0,1,0,,1,518</v>
      </c>
      <c r="D589" t="s">
        <v>810</v>
      </c>
    </row>
    <row r="590" spans="1:4">
      <c r="A590" s="4">
        <f t="shared" si="34"/>
        <v>1</v>
      </c>
      <c r="B590" s="4" t="str">
        <f t="shared" si="35"/>
        <v>1,315</v>
      </c>
      <c r="C590" s="4" t="str">
        <f t="shared" si="37"/>
        <v>G05,1,0,1,0,,1,315</v>
      </c>
      <c r="D590" t="s">
        <v>811</v>
      </c>
    </row>
    <row r="591" spans="1:4">
      <c r="A591" s="4">
        <f t="shared" si="34"/>
        <v>16271</v>
      </c>
      <c r="B591" s="4" t="str">
        <f t="shared" si="35"/>
        <v>16271</v>
      </c>
      <c r="C591" s="4" t="str">
        <f t="shared" si="37"/>
        <v>G06,0,0,0,0,,16271</v>
      </c>
      <c r="D591" t="s">
        <v>812</v>
      </c>
    </row>
    <row r="592" spans="1:4">
      <c r="A592" s="4">
        <f t="shared" si="34"/>
        <v>13</v>
      </c>
      <c r="B592" s="4" t="str">
        <f t="shared" si="35"/>
        <v>13,43</v>
      </c>
      <c r="C592" s="4" t="str">
        <f t="shared" si="37"/>
        <v>G06,1,0,0,0,,13,43</v>
      </c>
      <c r="D592" t="s">
        <v>813</v>
      </c>
    </row>
    <row r="593" spans="1:4">
      <c r="A593" s="4">
        <f t="shared" si="34"/>
        <v>22</v>
      </c>
      <c r="B593" s="4" t="str">
        <f t="shared" si="35"/>
        <v>22,57</v>
      </c>
      <c r="C593" s="4" t="str">
        <f t="shared" si="37"/>
        <v>G06,0,1,0,0,,22,57</v>
      </c>
      <c r="D593" t="s">
        <v>814</v>
      </c>
    </row>
    <row r="594" spans="1:4">
      <c r="A594" s="4">
        <f t="shared" si="34"/>
        <v>5</v>
      </c>
      <c r="B594" s="4" t="str">
        <f t="shared" si="35"/>
        <v>5,517</v>
      </c>
      <c r="C594" s="4" t="str">
        <f t="shared" si="37"/>
        <v>G06,0,0,1,0,,5,517</v>
      </c>
      <c r="D594" t="s">
        <v>815</v>
      </c>
    </row>
    <row r="595" spans="1:4">
      <c r="A595" s="4">
        <f t="shared" si="34"/>
        <v>1</v>
      </c>
      <c r="B595" s="4" t="str">
        <f t="shared" si="35"/>
        <v>1,609</v>
      </c>
      <c r="C595" s="4" t="str">
        <f t="shared" si="37"/>
        <v>G06,0,1,1,0,,1,609</v>
      </c>
      <c r="D595" t="s">
        <v>816</v>
      </c>
    </row>
    <row r="596" spans="1:4">
      <c r="A596" s="4">
        <f t="shared" si="34"/>
        <v>8</v>
      </c>
      <c r="B596" s="4" t="str">
        <f t="shared" si="35"/>
        <v>8,584</v>
      </c>
      <c r="C596" s="4" t="str">
        <f t="shared" si="37"/>
        <v>G06,0,0,0,1,,8,584</v>
      </c>
      <c r="D596" t="s">
        <v>817</v>
      </c>
    </row>
    <row r="597" spans="1:4">
      <c r="A597" s="4">
        <f t="shared" si="34"/>
        <v>1</v>
      </c>
      <c r="B597" s="4" t="str">
        <f t="shared" si="35"/>
        <v>1,631</v>
      </c>
      <c r="C597" s="4" t="str">
        <f t="shared" si="37"/>
        <v>G06,0,1,0,1,,1,631</v>
      </c>
      <c r="D597" t="s">
        <v>818</v>
      </c>
    </row>
    <row r="598" spans="1:4">
      <c r="A598" s="4">
        <f t="shared" si="34"/>
        <v>5</v>
      </c>
      <c r="B598" s="4" t="str">
        <f t="shared" si="35"/>
        <v>5,471</v>
      </c>
      <c r="C598" s="4" t="str">
        <f t="shared" si="37"/>
        <v>G06,1,0,1,1,,5,471</v>
      </c>
      <c r="D598" t="s">
        <v>819</v>
      </c>
    </row>
    <row r="599" spans="1:4">
      <c r="A599" s="4">
        <f t="shared" si="34"/>
        <v>6</v>
      </c>
      <c r="B599" s="4" t="str">
        <f t="shared" si="35"/>
        <v>6,502</v>
      </c>
      <c r="C599" s="4" t="str">
        <f t="shared" si="37"/>
        <v>G06,1,1,1,1,,6,502</v>
      </c>
      <c r="D599" t="s">
        <v>820</v>
      </c>
    </row>
    <row r="600" spans="1:4">
      <c r="A600" s="4">
        <f t="shared" si="34"/>
        <v>16636</v>
      </c>
      <c r="B600" s="4" t="str">
        <f t="shared" si="35"/>
        <v>16636</v>
      </c>
      <c r="C600" s="4" t="str">
        <f t="shared" si="37"/>
        <v>G07,0,0,0,0,,16636</v>
      </c>
      <c r="D600" t="s">
        <v>821</v>
      </c>
    </row>
    <row r="601" spans="1:4">
      <c r="A601" s="4">
        <f t="shared" si="34"/>
        <v>2</v>
      </c>
      <c r="B601" s="4" t="str">
        <f t="shared" si="35"/>
        <v>2,503</v>
      </c>
      <c r="C601" s="4" t="str">
        <f t="shared" si="37"/>
        <v>G07,1,0,0,0,,2,503</v>
      </c>
      <c r="D601" t="s">
        <v>822</v>
      </c>
    </row>
    <row r="602" spans="1:4">
      <c r="A602" s="4">
        <f t="shared" si="34"/>
        <v>27</v>
      </c>
      <c r="B602" s="4" t="str">
        <f t="shared" si="35"/>
        <v>27,32</v>
      </c>
      <c r="C602" s="4" t="str">
        <f t="shared" si="37"/>
        <v>G07,0,1,0,0,,27,32</v>
      </c>
      <c r="D602" t="s">
        <v>823</v>
      </c>
    </row>
    <row r="603" spans="1:4">
      <c r="A603" s="4">
        <f t="shared" si="34"/>
        <v>8</v>
      </c>
      <c r="B603" s="4" t="str">
        <f t="shared" si="35"/>
        <v>8,338</v>
      </c>
      <c r="C603" s="4" t="str">
        <f t="shared" si="37"/>
        <v>G07,0,0,1,0,,8,338</v>
      </c>
      <c r="D603" t="s">
        <v>824</v>
      </c>
    </row>
    <row r="604" spans="1:4">
      <c r="A604" s="4">
        <f t="shared" si="34"/>
        <v>4</v>
      </c>
      <c r="B604" s="4" t="str">
        <f t="shared" si="35"/>
        <v>4,396</v>
      </c>
      <c r="C604" s="4" t="str">
        <f t="shared" si="37"/>
        <v>G07,1,0,1,0,,4,396</v>
      </c>
      <c r="D604" t="s">
        <v>825</v>
      </c>
    </row>
    <row r="605" spans="1:4">
      <c r="A605" s="4">
        <f t="shared" si="34"/>
        <v>8</v>
      </c>
      <c r="B605" s="4" t="str">
        <f t="shared" si="35"/>
        <v>8,322</v>
      </c>
      <c r="C605" s="4" t="str">
        <f t="shared" si="37"/>
        <v>G07,0,0,0,1,,8,322</v>
      </c>
      <c r="D605" t="s">
        <v>826</v>
      </c>
    </row>
    <row r="606" spans="1:4">
      <c r="A606" s="4">
        <f t="shared" si="34"/>
        <v>2</v>
      </c>
      <c r="B606" s="4" t="str">
        <f t="shared" si="35"/>
        <v>2,318</v>
      </c>
      <c r="C606" s="4" t="str">
        <f t="shared" si="37"/>
        <v>G07,0,1,0,1,,2,318</v>
      </c>
      <c r="D606" t="s">
        <v>827</v>
      </c>
    </row>
    <row r="607" spans="1:4">
      <c r="A607" s="4">
        <f t="shared" si="34"/>
        <v>4</v>
      </c>
      <c r="B607" s="4" t="str">
        <f t="shared" si="35"/>
        <v>4,392</v>
      </c>
      <c r="C607" s="4" t="str">
        <f t="shared" si="37"/>
        <v>G07,1,0,1,1,,4,392</v>
      </c>
      <c r="D607" t="s">
        <v>828</v>
      </c>
    </row>
    <row r="608" spans="1:4">
      <c r="A608" s="4">
        <f t="shared" si="34"/>
        <v>9</v>
      </c>
      <c r="B608" s="4" t="str">
        <f t="shared" si="35"/>
        <v>9,360</v>
      </c>
      <c r="C608" s="4" t="str">
        <f t="shared" si="37"/>
        <v>G07,1,1,1,1,,9,360</v>
      </c>
      <c r="D608" t="s">
        <v>829</v>
      </c>
    </row>
    <row r="609" spans="1:4">
      <c r="A609" s="4">
        <f t="shared" si="34"/>
        <v>16772</v>
      </c>
      <c r="B609" s="4" t="str">
        <f t="shared" si="35"/>
        <v>16772</v>
      </c>
      <c r="C609" s="4" t="str">
        <f t="shared" si="37"/>
        <v>G08,0,0,0,0,,16772</v>
      </c>
      <c r="D609" t="s">
        <v>830</v>
      </c>
    </row>
    <row r="610" spans="1:4">
      <c r="A610" s="4">
        <f t="shared" si="34"/>
        <v>46</v>
      </c>
      <c r="B610" s="4" t="str">
        <f t="shared" si="35"/>
        <v>46,77</v>
      </c>
      <c r="C610" s="4" t="str">
        <f t="shared" si="36"/>
        <v>G09,0,0,,,,15246,77</v>
      </c>
      <c r="D610" t="s">
        <v>831</v>
      </c>
    </row>
    <row r="611" spans="1:4">
      <c r="A611" s="4">
        <f t="shared" si="34"/>
        <v>0</v>
      </c>
      <c r="B611" s="4" t="str">
        <f t="shared" si="35"/>
        <v>,4535</v>
      </c>
      <c r="C611" s="4" t="str">
        <f t="shared" si="36"/>
        <v>G09,1,0,,,,287,4535</v>
      </c>
      <c r="D611" t="s">
        <v>832</v>
      </c>
    </row>
    <row r="612" spans="1:4">
      <c r="A612" s="4" t="e">
        <f t="shared" si="34"/>
        <v>#VALUE!</v>
      </c>
      <c r="B612" s="4" t="str">
        <f t="shared" si="35"/>
        <v>,339.</v>
      </c>
      <c r="C612" s="4" t="str">
        <f t="shared" si="36"/>
        <v>G09,0,1,,,,274,339.</v>
      </c>
      <c r="D612" t="s">
        <v>833</v>
      </c>
    </row>
    <row r="613" spans="1:4">
      <c r="A613" s="4">
        <f t="shared" si="34"/>
        <v>0</v>
      </c>
      <c r="B613" s="4" t="str">
        <f t="shared" si="35"/>
        <v>,4477</v>
      </c>
      <c r="C613" s="4" t="str">
        <f t="shared" si="36"/>
        <v>G09,1,1,,,,348,4477</v>
      </c>
      <c r="D613" t="s">
        <v>834</v>
      </c>
    </row>
    <row r="614" spans="1:4">
      <c r="A614" s="4">
        <f t="shared" si="34"/>
        <v>6</v>
      </c>
      <c r="B614" s="4" t="str">
        <f t="shared" si="35"/>
        <v>6,178</v>
      </c>
      <c r="C614" s="4" t="str">
        <f t="shared" si="36"/>
        <v>H01,0,0,,,,9636,178</v>
      </c>
      <c r="D614" t="s">
        <v>835</v>
      </c>
    </row>
    <row r="615" spans="1:4">
      <c r="A615" s="4">
        <f t="shared" si="34"/>
        <v>0</v>
      </c>
      <c r="B615" s="4" t="str">
        <f t="shared" si="35"/>
        <v>,7162</v>
      </c>
      <c r="C615" s="4" t="str">
        <f t="shared" si="36"/>
        <v>H01,1,0,,,,120,7162</v>
      </c>
      <c r="D615" t="s">
        <v>836</v>
      </c>
    </row>
    <row r="616" spans="1:4">
      <c r="A616" s="4" t="e">
        <f t="shared" si="34"/>
        <v>#VALUE!</v>
      </c>
      <c r="B616" s="4" t="str">
        <f t="shared" si="35"/>
        <v>,735.</v>
      </c>
      <c r="C616" s="4" t="str">
        <f t="shared" si="36"/>
        <v>H01,0,1,,,,122,735.</v>
      </c>
      <c r="D616" t="s">
        <v>837</v>
      </c>
    </row>
    <row r="617" spans="1:4">
      <c r="A617" s="4">
        <f t="shared" si="34"/>
        <v>0</v>
      </c>
      <c r="B617" s="4" t="str">
        <f t="shared" si="35"/>
        <v>,7112</v>
      </c>
      <c r="C617" s="4" t="str">
        <f t="shared" si="36"/>
        <v>H01,1,1,,,,195,7112</v>
      </c>
      <c r="D617" t="s">
        <v>838</v>
      </c>
    </row>
    <row r="618" spans="1:4">
      <c r="A618" s="4">
        <f t="shared" si="34"/>
        <v>38</v>
      </c>
      <c r="B618" s="4" t="str">
        <f t="shared" si="35"/>
        <v>38,16</v>
      </c>
      <c r="C618" s="4" t="str">
        <f t="shared" si="36"/>
        <v>H02,0,0,,,,11938,16</v>
      </c>
      <c r="D618" t="s">
        <v>839</v>
      </c>
    </row>
    <row r="619" spans="1:4">
      <c r="A619" s="4" t="e">
        <f t="shared" si="34"/>
        <v>#VALUE!</v>
      </c>
      <c r="B619" s="4" t="str">
        <f t="shared" si="35"/>
        <v>6882.</v>
      </c>
      <c r="C619" s="4" t="str">
        <f t="shared" si="36"/>
        <v>H02,1,0,,,,91,6882.</v>
      </c>
      <c r="D619" t="s">
        <v>840</v>
      </c>
    </row>
    <row r="620" spans="1:4">
      <c r="A620" s="4" t="e">
        <f t="shared" ref="A620:A661" si="38">INT(B620)</f>
        <v>#VALUE!</v>
      </c>
      <c r="B620" s="4" t="str">
        <f t="shared" ref="B620:B661" si="39">RIGHT(C620,5)</f>
        <v>692.6</v>
      </c>
      <c r="C620" s="4" t="str">
        <f t="shared" ref="C620:C661" si="40">LEFT(D620,19)</f>
        <v>H02,0,1,,,,94,692.6</v>
      </c>
      <c r="D620" t="s">
        <v>841</v>
      </c>
    </row>
    <row r="621" spans="1:4">
      <c r="A621" s="4">
        <f t="shared" si="38"/>
        <v>0</v>
      </c>
      <c r="B621" s="4" t="str">
        <f t="shared" si="39"/>
        <v>,6861</v>
      </c>
      <c r="C621" s="4" t="str">
        <f t="shared" si="40"/>
        <v>H02,1,1,,,,150,6861</v>
      </c>
      <c r="D621" t="s">
        <v>842</v>
      </c>
    </row>
    <row r="622" spans="1:4">
      <c r="A622" s="4">
        <f t="shared" si="38"/>
        <v>11</v>
      </c>
      <c r="B622" s="4" t="str">
        <f t="shared" si="39"/>
        <v>11,11</v>
      </c>
      <c r="C622" s="4" t="str">
        <f t="shared" si="40"/>
        <v>H03,0,0,,,,10011,11</v>
      </c>
      <c r="D622" t="s">
        <v>843</v>
      </c>
    </row>
    <row r="623" spans="1:4">
      <c r="A623" s="4">
        <f t="shared" si="38"/>
        <v>0</v>
      </c>
      <c r="B623" s="4" t="str">
        <f t="shared" si="39"/>
        <v>,5729</v>
      </c>
      <c r="C623" s="4" t="str">
        <f t="shared" si="40"/>
        <v>H03,1,0,,,,257,5729</v>
      </c>
      <c r="D623" t="s">
        <v>844</v>
      </c>
    </row>
    <row r="624" spans="1:4">
      <c r="A624" s="4" t="e">
        <f t="shared" si="38"/>
        <v>#VALUE!</v>
      </c>
      <c r="B624" s="4" t="str">
        <f t="shared" si="39"/>
        <v>,491.</v>
      </c>
      <c r="C624" s="4" t="str">
        <f t="shared" si="40"/>
        <v>H03,0,1,,,,258,491.</v>
      </c>
      <c r="D624" t="s">
        <v>845</v>
      </c>
    </row>
    <row r="625" spans="1:4">
      <c r="A625" s="4">
        <f t="shared" si="38"/>
        <v>0</v>
      </c>
      <c r="B625" s="4" t="str">
        <f t="shared" si="39"/>
        <v>,5667</v>
      </c>
      <c r="C625" s="4" t="str">
        <f t="shared" si="40"/>
        <v>H03,1,1,,,,470,5667</v>
      </c>
      <c r="D625" t="s">
        <v>846</v>
      </c>
    </row>
    <row r="626" spans="1:4">
      <c r="A626" s="4">
        <f t="shared" si="38"/>
        <v>8040</v>
      </c>
      <c r="B626" s="4" t="str">
        <f t="shared" si="39"/>
        <v>8040,</v>
      </c>
      <c r="C626" s="4" t="str">
        <f t="shared" si="40"/>
        <v>H04,0,0,0,0,0,8040,</v>
      </c>
      <c r="D626" t="s">
        <v>847</v>
      </c>
    </row>
    <row r="627" spans="1:4">
      <c r="A627" s="4">
        <f t="shared" si="38"/>
        <v>1</v>
      </c>
      <c r="B627" s="4" t="str">
        <f t="shared" si="39"/>
        <v>1,485</v>
      </c>
      <c r="C627" s="4" t="str">
        <f t="shared" si="40"/>
        <v>H04,1,0,0,0,0,1,485</v>
      </c>
      <c r="D627" t="s">
        <v>848</v>
      </c>
    </row>
    <row r="628" spans="1:4">
      <c r="A628" s="4">
        <f t="shared" si="38"/>
        <v>13</v>
      </c>
      <c r="B628" s="4" t="str">
        <f t="shared" si="39"/>
        <v>13,42</v>
      </c>
      <c r="C628" s="4" t="str">
        <f t="shared" si="40"/>
        <v>H04,0,1,0,0,0,13,42</v>
      </c>
      <c r="D628" t="s">
        <v>849</v>
      </c>
    </row>
    <row r="629" spans="1:4">
      <c r="A629" s="4">
        <f t="shared" si="38"/>
        <v>2</v>
      </c>
      <c r="B629" s="4" t="str">
        <f t="shared" si="39"/>
        <v>2,436</v>
      </c>
      <c r="C629" s="4" t="str">
        <f t="shared" si="40"/>
        <v>H04,0,0,0,1,0,2,436</v>
      </c>
      <c r="D629" t="s">
        <v>850</v>
      </c>
    </row>
    <row r="630" spans="1:4">
      <c r="A630" s="4">
        <f t="shared" si="38"/>
        <v>2</v>
      </c>
      <c r="B630" s="4" t="str">
        <f t="shared" si="39"/>
        <v>2,449</v>
      </c>
      <c r="C630" s="4" t="str">
        <f t="shared" si="40"/>
        <v>H04,0,0,0,0,1,2,449</v>
      </c>
      <c r="D630" t="s">
        <v>851</v>
      </c>
    </row>
    <row r="631" spans="1:4">
      <c r="A631" s="4">
        <f t="shared" si="38"/>
        <v>1</v>
      </c>
      <c r="B631" s="4" t="str">
        <f t="shared" si="39"/>
        <v>1,505</v>
      </c>
      <c r="C631" s="4" t="str">
        <f t="shared" si="40"/>
        <v>H04,0,0,1,0,1,1,505</v>
      </c>
      <c r="D631" t="s">
        <v>852</v>
      </c>
    </row>
    <row r="632" spans="1:4">
      <c r="A632" s="4">
        <f t="shared" si="38"/>
        <v>1</v>
      </c>
      <c r="B632" s="4" t="str">
        <f t="shared" si="39"/>
        <v>1,122</v>
      </c>
      <c r="C632" s="4" t="str">
        <f t="shared" si="40"/>
        <v>H04,0,0,1,1,1,1,122</v>
      </c>
      <c r="D632" t="s">
        <v>853</v>
      </c>
    </row>
    <row r="633" spans="1:4">
      <c r="A633" s="4">
        <f t="shared" si="38"/>
        <v>3</v>
      </c>
      <c r="B633" s="4" t="str">
        <f t="shared" si="39"/>
        <v>3,384</v>
      </c>
      <c r="C633" s="4" t="str">
        <f t="shared" si="40"/>
        <v>H04,1,0,1,1,1,3,384</v>
      </c>
      <c r="D633" t="s">
        <v>854</v>
      </c>
    </row>
    <row r="634" spans="1:4">
      <c r="A634" s="4">
        <f t="shared" si="38"/>
        <v>3</v>
      </c>
      <c r="B634" s="4" t="str">
        <f t="shared" si="39"/>
        <v>3,377</v>
      </c>
      <c r="C634" s="4" t="str">
        <f t="shared" si="40"/>
        <v>H04,1,1,1,1,1,3,377</v>
      </c>
      <c r="D634" t="s">
        <v>855</v>
      </c>
    </row>
    <row r="635" spans="1:4">
      <c r="A635" s="4">
        <f t="shared" si="38"/>
        <v>18476</v>
      </c>
      <c r="B635" s="4" t="str">
        <f t="shared" si="39"/>
        <v>18476</v>
      </c>
      <c r="C635" s="4" t="str">
        <f>LEFT(D635,18)</f>
        <v>H05,0,0,0,0,,18476</v>
      </c>
      <c r="D635" t="s">
        <v>856</v>
      </c>
    </row>
    <row r="636" spans="1:4">
      <c r="A636" s="4">
        <f t="shared" si="38"/>
        <v>16</v>
      </c>
      <c r="B636" s="4" t="str">
        <f t="shared" si="39"/>
        <v>16,39</v>
      </c>
      <c r="C636" s="4" t="str">
        <f t="shared" ref="C636:C657" si="41">LEFT(D636,18)</f>
        <v>H05,1,0,0,0,,16,39</v>
      </c>
      <c r="D636" t="s">
        <v>857</v>
      </c>
    </row>
    <row r="637" spans="1:4">
      <c r="A637" s="4">
        <f t="shared" si="38"/>
        <v>58</v>
      </c>
      <c r="B637" s="4" t="str">
        <f t="shared" si="39"/>
        <v>58,49</v>
      </c>
      <c r="C637" s="4" t="str">
        <f t="shared" si="41"/>
        <v>H05,0,1,0,0,,58,49</v>
      </c>
      <c r="D637" t="s">
        <v>858</v>
      </c>
    </row>
    <row r="638" spans="1:4">
      <c r="A638" s="4">
        <f t="shared" si="38"/>
        <v>2</v>
      </c>
      <c r="B638" s="4" t="str">
        <f t="shared" si="39"/>
        <v>2,514</v>
      </c>
      <c r="C638" s="4" t="str">
        <f t="shared" si="41"/>
        <v>H05,0,0,1,0,,2,514</v>
      </c>
      <c r="D638" t="s">
        <v>859</v>
      </c>
    </row>
    <row r="639" spans="1:4">
      <c r="A639" s="4">
        <f t="shared" si="38"/>
        <v>1</v>
      </c>
      <c r="B639" s="4" t="str">
        <f t="shared" si="39"/>
        <v>1,572</v>
      </c>
      <c r="C639" s="4" t="str">
        <f t="shared" si="41"/>
        <v>H05,0,1,0,1,,1,572</v>
      </c>
      <c r="D639" t="s">
        <v>860</v>
      </c>
    </row>
    <row r="640" spans="1:4">
      <c r="A640" s="4">
        <f t="shared" si="38"/>
        <v>2</v>
      </c>
      <c r="B640" s="4" t="str">
        <f t="shared" si="39"/>
        <v>2,370</v>
      </c>
      <c r="C640" s="4" t="str">
        <f t="shared" si="41"/>
        <v>H05,1,1,1,1,,2,370</v>
      </c>
      <c r="D640" t="s">
        <v>861</v>
      </c>
    </row>
    <row r="641" spans="1:4">
      <c r="A641" s="4">
        <f t="shared" si="38"/>
        <v>16007</v>
      </c>
      <c r="B641" s="4" t="str">
        <f t="shared" si="39"/>
        <v>16007</v>
      </c>
      <c r="C641" s="4" t="str">
        <f t="shared" si="41"/>
        <v>H06,0,0,0,0,,16007</v>
      </c>
      <c r="D641" t="s">
        <v>862</v>
      </c>
    </row>
    <row r="642" spans="1:4">
      <c r="A642" s="4">
        <f t="shared" si="38"/>
        <v>12</v>
      </c>
      <c r="B642" s="4" t="str">
        <f t="shared" si="39"/>
        <v>12,45</v>
      </c>
      <c r="C642" s="4" t="str">
        <f t="shared" si="41"/>
        <v>H06,1,0,0,0,,12,45</v>
      </c>
      <c r="D642" t="s">
        <v>863</v>
      </c>
    </row>
    <row r="643" spans="1:4">
      <c r="A643" s="4">
        <f t="shared" si="38"/>
        <v>32</v>
      </c>
      <c r="B643" s="4" t="str">
        <f t="shared" si="39"/>
        <v>32,56</v>
      </c>
      <c r="C643" s="4" t="str">
        <f t="shared" si="41"/>
        <v>H06,0,1,0,0,,32,56</v>
      </c>
      <c r="D643" t="s">
        <v>864</v>
      </c>
    </row>
    <row r="644" spans="1:4">
      <c r="A644" s="4">
        <f t="shared" si="38"/>
        <v>5</v>
      </c>
      <c r="B644" s="4" t="str">
        <f t="shared" si="39"/>
        <v>5,534</v>
      </c>
      <c r="C644" s="4" t="str">
        <f t="shared" si="41"/>
        <v>H06,0,0,1,0,,5,534</v>
      </c>
      <c r="D644" t="s">
        <v>865</v>
      </c>
    </row>
    <row r="645" spans="1:4">
      <c r="A645" s="4">
        <f t="shared" si="38"/>
        <v>4</v>
      </c>
      <c r="B645" s="4" t="str">
        <f t="shared" si="39"/>
        <v>4,451</v>
      </c>
      <c r="C645" s="4" t="str">
        <f t="shared" si="41"/>
        <v>H06,1,0,1,0,,4,451</v>
      </c>
      <c r="D645" t="s">
        <v>866</v>
      </c>
    </row>
    <row r="646" spans="1:4">
      <c r="A646" s="4">
        <f t="shared" si="38"/>
        <v>8</v>
      </c>
      <c r="B646" s="4" t="str">
        <f t="shared" si="39"/>
        <v>8,556</v>
      </c>
      <c r="C646" s="4" t="str">
        <f t="shared" si="41"/>
        <v>H06,0,0,0,1,,8,556</v>
      </c>
      <c r="D646" t="s">
        <v>867</v>
      </c>
    </row>
    <row r="647" spans="1:4">
      <c r="A647" s="4">
        <f t="shared" si="38"/>
        <v>1</v>
      </c>
      <c r="B647" s="4" t="str">
        <f t="shared" si="39"/>
        <v>1,558</v>
      </c>
      <c r="C647" s="4" t="str">
        <f t="shared" si="41"/>
        <v>H06,1,0,0,1,,1,558</v>
      </c>
      <c r="D647" t="s">
        <v>868</v>
      </c>
    </row>
    <row r="648" spans="1:4">
      <c r="A648" s="4">
        <f t="shared" si="38"/>
        <v>6</v>
      </c>
      <c r="B648" s="4" t="str">
        <f t="shared" si="39"/>
        <v>6,460</v>
      </c>
      <c r="C648" s="4" t="str">
        <f t="shared" si="41"/>
        <v>H06,1,0,1,1,,6,460</v>
      </c>
      <c r="D648" t="s">
        <v>869</v>
      </c>
    </row>
    <row r="649" spans="1:4">
      <c r="A649" s="4">
        <f t="shared" si="38"/>
        <v>13</v>
      </c>
      <c r="B649" s="4" t="str">
        <f t="shared" si="39"/>
        <v>13,49</v>
      </c>
      <c r="C649" s="4" t="str">
        <f t="shared" si="41"/>
        <v>H06,1,1,1,1,,13,49</v>
      </c>
      <c r="D649" t="s">
        <v>870</v>
      </c>
    </row>
    <row r="650" spans="1:4">
      <c r="A650" s="4">
        <f t="shared" si="38"/>
        <v>12572</v>
      </c>
      <c r="B650" s="4" t="str">
        <f t="shared" si="39"/>
        <v>12572</v>
      </c>
      <c r="C650" s="4" t="str">
        <f t="shared" si="41"/>
        <v>H07,0,0,0,0,,12572</v>
      </c>
      <c r="D650" t="s">
        <v>871</v>
      </c>
    </row>
    <row r="651" spans="1:4">
      <c r="A651" s="4">
        <f t="shared" si="38"/>
        <v>3</v>
      </c>
      <c r="B651" s="4" t="str">
        <f t="shared" si="39"/>
        <v>3,447</v>
      </c>
      <c r="C651" s="4" t="str">
        <f t="shared" si="41"/>
        <v>H07,1,0,0,0,,3,447</v>
      </c>
      <c r="D651" t="s">
        <v>872</v>
      </c>
    </row>
    <row r="652" spans="1:4">
      <c r="A652" s="4">
        <f t="shared" si="38"/>
        <v>25</v>
      </c>
      <c r="B652" s="4" t="str">
        <f t="shared" si="39"/>
        <v>25,33</v>
      </c>
      <c r="C652" s="4" t="str">
        <f t="shared" si="41"/>
        <v>H07,0,1,0,0,,25,33</v>
      </c>
      <c r="D652" t="s">
        <v>873</v>
      </c>
    </row>
    <row r="653" spans="1:4">
      <c r="A653" s="4">
        <f t="shared" si="38"/>
        <v>3</v>
      </c>
      <c r="B653" s="4" t="str">
        <f t="shared" si="39"/>
        <v>3,348</v>
      </c>
      <c r="C653" s="4" t="str">
        <f t="shared" si="41"/>
        <v>H07,0,0,1,0,,3,348</v>
      </c>
      <c r="D653" t="s">
        <v>874</v>
      </c>
    </row>
    <row r="654" spans="1:4">
      <c r="A654" s="4">
        <f t="shared" si="38"/>
        <v>6</v>
      </c>
      <c r="B654" s="4" t="str">
        <f t="shared" si="39"/>
        <v>6,347</v>
      </c>
      <c r="C654" s="4" t="str">
        <f t="shared" si="41"/>
        <v>H07,0,0,0,1,,6,347</v>
      </c>
      <c r="D654" t="s">
        <v>875</v>
      </c>
    </row>
    <row r="655" spans="1:4">
      <c r="A655" s="4">
        <f t="shared" si="38"/>
        <v>3</v>
      </c>
      <c r="B655" s="4" t="str">
        <f t="shared" si="39"/>
        <v>3,447</v>
      </c>
      <c r="C655" s="4" t="str">
        <f t="shared" si="41"/>
        <v>H07,1,0,1,1,,3,447</v>
      </c>
      <c r="D655" t="s">
        <v>876</v>
      </c>
    </row>
    <row r="656" spans="1:4">
      <c r="A656" s="4">
        <f t="shared" si="38"/>
        <v>5</v>
      </c>
      <c r="B656" s="4" t="str">
        <f t="shared" si="39"/>
        <v>5,368</v>
      </c>
      <c r="C656" s="4" t="str">
        <f t="shared" si="41"/>
        <v>H07,1,1,1,1,,5,368</v>
      </c>
      <c r="D656" t="s">
        <v>877</v>
      </c>
    </row>
    <row r="657" spans="1:4">
      <c r="A657" s="4">
        <f t="shared" si="38"/>
        <v>17043</v>
      </c>
      <c r="B657" s="4" t="str">
        <f t="shared" si="39"/>
        <v>17043</v>
      </c>
      <c r="C657" s="4" t="str">
        <f t="shared" si="41"/>
        <v>H08,0,0,0,0,,17043</v>
      </c>
      <c r="D657" t="s">
        <v>878</v>
      </c>
    </row>
    <row r="658" spans="1:4">
      <c r="A658" s="4">
        <f t="shared" si="38"/>
        <v>3</v>
      </c>
      <c r="B658" s="4" t="str">
        <f t="shared" si="39"/>
        <v>3,974</v>
      </c>
      <c r="C658" s="4" t="str">
        <f t="shared" si="40"/>
        <v>H09,0,0,,,,9073,974</v>
      </c>
      <c r="D658" t="s">
        <v>879</v>
      </c>
    </row>
    <row r="659" spans="1:4">
      <c r="A659" s="4">
        <f t="shared" si="38"/>
        <v>0</v>
      </c>
      <c r="B659" s="4" t="str">
        <f t="shared" si="39"/>
        <v>,5376</v>
      </c>
      <c r="C659" s="4" t="str">
        <f t="shared" si="40"/>
        <v>H09,1,0,,,,182,5376</v>
      </c>
      <c r="D659" t="s">
        <v>880</v>
      </c>
    </row>
    <row r="660" spans="1:4">
      <c r="A660" s="4" t="e">
        <f t="shared" si="38"/>
        <v>#VALUE!</v>
      </c>
      <c r="B660" s="4" t="str">
        <f t="shared" si="39"/>
        <v>,425.</v>
      </c>
      <c r="C660" s="4" t="str">
        <f t="shared" si="40"/>
        <v>H09,0,1,,,,166,425.</v>
      </c>
      <c r="D660" t="s">
        <v>881</v>
      </c>
    </row>
    <row r="661" spans="1:4">
      <c r="A661" s="4">
        <f t="shared" si="38"/>
        <v>0</v>
      </c>
      <c r="B661" s="4" t="str">
        <f t="shared" si="39"/>
        <v>,5330</v>
      </c>
      <c r="C661" s="4" t="str">
        <f t="shared" si="40"/>
        <v>H09,1,1,,,,210,5330</v>
      </c>
      <c r="D661" t="s">
        <v>882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32"/>
  <sheetViews>
    <sheetView topLeftCell="BI34" zoomScaleNormal="100" workbookViewId="0">
      <selection activeCell="AF36" sqref="AF36:BL62"/>
    </sheetView>
  </sheetViews>
  <sheetFormatPr baseColWidth="10" defaultRowHeight="15"/>
  <cols>
    <col min="1" max="1" width="16.85546875" customWidth="1"/>
  </cols>
  <sheetData>
    <row r="1" spans="1:48">
      <c r="A1" t="s">
        <v>35</v>
      </c>
      <c r="B1" t="s">
        <v>155</v>
      </c>
      <c r="C1" t="s">
        <v>156</v>
      </c>
      <c r="D1" t="s">
        <v>157</v>
      </c>
      <c r="E1" t="s">
        <v>164</v>
      </c>
      <c r="F1" t="s">
        <v>165</v>
      </c>
      <c r="G1" t="s">
        <v>166</v>
      </c>
      <c r="H1" t="s">
        <v>173</v>
      </c>
      <c r="I1" t="s">
        <v>174</v>
      </c>
      <c r="J1" t="s">
        <v>175</v>
      </c>
      <c r="K1" t="s">
        <v>182</v>
      </c>
      <c r="L1" t="s">
        <v>183</v>
      </c>
      <c r="M1" t="s">
        <v>184</v>
      </c>
      <c r="N1" s="10" t="s">
        <v>190</v>
      </c>
      <c r="O1" s="10" t="s">
        <v>191</v>
      </c>
      <c r="P1" s="10" t="s">
        <v>192</v>
      </c>
      <c r="Q1" s="10" t="s">
        <v>199</v>
      </c>
      <c r="R1" s="10" t="s">
        <v>200</v>
      </c>
      <c r="S1" s="10" t="s">
        <v>201</v>
      </c>
      <c r="T1" s="10" t="s">
        <v>208</v>
      </c>
      <c r="U1" s="10" t="s">
        <v>209</v>
      </c>
      <c r="V1" s="10" t="s">
        <v>210</v>
      </c>
      <c r="W1" s="10" t="s">
        <v>211</v>
      </c>
      <c r="X1" s="10" t="s">
        <v>217</v>
      </c>
      <c r="Y1" s="10" t="s">
        <v>218</v>
      </c>
      <c r="Z1" s="10" t="s">
        <v>219</v>
      </c>
      <c r="AA1" s="10" t="s">
        <v>220</v>
      </c>
      <c r="AF1" s="85" t="s">
        <v>35</v>
      </c>
      <c r="AG1" s="87" t="s">
        <v>70</v>
      </c>
      <c r="AH1" s="85" t="s">
        <v>20</v>
      </c>
      <c r="AI1" s="85" t="s">
        <v>23</v>
      </c>
      <c r="AJ1" s="85" t="s">
        <v>21</v>
      </c>
      <c r="AK1" s="85" t="s">
        <v>24</v>
      </c>
      <c r="AL1" s="85" t="s">
        <v>25</v>
      </c>
      <c r="AM1" s="85" t="s">
        <v>26</v>
      </c>
      <c r="AN1" s="85" t="s">
        <v>22</v>
      </c>
      <c r="AO1" s="85" t="s">
        <v>27</v>
      </c>
      <c r="AP1" s="85" t="s">
        <v>28</v>
      </c>
      <c r="AQ1" s="85" t="s">
        <v>29</v>
      </c>
      <c r="AR1" s="85" t="s">
        <v>30</v>
      </c>
      <c r="AS1" s="85" t="s">
        <v>31</v>
      </c>
      <c r="AT1" s="85" t="s">
        <v>32</v>
      </c>
      <c r="AU1" s="85" t="s">
        <v>33</v>
      </c>
      <c r="AV1" s="85" t="s">
        <v>34</v>
      </c>
    </row>
    <row r="2" spans="1:48">
      <c r="A2" s="10" t="s">
        <v>70</v>
      </c>
      <c r="B2">
        <v>14371</v>
      </c>
      <c r="C2">
        <v>8348</v>
      </c>
      <c r="D2">
        <v>16997</v>
      </c>
      <c r="E2">
        <v>12204</v>
      </c>
      <c r="F2">
        <v>10843</v>
      </c>
      <c r="G2" s="8">
        <v>17224</v>
      </c>
      <c r="H2">
        <v>15697</v>
      </c>
      <c r="I2">
        <v>12218</v>
      </c>
      <c r="J2">
        <v>17778</v>
      </c>
      <c r="K2">
        <v>12487</v>
      </c>
      <c r="L2">
        <v>11408</v>
      </c>
      <c r="M2">
        <v>17159</v>
      </c>
      <c r="N2">
        <v>18569</v>
      </c>
      <c r="O2">
        <v>16328</v>
      </c>
      <c r="P2">
        <v>16829</v>
      </c>
      <c r="Q2">
        <v>18234</v>
      </c>
      <c r="R2">
        <v>16421</v>
      </c>
      <c r="S2">
        <v>15526</v>
      </c>
      <c r="T2">
        <v>19058</v>
      </c>
      <c r="U2">
        <v>16271</v>
      </c>
      <c r="V2">
        <v>16636</v>
      </c>
      <c r="W2">
        <v>16772</v>
      </c>
      <c r="X2">
        <v>18476</v>
      </c>
      <c r="Y2">
        <v>16007</v>
      </c>
      <c r="Z2">
        <v>12572</v>
      </c>
      <c r="AA2" s="60">
        <v>17043</v>
      </c>
      <c r="AF2" s="85" t="s">
        <v>155</v>
      </c>
      <c r="AG2" s="85">
        <v>14371</v>
      </c>
      <c r="AH2" s="85">
        <v>14</v>
      </c>
      <c r="AI2" s="85">
        <v>95</v>
      </c>
      <c r="AJ2" s="88">
        <v>2</v>
      </c>
      <c r="AK2" s="85">
        <v>4</v>
      </c>
      <c r="AL2" s="85">
        <v>25</v>
      </c>
      <c r="AM2" s="85"/>
      <c r="AN2" s="85">
        <v>1</v>
      </c>
      <c r="AO2" s="85">
        <v>24</v>
      </c>
      <c r="AP2" s="85">
        <v>6</v>
      </c>
      <c r="AQ2" s="85">
        <v>10</v>
      </c>
      <c r="AR2" s="85">
        <v>1</v>
      </c>
      <c r="AS2" s="85"/>
      <c r="AT2" s="85">
        <v>46</v>
      </c>
      <c r="AU2" s="85"/>
      <c r="AV2" s="85">
        <v>104</v>
      </c>
    </row>
    <row r="3" spans="1:48">
      <c r="A3" t="s">
        <v>20</v>
      </c>
      <c r="B3">
        <v>14</v>
      </c>
      <c r="C3">
        <v>15</v>
      </c>
      <c r="D3">
        <v>6</v>
      </c>
      <c r="E3">
        <v>23</v>
      </c>
      <c r="F3">
        <v>25</v>
      </c>
      <c r="G3" s="8">
        <v>12</v>
      </c>
      <c r="H3">
        <v>23</v>
      </c>
      <c r="I3">
        <v>20</v>
      </c>
      <c r="J3">
        <v>9</v>
      </c>
      <c r="K3">
        <v>16</v>
      </c>
      <c r="L3">
        <v>20</v>
      </c>
      <c r="M3">
        <v>11</v>
      </c>
      <c r="N3">
        <v>21</v>
      </c>
      <c r="O3">
        <v>6</v>
      </c>
      <c r="P3">
        <v>4</v>
      </c>
      <c r="Q3">
        <v>22</v>
      </c>
      <c r="R3">
        <v>9</v>
      </c>
      <c r="S3">
        <v>4</v>
      </c>
      <c r="T3">
        <v>18</v>
      </c>
      <c r="U3">
        <v>13</v>
      </c>
      <c r="V3">
        <v>2</v>
      </c>
      <c r="X3">
        <v>16</v>
      </c>
      <c r="Y3">
        <v>12</v>
      </c>
      <c r="Z3">
        <v>3</v>
      </c>
      <c r="AC3" s="60"/>
      <c r="AD3" s="60"/>
      <c r="AF3" s="85" t="s">
        <v>156</v>
      </c>
      <c r="AG3" s="85">
        <v>8348</v>
      </c>
      <c r="AH3" s="85">
        <v>15</v>
      </c>
      <c r="AI3" s="85">
        <v>63</v>
      </c>
      <c r="AJ3" s="85"/>
      <c r="AK3" s="85">
        <v>11</v>
      </c>
      <c r="AL3" s="85">
        <v>20</v>
      </c>
      <c r="AM3" s="85"/>
      <c r="AN3" s="85">
        <v>5</v>
      </c>
      <c r="AO3" s="85">
        <v>18</v>
      </c>
      <c r="AP3" s="85"/>
      <c r="AQ3" s="85">
        <v>3</v>
      </c>
      <c r="AR3" s="85">
        <v>2</v>
      </c>
      <c r="AS3" s="85">
        <v>3</v>
      </c>
      <c r="AT3" s="85">
        <v>21</v>
      </c>
      <c r="AU3" s="85"/>
      <c r="AV3" s="85">
        <v>57</v>
      </c>
    </row>
    <row r="4" spans="1:48">
      <c r="A4" t="s">
        <v>23</v>
      </c>
      <c r="B4">
        <v>95</v>
      </c>
      <c r="C4">
        <v>63</v>
      </c>
      <c r="D4">
        <v>68</v>
      </c>
      <c r="E4">
        <v>79</v>
      </c>
      <c r="F4">
        <v>69</v>
      </c>
      <c r="G4">
        <v>54</v>
      </c>
      <c r="H4">
        <v>102</v>
      </c>
      <c r="I4">
        <v>72</v>
      </c>
      <c r="J4" s="60">
        <v>77</v>
      </c>
      <c r="K4">
        <v>98</v>
      </c>
      <c r="L4">
        <v>60</v>
      </c>
      <c r="M4">
        <v>78</v>
      </c>
      <c r="N4">
        <v>75</v>
      </c>
      <c r="O4">
        <v>19</v>
      </c>
      <c r="P4">
        <v>27</v>
      </c>
      <c r="Q4">
        <v>64</v>
      </c>
      <c r="R4">
        <v>27</v>
      </c>
      <c r="S4">
        <v>22</v>
      </c>
      <c r="T4">
        <v>69</v>
      </c>
      <c r="U4">
        <v>22</v>
      </c>
      <c r="V4">
        <v>27</v>
      </c>
      <c r="W4" s="60"/>
      <c r="X4">
        <v>58</v>
      </c>
      <c r="Y4">
        <v>32</v>
      </c>
      <c r="Z4">
        <v>25</v>
      </c>
      <c r="AF4" s="85" t="s">
        <v>157</v>
      </c>
      <c r="AG4" s="85">
        <v>16997</v>
      </c>
      <c r="AH4" s="85">
        <v>6</v>
      </c>
      <c r="AI4" s="85">
        <v>68</v>
      </c>
      <c r="AJ4" s="85">
        <v>1</v>
      </c>
      <c r="AK4" s="85">
        <v>19</v>
      </c>
      <c r="AL4" s="85"/>
      <c r="AM4" s="88"/>
      <c r="AN4" s="88"/>
      <c r="AO4" s="88"/>
      <c r="AP4" s="85"/>
      <c r="AQ4" s="85"/>
      <c r="AR4" s="85"/>
      <c r="AS4" s="85"/>
      <c r="AT4" s="85">
        <v>1</v>
      </c>
      <c r="AU4" s="85"/>
      <c r="AV4" s="85"/>
    </row>
    <row r="5" spans="1:48">
      <c r="A5" t="s">
        <v>21</v>
      </c>
      <c r="B5" s="60">
        <v>2</v>
      </c>
      <c r="D5">
        <v>1</v>
      </c>
      <c r="E5" s="60">
        <v>3</v>
      </c>
      <c r="H5" s="60">
        <v>5</v>
      </c>
      <c r="I5">
        <v>1</v>
      </c>
      <c r="J5">
        <v>1</v>
      </c>
      <c r="K5" s="60">
        <v>1</v>
      </c>
      <c r="L5">
        <v>1</v>
      </c>
      <c r="AF5" s="85" t="s">
        <v>164</v>
      </c>
      <c r="AG5" s="85">
        <v>12204</v>
      </c>
      <c r="AH5" s="85">
        <v>23</v>
      </c>
      <c r="AI5" s="85">
        <v>79</v>
      </c>
      <c r="AJ5" s="88">
        <v>3</v>
      </c>
      <c r="AK5" s="85">
        <v>35</v>
      </c>
      <c r="AL5" s="85">
        <v>19</v>
      </c>
      <c r="AM5" s="85"/>
      <c r="AN5" s="85">
        <v>6</v>
      </c>
      <c r="AO5" s="85">
        <v>41</v>
      </c>
      <c r="AP5" s="85">
        <v>8</v>
      </c>
      <c r="AQ5" s="85">
        <v>7</v>
      </c>
      <c r="AR5" s="85">
        <v>0</v>
      </c>
      <c r="AS5" s="85">
        <v>5</v>
      </c>
      <c r="AT5" s="85">
        <v>40</v>
      </c>
      <c r="AU5" s="85"/>
      <c r="AV5" s="85">
        <v>94</v>
      </c>
    </row>
    <row r="6" spans="1:48">
      <c r="A6" t="s">
        <v>24</v>
      </c>
      <c r="B6">
        <v>4</v>
      </c>
      <c r="C6">
        <v>11</v>
      </c>
      <c r="D6">
        <v>19</v>
      </c>
      <c r="E6">
        <v>35</v>
      </c>
      <c r="F6">
        <v>14</v>
      </c>
      <c r="G6">
        <v>10</v>
      </c>
      <c r="H6">
        <v>41</v>
      </c>
      <c r="I6">
        <v>21</v>
      </c>
      <c r="J6">
        <v>10</v>
      </c>
      <c r="K6">
        <v>24</v>
      </c>
      <c r="L6">
        <v>18</v>
      </c>
      <c r="M6" s="60">
        <v>10</v>
      </c>
      <c r="N6" s="60">
        <v>3</v>
      </c>
      <c r="O6">
        <v>4</v>
      </c>
      <c r="P6">
        <v>11</v>
      </c>
      <c r="R6">
        <v>3</v>
      </c>
      <c r="S6">
        <v>7</v>
      </c>
      <c r="T6">
        <v>1</v>
      </c>
      <c r="U6">
        <v>5</v>
      </c>
      <c r="V6">
        <v>8</v>
      </c>
      <c r="X6">
        <v>2</v>
      </c>
      <c r="Y6">
        <v>5</v>
      </c>
      <c r="Z6">
        <v>3</v>
      </c>
      <c r="AF6" s="85" t="s">
        <v>165</v>
      </c>
      <c r="AG6" s="85">
        <v>10843</v>
      </c>
      <c r="AH6" s="85">
        <v>25</v>
      </c>
      <c r="AI6" s="85">
        <v>69</v>
      </c>
      <c r="AJ6" s="85"/>
      <c r="AK6" s="85">
        <v>14</v>
      </c>
      <c r="AL6" s="85">
        <v>16</v>
      </c>
      <c r="AM6" s="85"/>
      <c r="AN6" s="85">
        <v>1</v>
      </c>
      <c r="AO6" s="85">
        <v>20</v>
      </c>
      <c r="AP6" s="85"/>
      <c r="AQ6" s="85">
        <v>3</v>
      </c>
      <c r="AR6" s="85"/>
      <c r="AS6" s="85">
        <v>4</v>
      </c>
      <c r="AT6" s="85">
        <v>23</v>
      </c>
      <c r="AU6" s="85">
        <v>4</v>
      </c>
      <c r="AV6" s="85">
        <v>84</v>
      </c>
    </row>
    <row r="7" spans="1:48">
      <c r="A7" t="s">
        <v>25</v>
      </c>
      <c r="B7">
        <v>25</v>
      </c>
      <c r="C7">
        <v>20</v>
      </c>
      <c r="E7">
        <v>19</v>
      </c>
      <c r="F7">
        <v>16</v>
      </c>
      <c r="H7">
        <v>25</v>
      </c>
      <c r="I7">
        <v>14</v>
      </c>
      <c r="K7">
        <v>14</v>
      </c>
      <c r="L7">
        <v>21</v>
      </c>
      <c r="O7">
        <v>3</v>
      </c>
      <c r="P7">
        <v>2</v>
      </c>
      <c r="R7">
        <v>3</v>
      </c>
      <c r="S7">
        <v>3</v>
      </c>
      <c r="T7">
        <v>1</v>
      </c>
      <c r="V7">
        <v>4</v>
      </c>
      <c r="Y7">
        <v>4</v>
      </c>
      <c r="AF7" s="85" t="s">
        <v>166</v>
      </c>
      <c r="AG7" s="5">
        <v>17224</v>
      </c>
      <c r="AH7" s="5">
        <v>12</v>
      </c>
      <c r="AI7" s="85">
        <v>54</v>
      </c>
      <c r="AJ7" s="85"/>
      <c r="AK7" s="85">
        <v>10</v>
      </c>
      <c r="AL7" s="85"/>
      <c r="AM7" s="85"/>
      <c r="AN7" s="85"/>
      <c r="AO7" s="85">
        <v>1</v>
      </c>
      <c r="AP7" s="85"/>
      <c r="AQ7" s="85"/>
      <c r="AR7" s="85"/>
      <c r="AS7" s="85"/>
      <c r="AT7" s="85"/>
      <c r="AU7" s="85">
        <v>1</v>
      </c>
      <c r="AV7" s="85"/>
    </row>
    <row r="8" spans="1:48">
      <c r="A8" t="s">
        <v>26</v>
      </c>
      <c r="D8" s="60"/>
      <c r="I8">
        <v>1</v>
      </c>
      <c r="U8">
        <v>1</v>
      </c>
      <c r="AF8" s="85" t="s">
        <v>173</v>
      </c>
      <c r="AG8" s="85">
        <v>15697</v>
      </c>
      <c r="AH8" s="85">
        <v>23</v>
      </c>
      <c r="AI8" s="85">
        <v>102</v>
      </c>
      <c r="AJ8" s="88">
        <v>5</v>
      </c>
      <c r="AK8" s="85">
        <v>41</v>
      </c>
      <c r="AL8" s="85">
        <v>25</v>
      </c>
      <c r="AM8" s="85"/>
      <c r="AN8" s="85">
        <v>2</v>
      </c>
      <c r="AO8" s="85">
        <v>40</v>
      </c>
      <c r="AP8" s="85">
        <v>9</v>
      </c>
      <c r="AQ8" s="85">
        <v>5</v>
      </c>
      <c r="AR8" s="85">
        <v>4</v>
      </c>
      <c r="AS8" s="85">
        <v>1</v>
      </c>
      <c r="AT8" s="85">
        <v>42</v>
      </c>
      <c r="AU8" s="85"/>
      <c r="AV8" s="85">
        <v>124</v>
      </c>
    </row>
    <row r="9" spans="1:48">
      <c r="A9" t="s">
        <v>22</v>
      </c>
      <c r="B9">
        <v>1</v>
      </c>
      <c r="C9">
        <v>5</v>
      </c>
      <c r="D9" s="60"/>
      <c r="E9">
        <v>6</v>
      </c>
      <c r="F9">
        <v>1</v>
      </c>
      <c r="H9">
        <v>2</v>
      </c>
      <c r="I9">
        <v>1</v>
      </c>
      <c r="K9">
        <v>1</v>
      </c>
      <c r="L9">
        <v>3</v>
      </c>
      <c r="R9">
        <v>1</v>
      </c>
      <c r="S9">
        <v>1</v>
      </c>
      <c r="AF9" s="85" t="s">
        <v>174</v>
      </c>
      <c r="AG9" s="85">
        <v>12218</v>
      </c>
      <c r="AH9" s="85">
        <v>20</v>
      </c>
      <c r="AI9" s="85">
        <v>72</v>
      </c>
      <c r="AJ9" s="85">
        <v>1</v>
      </c>
      <c r="AK9" s="85">
        <v>21</v>
      </c>
      <c r="AL9" s="85">
        <v>14</v>
      </c>
      <c r="AM9" s="85">
        <v>1</v>
      </c>
      <c r="AN9" s="85">
        <v>1</v>
      </c>
      <c r="AO9" s="85">
        <v>25</v>
      </c>
      <c r="AP9" s="85">
        <v>0</v>
      </c>
      <c r="AQ9" s="85">
        <v>11</v>
      </c>
      <c r="AR9" s="85">
        <v>0</v>
      </c>
      <c r="AS9" s="85">
        <v>11</v>
      </c>
      <c r="AT9" s="85">
        <v>27</v>
      </c>
      <c r="AU9" s="85">
        <v>1</v>
      </c>
      <c r="AV9" s="85">
        <v>88</v>
      </c>
    </row>
    <row r="10" spans="1:48">
      <c r="A10" t="s">
        <v>27</v>
      </c>
      <c r="B10">
        <v>24</v>
      </c>
      <c r="C10">
        <v>18</v>
      </c>
      <c r="D10" s="60"/>
      <c r="E10">
        <v>41</v>
      </c>
      <c r="F10">
        <v>20</v>
      </c>
      <c r="G10">
        <v>1</v>
      </c>
      <c r="H10">
        <v>40</v>
      </c>
      <c r="I10">
        <v>25</v>
      </c>
      <c r="J10">
        <v>3</v>
      </c>
      <c r="K10">
        <v>29</v>
      </c>
      <c r="L10">
        <v>32</v>
      </c>
      <c r="M10" s="60">
        <v>1</v>
      </c>
      <c r="O10">
        <v>5</v>
      </c>
      <c r="P10">
        <v>4</v>
      </c>
      <c r="R10">
        <v>11</v>
      </c>
      <c r="S10">
        <v>7</v>
      </c>
      <c r="U10">
        <v>8</v>
      </c>
      <c r="V10">
        <v>8</v>
      </c>
      <c r="Y10">
        <v>8</v>
      </c>
      <c r="Z10">
        <v>6</v>
      </c>
      <c r="AF10" s="85" t="s">
        <v>175</v>
      </c>
      <c r="AG10" s="85">
        <v>17778</v>
      </c>
      <c r="AH10" s="85">
        <v>9</v>
      </c>
      <c r="AI10" s="88">
        <v>77</v>
      </c>
      <c r="AJ10" s="85">
        <v>1</v>
      </c>
      <c r="AK10" s="85">
        <v>10</v>
      </c>
      <c r="AL10" s="85"/>
      <c r="AM10" s="85"/>
      <c r="AN10" s="85"/>
      <c r="AO10" s="85">
        <v>3</v>
      </c>
      <c r="AP10" s="85"/>
      <c r="AQ10" s="85">
        <v>1</v>
      </c>
      <c r="AR10" s="85"/>
      <c r="AS10" s="85"/>
      <c r="AT10" s="85"/>
      <c r="AU10" s="85"/>
      <c r="AV10" s="85">
        <v>1</v>
      </c>
    </row>
    <row r="11" spans="1:48">
      <c r="A11" t="s">
        <v>28</v>
      </c>
      <c r="B11">
        <v>6</v>
      </c>
      <c r="E11">
        <v>8</v>
      </c>
      <c r="H11">
        <v>9</v>
      </c>
      <c r="I11">
        <v>0</v>
      </c>
      <c r="K11">
        <v>8</v>
      </c>
      <c r="R11">
        <v>1</v>
      </c>
      <c r="Y11">
        <v>1</v>
      </c>
      <c r="AF11" s="85" t="s">
        <v>182</v>
      </c>
      <c r="AG11" s="85">
        <v>12487</v>
      </c>
      <c r="AH11" s="85">
        <v>16</v>
      </c>
      <c r="AI11" s="85">
        <v>98</v>
      </c>
      <c r="AJ11" s="88">
        <v>1</v>
      </c>
      <c r="AK11" s="85">
        <v>24</v>
      </c>
      <c r="AL11" s="85">
        <v>14</v>
      </c>
      <c r="AM11" s="85"/>
      <c r="AN11" s="85">
        <v>1</v>
      </c>
      <c r="AO11" s="85">
        <v>29</v>
      </c>
      <c r="AP11" s="85">
        <v>8</v>
      </c>
      <c r="AQ11" s="85">
        <v>5</v>
      </c>
      <c r="AR11" s="85">
        <v>3</v>
      </c>
      <c r="AS11" s="85">
        <v>3</v>
      </c>
      <c r="AT11" s="85">
        <v>39</v>
      </c>
      <c r="AU11" s="85"/>
      <c r="AV11" s="85">
        <v>105</v>
      </c>
    </row>
    <row r="12" spans="1:48">
      <c r="A12" t="s">
        <v>29</v>
      </c>
      <c r="B12">
        <v>10</v>
      </c>
      <c r="C12">
        <v>3</v>
      </c>
      <c r="E12">
        <v>7</v>
      </c>
      <c r="F12">
        <v>3</v>
      </c>
      <c r="H12">
        <v>5</v>
      </c>
      <c r="I12">
        <v>11</v>
      </c>
      <c r="J12">
        <v>1</v>
      </c>
      <c r="K12">
        <v>5</v>
      </c>
      <c r="L12">
        <v>6</v>
      </c>
      <c r="P12">
        <v>2</v>
      </c>
      <c r="R12">
        <v>1</v>
      </c>
      <c r="U12">
        <v>1</v>
      </c>
      <c r="V12">
        <v>2</v>
      </c>
      <c r="X12">
        <v>1</v>
      </c>
      <c r="AF12" s="85" t="s">
        <v>183</v>
      </c>
      <c r="AG12" s="85">
        <v>11408</v>
      </c>
      <c r="AH12" s="85">
        <v>20</v>
      </c>
      <c r="AI12" s="85">
        <v>60</v>
      </c>
      <c r="AJ12" s="85">
        <v>1</v>
      </c>
      <c r="AK12" s="85">
        <v>18</v>
      </c>
      <c r="AL12" s="85">
        <v>21</v>
      </c>
      <c r="AM12" s="85"/>
      <c r="AN12" s="85">
        <v>3</v>
      </c>
      <c r="AO12" s="85">
        <v>32</v>
      </c>
      <c r="AP12" s="85"/>
      <c r="AQ12" s="85">
        <v>6</v>
      </c>
      <c r="AR12" s="85"/>
      <c r="AS12" s="85">
        <v>5</v>
      </c>
      <c r="AT12" s="85">
        <v>34</v>
      </c>
      <c r="AU12" s="85">
        <v>2</v>
      </c>
      <c r="AV12" s="85">
        <v>89</v>
      </c>
    </row>
    <row r="13" spans="1:48">
      <c r="A13" t="s">
        <v>30</v>
      </c>
      <c r="B13">
        <v>1</v>
      </c>
      <c r="C13">
        <v>2</v>
      </c>
      <c r="E13">
        <v>0</v>
      </c>
      <c r="H13">
        <v>4</v>
      </c>
      <c r="I13">
        <v>0</v>
      </c>
      <c r="K13">
        <v>3</v>
      </c>
      <c r="AF13" s="85" t="s">
        <v>184</v>
      </c>
      <c r="AG13" s="85">
        <v>17159</v>
      </c>
      <c r="AH13" s="85">
        <v>11</v>
      </c>
      <c r="AI13" s="85">
        <v>78</v>
      </c>
      <c r="AJ13" s="85"/>
      <c r="AK13" s="88">
        <v>10</v>
      </c>
      <c r="AL13" s="85"/>
      <c r="AM13" s="85"/>
      <c r="AN13" s="85"/>
      <c r="AO13" s="88">
        <v>1</v>
      </c>
      <c r="AP13" s="85"/>
      <c r="AQ13" s="85"/>
      <c r="AR13" s="85"/>
      <c r="AS13" s="85"/>
      <c r="AT13" s="85">
        <v>1</v>
      </c>
      <c r="AU13" s="85"/>
      <c r="AV13" s="85">
        <v>2</v>
      </c>
    </row>
    <row r="14" spans="1:48">
      <c r="A14" t="s">
        <v>31</v>
      </c>
      <c r="C14">
        <v>3</v>
      </c>
      <c r="E14">
        <v>5</v>
      </c>
      <c r="F14">
        <v>4</v>
      </c>
      <c r="H14">
        <v>1</v>
      </c>
      <c r="I14">
        <v>11</v>
      </c>
      <c r="K14">
        <v>3</v>
      </c>
      <c r="L14">
        <v>5</v>
      </c>
      <c r="AF14" s="87" t="s">
        <v>190</v>
      </c>
      <c r="AG14" s="85">
        <v>18569</v>
      </c>
      <c r="AH14" s="85">
        <v>21</v>
      </c>
      <c r="AI14" s="85">
        <v>75</v>
      </c>
      <c r="AJ14" s="85"/>
      <c r="AK14" s="88">
        <v>3</v>
      </c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</row>
    <row r="15" spans="1:48">
      <c r="A15" t="s">
        <v>32</v>
      </c>
      <c r="B15">
        <v>46</v>
      </c>
      <c r="C15">
        <v>21</v>
      </c>
      <c r="D15">
        <v>1</v>
      </c>
      <c r="E15">
        <v>40</v>
      </c>
      <c r="F15">
        <v>23</v>
      </c>
      <c r="H15">
        <v>42</v>
      </c>
      <c r="I15">
        <v>27</v>
      </c>
      <c r="K15">
        <v>39</v>
      </c>
      <c r="L15">
        <v>34</v>
      </c>
      <c r="M15">
        <v>1</v>
      </c>
      <c r="O15">
        <v>5</v>
      </c>
      <c r="P15">
        <v>7</v>
      </c>
      <c r="R15">
        <v>4</v>
      </c>
      <c r="S15">
        <v>7</v>
      </c>
      <c r="U15">
        <v>5</v>
      </c>
      <c r="V15">
        <v>4</v>
      </c>
      <c r="Y15">
        <v>6</v>
      </c>
      <c r="Z15">
        <v>3</v>
      </c>
      <c r="AF15" s="87" t="s">
        <v>191</v>
      </c>
      <c r="AG15" s="85">
        <v>16328</v>
      </c>
      <c r="AH15" s="85">
        <v>6</v>
      </c>
      <c r="AI15" s="85">
        <v>19</v>
      </c>
      <c r="AJ15" s="85"/>
      <c r="AK15" s="85">
        <v>4</v>
      </c>
      <c r="AL15" s="85">
        <v>3</v>
      </c>
      <c r="AM15" s="85"/>
      <c r="AN15" s="85"/>
      <c r="AO15" s="85">
        <v>5</v>
      </c>
      <c r="AP15" s="85"/>
      <c r="AQ15" s="85"/>
      <c r="AR15" s="85"/>
      <c r="AS15" s="85"/>
      <c r="AT15" s="85">
        <v>5</v>
      </c>
      <c r="AU15" s="85"/>
      <c r="AV15" s="85">
        <v>7</v>
      </c>
    </row>
    <row r="16" spans="1:48">
      <c r="A16" t="s">
        <v>33</v>
      </c>
      <c r="F16">
        <v>4</v>
      </c>
      <c r="G16">
        <v>1</v>
      </c>
      <c r="I16">
        <v>1</v>
      </c>
      <c r="L16">
        <v>2</v>
      </c>
      <c r="P16">
        <v>2</v>
      </c>
      <c r="S16">
        <v>3</v>
      </c>
      <c r="AF16" s="87" t="s">
        <v>192</v>
      </c>
      <c r="AG16" s="85">
        <v>16829</v>
      </c>
      <c r="AH16" s="85">
        <v>4</v>
      </c>
      <c r="AI16" s="85">
        <v>27</v>
      </c>
      <c r="AJ16" s="85"/>
      <c r="AK16" s="85">
        <v>11</v>
      </c>
      <c r="AL16" s="85">
        <v>2</v>
      </c>
      <c r="AM16" s="85"/>
      <c r="AN16" s="85"/>
      <c r="AO16" s="85">
        <v>4</v>
      </c>
      <c r="AP16" s="85"/>
      <c r="AQ16" s="85">
        <v>2</v>
      </c>
      <c r="AR16" s="85"/>
      <c r="AS16" s="85"/>
      <c r="AT16" s="85">
        <v>7</v>
      </c>
      <c r="AU16" s="85">
        <v>2</v>
      </c>
      <c r="AV16" s="85">
        <v>11</v>
      </c>
    </row>
    <row r="17" spans="1:48">
      <c r="A17" t="s">
        <v>34</v>
      </c>
      <c r="B17">
        <v>104</v>
      </c>
      <c r="C17">
        <v>57</v>
      </c>
      <c r="E17">
        <v>94</v>
      </c>
      <c r="F17">
        <v>84</v>
      </c>
      <c r="H17">
        <v>124</v>
      </c>
      <c r="I17">
        <v>88</v>
      </c>
      <c r="J17">
        <v>1</v>
      </c>
      <c r="K17">
        <v>105</v>
      </c>
      <c r="L17">
        <v>89</v>
      </c>
      <c r="M17">
        <v>2</v>
      </c>
      <c r="O17">
        <v>7</v>
      </c>
      <c r="P17">
        <v>11</v>
      </c>
      <c r="R17">
        <v>9</v>
      </c>
      <c r="S17">
        <v>10</v>
      </c>
      <c r="U17">
        <v>6</v>
      </c>
      <c r="V17">
        <v>9</v>
      </c>
      <c r="X17">
        <v>2</v>
      </c>
      <c r="Y17">
        <v>13</v>
      </c>
      <c r="Z17">
        <v>5</v>
      </c>
      <c r="AF17" s="87" t="s">
        <v>199</v>
      </c>
      <c r="AG17" s="85">
        <v>18234</v>
      </c>
      <c r="AH17" s="85">
        <v>22</v>
      </c>
      <c r="AI17" s="85">
        <v>64</v>
      </c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</row>
    <row r="18" spans="1:48">
      <c r="AF18" s="87" t="s">
        <v>200</v>
      </c>
      <c r="AG18" s="85">
        <v>16421</v>
      </c>
      <c r="AH18" s="85">
        <v>9</v>
      </c>
      <c r="AI18" s="85">
        <v>27</v>
      </c>
      <c r="AJ18" s="85"/>
      <c r="AK18" s="85">
        <v>3</v>
      </c>
      <c r="AL18" s="85">
        <v>3</v>
      </c>
      <c r="AM18" s="85"/>
      <c r="AN18" s="85">
        <v>1</v>
      </c>
      <c r="AO18" s="85">
        <v>11</v>
      </c>
      <c r="AP18" s="85">
        <v>1</v>
      </c>
      <c r="AQ18" s="85">
        <v>1</v>
      </c>
      <c r="AR18" s="85"/>
      <c r="AS18" s="85"/>
      <c r="AT18" s="85">
        <v>4</v>
      </c>
      <c r="AU18" s="85"/>
      <c r="AV18" s="85">
        <v>9</v>
      </c>
    </row>
    <row r="19" spans="1:48">
      <c r="A19" t="s">
        <v>143</v>
      </c>
      <c r="B19">
        <f>SUM(B2:B17)/3</f>
        <v>4901</v>
      </c>
      <c r="C19">
        <f>SUM(C2:C17)/3</f>
        <v>2855.3333333333335</v>
      </c>
      <c r="D19">
        <f t="shared" ref="D19:G19" si="0">SUM(D2:D17)/3</f>
        <v>5697.333333333333</v>
      </c>
      <c r="E19">
        <f>SUM(E2:E17)/3</f>
        <v>4188</v>
      </c>
      <c r="F19">
        <f>SUM(F2:F17)/3</f>
        <v>3702</v>
      </c>
      <c r="G19">
        <f t="shared" si="0"/>
        <v>5767.333333333333</v>
      </c>
      <c r="H19">
        <f t="shared" ref="H19:M19" si="1">SUM(H2:H17)/3</f>
        <v>5373.333333333333</v>
      </c>
      <c r="I19">
        <f t="shared" si="1"/>
        <v>4170.333333333333</v>
      </c>
      <c r="J19">
        <f t="shared" si="1"/>
        <v>5960</v>
      </c>
      <c r="K19">
        <f t="shared" si="1"/>
        <v>4277.666666666667</v>
      </c>
      <c r="L19">
        <f t="shared" si="1"/>
        <v>3899.6666666666665</v>
      </c>
      <c r="M19">
        <f t="shared" si="1"/>
        <v>5754</v>
      </c>
      <c r="N19">
        <f t="shared" ref="N19" si="2">SUM(N2:N17)/3</f>
        <v>6222.666666666667</v>
      </c>
      <c r="O19">
        <f>SUM(O2:O17)/3</f>
        <v>5459</v>
      </c>
      <c r="AF19" s="87" t="s">
        <v>201</v>
      </c>
      <c r="AG19" s="85">
        <v>15526</v>
      </c>
      <c r="AH19" s="85">
        <v>4</v>
      </c>
      <c r="AI19" s="85">
        <v>22</v>
      </c>
      <c r="AJ19" s="85"/>
      <c r="AK19" s="85">
        <v>7</v>
      </c>
      <c r="AL19" s="85">
        <v>3</v>
      </c>
      <c r="AM19" s="85"/>
      <c r="AN19" s="85">
        <v>1</v>
      </c>
      <c r="AO19" s="85">
        <v>7</v>
      </c>
      <c r="AP19" s="85"/>
      <c r="AQ19" s="85"/>
      <c r="AR19" s="85"/>
      <c r="AS19" s="85"/>
      <c r="AT19" s="85">
        <v>7</v>
      </c>
      <c r="AU19" s="85">
        <v>3</v>
      </c>
      <c r="AV19" s="85">
        <v>10</v>
      </c>
    </row>
    <row r="20" spans="1:48">
      <c r="A20" t="s">
        <v>142</v>
      </c>
      <c r="B20">
        <f>SUM(B3:B17)</f>
        <v>332</v>
      </c>
      <c r="C20">
        <f>SUM(C3:C17)</f>
        <v>218</v>
      </c>
      <c r="D20">
        <f t="shared" ref="D20:G20" si="3">SUM(D3:D17)</f>
        <v>95</v>
      </c>
      <c r="E20">
        <f>SUM(E3:E17)</f>
        <v>360</v>
      </c>
      <c r="F20">
        <f>SUM(F3:F17)</f>
        <v>263</v>
      </c>
      <c r="G20">
        <f t="shared" si="3"/>
        <v>78</v>
      </c>
      <c r="H20">
        <f>SUM(H14:H17)</f>
        <v>167</v>
      </c>
      <c r="I20">
        <f>SUM(I15:I17)</f>
        <v>116</v>
      </c>
      <c r="J20">
        <f>SUM(J14:J17)</f>
        <v>1</v>
      </c>
      <c r="K20">
        <f>SUM(K14:K17)</f>
        <v>147</v>
      </c>
      <c r="L20">
        <f>SUM(L16:L17)</f>
        <v>91</v>
      </c>
      <c r="M20">
        <f>SUM(M13:M17)</f>
        <v>3</v>
      </c>
      <c r="N20">
        <f t="shared" ref="N20" si="4">SUM(N13:N17)</f>
        <v>0</v>
      </c>
      <c r="O20">
        <f>SUM(O13:O17)</f>
        <v>12</v>
      </c>
      <c r="AF20" s="87" t="s">
        <v>208</v>
      </c>
      <c r="AG20" s="85">
        <v>19058</v>
      </c>
      <c r="AH20" s="85">
        <v>18</v>
      </c>
      <c r="AI20" s="85">
        <v>69</v>
      </c>
      <c r="AJ20" s="85"/>
      <c r="AK20" s="85">
        <v>1</v>
      </c>
      <c r="AL20" s="85">
        <v>1</v>
      </c>
      <c r="AM20" s="85"/>
      <c r="AN20" s="85"/>
      <c r="AO20" s="85"/>
      <c r="AP20" s="85"/>
      <c r="AQ20" s="85"/>
      <c r="AR20" s="85"/>
      <c r="AS20" s="85"/>
      <c r="AT20" s="85"/>
      <c r="AU20" s="85"/>
      <c r="AV20" s="85"/>
    </row>
    <row r="21" spans="1:48">
      <c r="AF21" s="87" t="s">
        <v>209</v>
      </c>
      <c r="AG21" s="85">
        <v>16271</v>
      </c>
      <c r="AH21" s="85">
        <v>13</v>
      </c>
      <c r="AI21" s="85">
        <v>22</v>
      </c>
      <c r="AJ21" s="85"/>
      <c r="AK21" s="85">
        <v>5</v>
      </c>
      <c r="AL21" s="85"/>
      <c r="AM21" s="85">
        <v>1</v>
      </c>
      <c r="AN21" s="85"/>
      <c r="AO21" s="85">
        <v>8</v>
      </c>
      <c r="AP21" s="85"/>
      <c r="AQ21" s="85">
        <v>1</v>
      </c>
      <c r="AR21" s="85"/>
      <c r="AS21" s="85"/>
      <c r="AT21" s="85">
        <v>5</v>
      </c>
      <c r="AU21" s="85"/>
      <c r="AV21" s="85">
        <v>6</v>
      </c>
    </row>
    <row r="22" spans="1:48">
      <c r="A22" s="85" t="s">
        <v>35</v>
      </c>
      <c r="B22" s="88" t="s">
        <v>150</v>
      </c>
      <c r="C22" s="88" t="s">
        <v>151</v>
      </c>
      <c r="D22" s="88" t="s">
        <v>152</v>
      </c>
      <c r="E22" s="88" t="s">
        <v>153</v>
      </c>
      <c r="F22" s="88" t="s">
        <v>154</v>
      </c>
      <c r="G22" s="88" t="s">
        <v>159</v>
      </c>
      <c r="H22" s="88" t="s">
        <v>160</v>
      </c>
      <c r="I22" s="88" t="s">
        <v>161</v>
      </c>
      <c r="J22" s="88" t="s">
        <v>162</v>
      </c>
      <c r="K22" s="88" t="s">
        <v>163</v>
      </c>
      <c r="L22" s="88" t="s">
        <v>168</v>
      </c>
      <c r="M22" s="88" t="s">
        <v>169</v>
      </c>
      <c r="N22" s="88" t="s">
        <v>170</v>
      </c>
      <c r="O22" s="88" t="s">
        <v>171</v>
      </c>
      <c r="P22" s="88" t="s">
        <v>172</v>
      </c>
      <c r="Q22" s="88" t="s">
        <v>177</v>
      </c>
      <c r="R22" s="88" t="s">
        <v>178</v>
      </c>
      <c r="S22" s="88" t="s">
        <v>179</v>
      </c>
      <c r="T22" s="88" t="s">
        <v>180</v>
      </c>
      <c r="U22" s="88" t="s">
        <v>181</v>
      </c>
      <c r="V22" s="88" t="s">
        <v>189</v>
      </c>
      <c r="W22" s="88" t="s">
        <v>193</v>
      </c>
      <c r="X22" s="88" t="s">
        <v>198</v>
      </c>
      <c r="Y22" s="88" t="s">
        <v>202</v>
      </c>
      <c r="Z22" s="88" t="s">
        <v>207</v>
      </c>
      <c r="AA22" s="88" t="s">
        <v>216</v>
      </c>
      <c r="AF22" s="87" t="s">
        <v>210</v>
      </c>
      <c r="AG22" s="85">
        <v>16636</v>
      </c>
      <c r="AH22" s="85">
        <v>2</v>
      </c>
      <c r="AI22" s="85">
        <v>27</v>
      </c>
      <c r="AJ22" s="85"/>
      <c r="AK22" s="85">
        <v>8</v>
      </c>
      <c r="AL22" s="85">
        <v>4</v>
      </c>
      <c r="AM22" s="85"/>
      <c r="AN22" s="85"/>
      <c r="AO22" s="85">
        <v>8</v>
      </c>
      <c r="AP22" s="85"/>
      <c r="AQ22" s="85">
        <v>2</v>
      </c>
      <c r="AR22" s="85"/>
      <c r="AS22" s="85"/>
      <c r="AT22" s="85">
        <v>4</v>
      </c>
      <c r="AU22" s="85"/>
      <c r="AV22" s="85">
        <v>9</v>
      </c>
    </row>
    <row r="23" spans="1:48">
      <c r="A23" s="87" t="s">
        <v>70</v>
      </c>
      <c r="B23" s="85">
        <v>11451</v>
      </c>
      <c r="C23" s="85">
        <v>12026</v>
      </c>
      <c r="D23" s="85">
        <v>2237</v>
      </c>
      <c r="E23" s="85">
        <v>10083</v>
      </c>
      <c r="F23" s="85">
        <v>16928</v>
      </c>
      <c r="G23" s="85">
        <v>12005</v>
      </c>
      <c r="H23" s="85">
        <v>13187</v>
      </c>
      <c r="I23" s="85">
        <v>14617</v>
      </c>
      <c r="J23" s="85">
        <v>11009</v>
      </c>
      <c r="K23" s="85">
        <v>17549</v>
      </c>
      <c r="L23" s="88">
        <v>12061</v>
      </c>
      <c r="M23" s="85">
        <v>15645</v>
      </c>
      <c r="N23" s="85">
        <v>18311</v>
      </c>
      <c r="O23" s="85">
        <v>8995</v>
      </c>
      <c r="P23" s="85">
        <v>18852</v>
      </c>
      <c r="Q23" s="85">
        <v>12834</v>
      </c>
      <c r="R23" s="85">
        <v>10472</v>
      </c>
      <c r="S23" s="85">
        <v>15580</v>
      </c>
      <c r="T23" s="85">
        <v>9659</v>
      </c>
      <c r="U23" s="85">
        <v>18296</v>
      </c>
      <c r="V23" s="85">
        <v>12840</v>
      </c>
      <c r="W23" s="85">
        <v>16991</v>
      </c>
      <c r="X23" s="85">
        <v>12780</v>
      </c>
      <c r="Y23" s="85">
        <v>16212</v>
      </c>
      <c r="Z23" s="85">
        <v>11528</v>
      </c>
      <c r="AA23" s="85">
        <v>8040</v>
      </c>
      <c r="AF23" s="87" t="s">
        <v>211</v>
      </c>
      <c r="AG23" s="85">
        <v>16772</v>
      </c>
      <c r="AH23" s="85"/>
      <c r="AI23" s="88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</row>
    <row r="24" spans="1:48">
      <c r="A24" s="85" t="s">
        <v>20</v>
      </c>
      <c r="B24" s="85">
        <v>17</v>
      </c>
      <c r="C24" s="85">
        <v>5</v>
      </c>
      <c r="D24" s="85"/>
      <c r="E24" s="85">
        <v>9</v>
      </c>
      <c r="F24" s="85">
        <v>11</v>
      </c>
      <c r="G24" s="85">
        <v>17</v>
      </c>
      <c r="H24" s="85">
        <v>7</v>
      </c>
      <c r="I24" s="85">
        <v>7</v>
      </c>
      <c r="J24" s="85">
        <v>15</v>
      </c>
      <c r="K24" s="85">
        <v>4</v>
      </c>
      <c r="L24" s="85">
        <v>23</v>
      </c>
      <c r="M24" s="85">
        <v>13</v>
      </c>
      <c r="N24" s="85">
        <v>19</v>
      </c>
      <c r="O24" s="85">
        <v>8</v>
      </c>
      <c r="P24" s="85">
        <v>13</v>
      </c>
      <c r="Q24" s="85">
        <v>20</v>
      </c>
      <c r="R24" s="85">
        <v>3</v>
      </c>
      <c r="S24" s="85">
        <v>9</v>
      </c>
      <c r="T24" s="85">
        <v>5</v>
      </c>
      <c r="U24" s="85">
        <v>5</v>
      </c>
      <c r="V24" s="85">
        <v>1</v>
      </c>
      <c r="W24" s="85"/>
      <c r="X24" s="85">
        <v>3</v>
      </c>
      <c r="Y24" s="85"/>
      <c r="Z24" s="85">
        <v>2</v>
      </c>
      <c r="AA24" s="85">
        <v>1</v>
      </c>
      <c r="AF24" s="87" t="s">
        <v>217</v>
      </c>
      <c r="AG24" s="85">
        <v>18476</v>
      </c>
      <c r="AH24" s="85">
        <v>16</v>
      </c>
      <c r="AI24" s="85">
        <v>58</v>
      </c>
      <c r="AJ24" s="85"/>
      <c r="AK24" s="85">
        <v>2</v>
      </c>
      <c r="AL24" s="85"/>
      <c r="AM24" s="85"/>
      <c r="AN24" s="85"/>
      <c r="AO24" s="85"/>
      <c r="AP24" s="85"/>
      <c r="AQ24" s="85">
        <v>1</v>
      </c>
      <c r="AR24" s="85"/>
      <c r="AS24" s="85"/>
      <c r="AT24" s="85"/>
      <c r="AU24" s="85"/>
      <c r="AV24" s="85">
        <v>2</v>
      </c>
    </row>
    <row r="25" spans="1:48">
      <c r="A25" s="85" t="s">
        <v>23</v>
      </c>
      <c r="B25" s="85">
        <v>77</v>
      </c>
      <c r="C25" s="85">
        <v>18</v>
      </c>
      <c r="D25" s="85">
        <v>1</v>
      </c>
      <c r="E25" s="85">
        <v>61</v>
      </c>
      <c r="F25" s="85">
        <v>49</v>
      </c>
      <c r="G25" s="85">
        <v>97</v>
      </c>
      <c r="H25" s="85">
        <v>23</v>
      </c>
      <c r="I25" s="85">
        <v>43</v>
      </c>
      <c r="J25" s="85">
        <v>68</v>
      </c>
      <c r="K25" s="85">
        <v>59</v>
      </c>
      <c r="L25" s="85">
        <v>72</v>
      </c>
      <c r="M25" s="85">
        <v>19</v>
      </c>
      <c r="N25" s="85">
        <v>43</v>
      </c>
      <c r="O25" s="85">
        <v>44</v>
      </c>
      <c r="P25" s="85">
        <v>72</v>
      </c>
      <c r="Q25" s="85">
        <v>97</v>
      </c>
      <c r="R25" s="85">
        <v>10</v>
      </c>
      <c r="S25" s="85">
        <v>34</v>
      </c>
      <c r="T25" s="85">
        <v>74</v>
      </c>
      <c r="U25" s="85">
        <v>59</v>
      </c>
      <c r="V25" s="85">
        <v>19</v>
      </c>
      <c r="W25" s="85"/>
      <c r="X25" s="85">
        <v>19</v>
      </c>
      <c r="Y25" s="85"/>
      <c r="Z25" s="85">
        <v>24</v>
      </c>
      <c r="AA25" s="85">
        <v>13</v>
      </c>
      <c r="AF25" s="87" t="s">
        <v>218</v>
      </c>
      <c r="AG25" s="85">
        <v>16007</v>
      </c>
      <c r="AH25" s="85">
        <v>12</v>
      </c>
      <c r="AI25" s="85">
        <v>32</v>
      </c>
      <c r="AJ25" s="85"/>
      <c r="AK25" s="85">
        <v>5</v>
      </c>
      <c r="AL25" s="85">
        <v>4</v>
      </c>
      <c r="AM25" s="85"/>
      <c r="AN25" s="85"/>
      <c r="AO25" s="85">
        <v>8</v>
      </c>
      <c r="AP25" s="85">
        <v>1</v>
      </c>
      <c r="AQ25" s="85"/>
      <c r="AR25" s="85"/>
      <c r="AS25" s="85"/>
      <c r="AT25" s="85">
        <v>6</v>
      </c>
      <c r="AU25" s="85"/>
      <c r="AV25" s="85">
        <v>13</v>
      </c>
    </row>
    <row r="26" spans="1:48">
      <c r="A26" s="85" t="s">
        <v>21</v>
      </c>
      <c r="B26" s="85">
        <v>0</v>
      </c>
      <c r="C26" s="85">
        <v>1</v>
      </c>
      <c r="D26" s="85"/>
      <c r="E26" s="85"/>
      <c r="F26" s="85"/>
      <c r="G26" s="85"/>
      <c r="H26" s="85"/>
      <c r="I26" s="85"/>
      <c r="J26" s="85">
        <v>5</v>
      </c>
      <c r="K26" s="85">
        <v>2</v>
      </c>
      <c r="L26" s="85"/>
      <c r="M26" s="85"/>
      <c r="N26" s="85"/>
      <c r="O26" s="85">
        <v>3</v>
      </c>
      <c r="P26" s="85">
        <v>1</v>
      </c>
      <c r="Q26" s="85">
        <v>5</v>
      </c>
      <c r="R26" s="85"/>
      <c r="S26" s="85"/>
      <c r="T26" s="85">
        <v>1</v>
      </c>
      <c r="U26" s="85">
        <v>1</v>
      </c>
      <c r="V26" s="85"/>
      <c r="W26" s="85"/>
      <c r="X26" s="85"/>
      <c r="Y26" s="85"/>
      <c r="Z26" s="85"/>
      <c r="AA26" s="85"/>
      <c r="AF26" s="87" t="s">
        <v>219</v>
      </c>
      <c r="AG26" s="85">
        <v>12572</v>
      </c>
      <c r="AH26" s="85">
        <v>3</v>
      </c>
      <c r="AI26" s="85">
        <v>25</v>
      </c>
      <c r="AJ26" s="85"/>
      <c r="AK26" s="85">
        <v>3</v>
      </c>
      <c r="AL26" s="85"/>
      <c r="AM26" s="85"/>
      <c r="AN26" s="85"/>
      <c r="AO26" s="85">
        <v>6</v>
      </c>
      <c r="AP26" s="85"/>
      <c r="AQ26" s="85"/>
      <c r="AR26" s="85"/>
      <c r="AS26" s="85"/>
      <c r="AT26" s="85">
        <v>3</v>
      </c>
      <c r="AU26" s="85"/>
      <c r="AV26" s="85">
        <v>5</v>
      </c>
    </row>
    <row r="27" spans="1:48">
      <c r="A27" s="85" t="s">
        <v>24</v>
      </c>
      <c r="B27" s="85">
        <v>9</v>
      </c>
      <c r="C27" s="85">
        <v>1</v>
      </c>
      <c r="D27" s="85"/>
      <c r="E27" s="85">
        <v>11</v>
      </c>
      <c r="F27" s="85">
        <v>12</v>
      </c>
      <c r="G27" s="85">
        <v>10</v>
      </c>
      <c r="H27" s="85">
        <v>1</v>
      </c>
      <c r="I27" s="85">
        <v>1</v>
      </c>
      <c r="J27" s="85">
        <v>12</v>
      </c>
      <c r="K27" s="85">
        <v>7</v>
      </c>
      <c r="L27" s="85">
        <v>8</v>
      </c>
      <c r="M27" s="85">
        <v>3</v>
      </c>
      <c r="N27" s="85">
        <v>2</v>
      </c>
      <c r="O27" s="85">
        <v>13</v>
      </c>
      <c r="P27" s="85">
        <v>9</v>
      </c>
      <c r="Q27" s="85">
        <v>11</v>
      </c>
      <c r="R27" s="85">
        <v>1</v>
      </c>
      <c r="S27" s="85"/>
      <c r="T27" s="85">
        <v>4</v>
      </c>
      <c r="U27" s="85">
        <v>3</v>
      </c>
      <c r="V27" s="85">
        <v>5</v>
      </c>
      <c r="W27" s="85">
        <v>2</v>
      </c>
      <c r="X27" s="85">
        <v>7</v>
      </c>
      <c r="Y27" s="85"/>
      <c r="Z27" s="85">
        <v>2</v>
      </c>
      <c r="AA27" s="85"/>
      <c r="AF27" s="87" t="s">
        <v>220</v>
      </c>
      <c r="AG27" s="88">
        <v>17043</v>
      </c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T27" s="85"/>
      <c r="AU27" s="85"/>
      <c r="AV27" s="85"/>
    </row>
    <row r="28" spans="1:48">
      <c r="A28" s="85" t="s">
        <v>25</v>
      </c>
      <c r="B28" s="85">
        <v>2</v>
      </c>
      <c r="C28" s="85"/>
      <c r="D28" s="85"/>
      <c r="E28" s="85">
        <v>1</v>
      </c>
      <c r="F28" s="85"/>
      <c r="G28" s="85">
        <v>5</v>
      </c>
      <c r="H28" s="85">
        <v>1</v>
      </c>
      <c r="I28" s="85"/>
      <c r="J28" s="85">
        <v>3</v>
      </c>
      <c r="K28" s="85"/>
      <c r="L28" s="85">
        <v>2</v>
      </c>
      <c r="M28" s="85">
        <v>3</v>
      </c>
      <c r="N28" s="85"/>
      <c r="O28" s="85">
        <v>2</v>
      </c>
      <c r="P28" s="85"/>
      <c r="Q28" s="85">
        <v>2</v>
      </c>
      <c r="R28" s="85">
        <v>1</v>
      </c>
      <c r="S28" s="85"/>
      <c r="T28" s="85">
        <v>4</v>
      </c>
      <c r="U28" s="85"/>
      <c r="V28" s="85"/>
      <c r="W28" s="85"/>
      <c r="X28" s="85"/>
      <c r="Y28" s="85"/>
      <c r="Z28" s="85">
        <v>1</v>
      </c>
      <c r="AA28" s="85"/>
    </row>
    <row r="29" spans="1:48">
      <c r="A29" s="85" t="s">
        <v>26</v>
      </c>
      <c r="B29" s="85">
        <v>0</v>
      </c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F29" s="170" t="s">
        <v>884</v>
      </c>
      <c r="AG29" t="s">
        <v>885</v>
      </c>
      <c r="AH29" t="s">
        <v>886</v>
      </c>
    </row>
    <row r="30" spans="1:48">
      <c r="A30" s="85" t="s">
        <v>22</v>
      </c>
      <c r="B30" s="85">
        <v>1</v>
      </c>
      <c r="C30" s="85"/>
      <c r="D30" s="85"/>
      <c r="E30" s="85">
        <v>1</v>
      </c>
      <c r="F30" s="85"/>
      <c r="G30" s="85"/>
      <c r="H30" s="85"/>
      <c r="I30" s="85"/>
      <c r="J30" s="85"/>
      <c r="K30" s="85"/>
      <c r="L30" s="85">
        <v>1</v>
      </c>
      <c r="M30" s="85"/>
      <c r="N30" s="85"/>
      <c r="O30" s="85">
        <v>1</v>
      </c>
      <c r="P30" s="85"/>
      <c r="Q30" s="85">
        <v>1</v>
      </c>
      <c r="R30" s="85">
        <v>1</v>
      </c>
      <c r="S30" s="85"/>
      <c r="T30" s="85"/>
      <c r="U30" s="85"/>
      <c r="V30" s="85">
        <v>1</v>
      </c>
      <c r="W30" s="85"/>
      <c r="X30" s="85"/>
      <c r="Y30" s="85"/>
      <c r="Z30" s="85">
        <v>1</v>
      </c>
      <c r="AA30" s="85"/>
      <c r="AG30" t="s">
        <v>887</v>
      </c>
      <c r="AH30" t="s">
        <v>888</v>
      </c>
    </row>
    <row r="31" spans="1:48">
      <c r="A31" s="85" t="s">
        <v>93</v>
      </c>
      <c r="B31" s="85">
        <v>7</v>
      </c>
      <c r="C31" s="85">
        <v>5</v>
      </c>
      <c r="D31" s="85"/>
      <c r="E31" s="85">
        <v>8</v>
      </c>
      <c r="F31" s="85">
        <v>3</v>
      </c>
      <c r="G31" s="85">
        <v>10</v>
      </c>
      <c r="H31" s="85"/>
      <c r="I31" s="85">
        <v>3</v>
      </c>
      <c r="J31" s="85">
        <v>14</v>
      </c>
      <c r="K31" s="85">
        <v>2</v>
      </c>
      <c r="L31" s="85">
        <v>5</v>
      </c>
      <c r="M31" s="85">
        <v>1</v>
      </c>
      <c r="N31" s="85">
        <v>6</v>
      </c>
      <c r="O31" s="85">
        <v>10</v>
      </c>
      <c r="P31" s="85">
        <v>2</v>
      </c>
      <c r="Q31" s="85">
        <v>11</v>
      </c>
      <c r="R31" s="85">
        <v>2</v>
      </c>
      <c r="S31" s="85">
        <v>3</v>
      </c>
      <c r="T31" s="85">
        <v>12</v>
      </c>
      <c r="U31" s="85">
        <v>3</v>
      </c>
      <c r="V31" s="85">
        <v>2</v>
      </c>
      <c r="W31" s="88"/>
      <c r="X31" s="85">
        <v>5</v>
      </c>
      <c r="Y31" s="85">
        <v>1</v>
      </c>
      <c r="Z31" s="85">
        <v>6</v>
      </c>
      <c r="AA31" s="85">
        <v>2</v>
      </c>
      <c r="AO31" s="60"/>
    </row>
    <row r="32" spans="1:48">
      <c r="A32" s="85" t="s">
        <v>94</v>
      </c>
      <c r="B32" s="85">
        <v>0</v>
      </c>
      <c r="C32" s="85"/>
      <c r="D32" s="85"/>
      <c r="E32" s="85">
        <v>8</v>
      </c>
      <c r="F32" s="85">
        <v>1</v>
      </c>
      <c r="G32" s="85"/>
      <c r="H32" s="85"/>
      <c r="I32" s="85"/>
      <c r="J32" s="85">
        <v>20</v>
      </c>
      <c r="K32" s="85">
        <v>1</v>
      </c>
      <c r="L32" s="85"/>
      <c r="M32" s="85"/>
      <c r="N32" s="85"/>
      <c r="O32" s="85">
        <v>14</v>
      </c>
      <c r="P32" s="85">
        <v>1</v>
      </c>
      <c r="Q32" s="85"/>
      <c r="R32" s="85"/>
      <c r="S32" s="85"/>
      <c r="T32" s="85">
        <v>11</v>
      </c>
      <c r="U32" s="85"/>
      <c r="V32" s="85">
        <v>1</v>
      </c>
      <c r="W32" s="88"/>
      <c r="X32" s="85">
        <v>1</v>
      </c>
      <c r="Y32" s="85"/>
      <c r="Z32" s="85">
        <v>1</v>
      </c>
      <c r="AA32" s="85"/>
      <c r="AO32" s="60"/>
    </row>
    <row r="33" spans="1:64">
      <c r="A33" s="85" t="s">
        <v>95</v>
      </c>
      <c r="B33" s="85">
        <v>0</v>
      </c>
      <c r="C33" s="85"/>
      <c r="D33" s="85"/>
      <c r="E33" s="85"/>
      <c r="F33" s="85"/>
      <c r="G33" s="85"/>
      <c r="H33" s="85"/>
      <c r="I33" s="85">
        <v>1</v>
      </c>
      <c r="J33" s="85">
        <v>1</v>
      </c>
      <c r="K33" s="85"/>
      <c r="L33" s="85">
        <v>1</v>
      </c>
      <c r="M33" s="85"/>
      <c r="N33" s="85">
        <v>1</v>
      </c>
      <c r="O33" s="85"/>
      <c r="P33" s="85"/>
      <c r="Q33" s="85"/>
      <c r="R33" s="85"/>
      <c r="S33" s="85">
        <v>1</v>
      </c>
      <c r="T33" s="85"/>
      <c r="U33" s="85"/>
      <c r="V33" s="85"/>
      <c r="W33" s="85"/>
      <c r="X33" s="85"/>
      <c r="Y33" s="85"/>
      <c r="Z33" s="85"/>
      <c r="AA33" s="85"/>
    </row>
    <row r="34" spans="1:64">
      <c r="A34" s="85" t="s">
        <v>96</v>
      </c>
      <c r="B34" s="85">
        <v>5</v>
      </c>
      <c r="C34" s="85"/>
      <c r="D34" s="85"/>
      <c r="E34" s="85">
        <v>3</v>
      </c>
      <c r="F34" s="85"/>
      <c r="G34" s="85">
        <v>1</v>
      </c>
      <c r="H34" s="85"/>
      <c r="I34" s="85"/>
      <c r="J34" s="85"/>
      <c r="K34" s="88"/>
      <c r="L34" s="85"/>
      <c r="M34" s="85"/>
      <c r="N34" s="85"/>
      <c r="O34" s="85">
        <v>1</v>
      </c>
      <c r="P34" s="85"/>
      <c r="Q34" s="85"/>
      <c r="R34" s="85"/>
      <c r="S34" s="85"/>
      <c r="T34" s="85">
        <v>1</v>
      </c>
      <c r="U34" s="85"/>
      <c r="V34" s="85"/>
      <c r="W34" s="85"/>
      <c r="X34" s="85"/>
      <c r="Y34" s="85"/>
      <c r="Z34" s="85"/>
      <c r="AA34" s="85"/>
    </row>
    <row r="35" spans="1:64">
      <c r="A35" s="85" t="s">
        <v>97</v>
      </c>
      <c r="B35" s="88">
        <v>15</v>
      </c>
      <c r="C35" s="85">
        <v>3</v>
      </c>
      <c r="D35" s="85"/>
      <c r="E35" s="85"/>
      <c r="F35" s="85"/>
      <c r="G35" s="85">
        <v>9</v>
      </c>
      <c r="H35" s="85">
        <v>1</v>
      </c>
      <c r="I35" s="85"/>
      <c r="J35" s="85"/>
      <c r="K35" s="85"/>
      <c r="L35" s="85">
        <v>14</v>
      </c>
      <c r="M35" s="85">
        <v>2</v>
      </c>
      <c r="N35" s="85"/>
      <c r="O35" s="85"/>
      <c r="P35" s="85"/>
      <c r="Q35" s="85">
        <v>22</v>
      </c>
      <c r="R35" s="85">
        <v>2</v>
      </c>
      <c r="S35" s="85"/>
      <c r="T35" s="85">
        <v>2</v>
      </c>
      <c r="U35" s="85"/>
      <c r="V35" s="85"/>
      <c r="W35" s="85"/>
      <c r="X35" s="85"/>
      <c r="Y35" s="85"/>
      <c r="Z35" s="85"/>
      <c r="AA35" s="85"/>
    </row>
    <row r="36" spans="1:64">
      <c r="A36" s="85" t="s">
        <v>98</v>
      </c>
      <c r="B36" s="88">
        <v>11</v>
      </c>
      <c r="C36" s="85"/>
      <c r="D36" s="85"/>
      <c r="E36" s="85">
        <v>8</v>
      </c>
      <c r="F36" s="85">
        <v>1</v>
      </c>
      <c r="G36" s="85">
        <v>18</v>
      </c>
      <c r="H36" s="85">
        <v>1</v>
      </c>
      <c r="I36" s="85"/>
      <c r="J36" s="85">
        <v>12</v>
      </c>
      <c r="K36" s="85"/>
      <c r="L36" s="85">
        <v>13</v>
      </c>
      <c r="M36" s="85">
        <v>1</v>
      </c>
      <c r="N36" s="85"/>
      <c r="O36" s="85">
        <v>7</v>
      </c>
      <c r="P36" s="85"/>
      <c r="Q36" s="85">
        <v>9</v>
      </c>
      <c r="R36" s="85">
        <v>1</v>
      </c>
      <c r="S36" s="85"/>
      <c r="T36" s="85">
        <v>7</v>
      </c>
      <c r="U36" s="85"/>
      <c r="V36" s="85">
        <v>3</v>
      </c>
      <c r="W36" s="85"/>
      <c r="X36" s="85">
        <v>1</v>
      </c>
      <c r="Y36" s="85"/>
      <c r="Z36" s="85"/>
      <c r="AA36" s="85"/>
      <c r="AF36" s="85" t="s">
        <v>35</v>
      </c>
      <c r="AG36" s="87" t="s">
        <v>70</v>
      </c>
      <c r="AH36" s="85" t="s">
        <v>20</v>
      </c>
      <c r="AI36" s="85" t="s">
        <v>23</v>
      </c>
      <c r="AJ36" s="85" t="s">
        <v>21</v>
      </c>
      <c r="AK36" s="85" t="s">
        <v>24</v>
      </c>
      <c r="AL36" s="85" t="s">
        <v>25</v>
      </c>
      <c r="AM36" s="85" t="s">
        <v>26</v>
      </c>
      <c r="AN36" s="85" t="s">
        <v>22</v>
      </c>
      <c r="AO36" s="85" t="s">
        <v>93</v>
      </c>
      <c r="AP36" s="85" t="s">
        <v>94</v>
      </c>
      <c r="AQ36" s="85" t="s">
        <v>95</v>
      </c>
      <c r="AR36" s="85" t="s">
        <v>96</v>
      </c>
      <c r="AS36" s="85" t="s">
        <v>97</v>
      </c>
      <c r="AT36" s="85" t="s">
        <v>98</v>
      </c>
      <c r="AU36" s="85" t="s">
        <v>99</v>
      </c>
      <c r="AV36" s="85" t="s">
        <v>100</v>
      </c>
      <c r="AW36" s="85" t="s">
        <v>27</v>
      </c>
      <c r="AX36" s="85" t="s">
        <v>28</v>
      </c>
      <c r="AY36" s="85" t="s">
        <v>29</v>
      </c>
      <c r="AZ36" s="85" t="s">
        <v>30</v>
      </c>
      <c r="BA36" s="85" t="s">
        <v>31</v>
      </c>
      <c r="BB36" s="85" t="s">
        <v>32</v>
      </c>
      <c r="BC36" s="85" t="s">
        <v>33</v>
      </c>
      <c r="BD36" s="85" t="s">
        <v>34</v>
      </c>
      <c r="BE36" s="85" t="s">
        <v>101</v>
      </c>
      <c r="BF36" s="85" t="s">
        <v>102</v>
      </c>
      <c r="BG36" s="85" t="s">
        <v>103</v>
      </c>
      <c r="BH36" s="85" t="s">
        <v>104</v>
      </c>
      <c r="BI36" s="85" t="s">
        <v>105</v>
      </c>
      <c r="BJ36" s="85" t="s">
        <v>106</v>
      </c>
      <c r="BK36" s="85" t="s">
        <v>107</v>
      </c>
      <c r="BL36" s="85" t="s">
        <v>108</v>
      </c>
    </row>
    <row r="37" spans="1:64">
      <c r="A37" s="85" t="s">
        <v>99</v>
      </c>
      <c r="B37" s="88">
        <v>0</v>
      </c>
      <c r="C37" s="85"/>
      <c r="D37" s="85"/>
      <c r="E37" s="85"/>
      <c r="F37" s="85"/>
      <c r="G37" s="85"/>
      <c r="H37" s="85"/>
      <c r="I37" s="85"/>
      <c r="J37" s="85"/>
      <c r="K37" s="88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F37" s="88" t="s">
        <v>150</v>
      </c>
      <c r="AG37" s="85">
        <v>11451</v>
      </c>
      <c r="AH37" s="85">
        <v>17</v>
      </c>
      <c r="AI37" s="85">
        <v>77</v>
      </c>
      <c r="AJ37" s="85">
        <v>0</v>
      </c>
      <c r="AK37" s="85">
        <v>9</v>
      </c>
      <c r="AL37" s="85">
        <v>2</v>
      </c>
      <c r="AM37" s="85">
        <v>0</v>
      </c>
      <c r="AN37" s="85">
        <v>1</v>
      </c>
      <c r="AO37" s="85">
        <v>7</v>
      </c>
      <c r="AP37" s="85">
        <v>0</v>
      </c>
      <c r="AQ37" s="85">
        <v>0</v>
      </c>
      <c r="AR37" s="85">
        <v>5</v>
      </c>
      <c r="AS37" s="88">
        <v>15</v>
      </c>
      <c r="AT37" s="88">
        <v>11</v>
      </c>
      <c r="AU37" s="88">
        <v>0</v>
      </c>
      <c r="AV37" s="88">
        <v>0</v>
      </c>
      <c r="AW37" s="85">
        <v>22</v>
      </c>
      <c r="AX37" s="85">
        <v>8</v>
      </c>
      <c r="AY37" s="85">
        <v>3</v>
      </c>
      <c r="AZ37" s="85">
        <v>2</v>
      </c>
      <c r="BA37" s="85">
        <v>0</v>
      </c>
      <c r="BB37" s="85">
        <v>1</v>
      </c>
      <c r="BC37" s="85">
        <v>0</v>
      </c>
      <c r="BD37" s="85">
        <v>1</v>
      </c>
      <c r="BE37" s="85">
        <v>2</v>
      </c>
      <c r="BF37" s="85">
        <v>2</v>
      </c>
      <c r="BG37" s="85">
        <v>0</v>
      </c>
      <c r="BH37" s="85">
        <v>5</v>
      </c>
      <c r="BI37" s="85">
        <v>1</v>
      </c>
      <c r="BJ37" s="85">
        <v>22</v>
      </c>
      <c r="BK37" s="85">
        <v>0</v>
      </c>
      <c r="BL37" s="85">
        <v>60</v>
      </c>
    </row>
    <row r="38" spans="1:64">
      <c r="A38" s="85" t="s">
        <v>100</v>
      </c>
      <c r="B38" s="88">
        <v>0</v>
      </c>
      <c r="C38" s="85"/>
      <c r="D38" s="85"/>
      <c r="E38" s="85"/>
      <c r="F38" s="85"/>
      <c r="G38" s="85"/>
      <c r="H38" s="85"/>
      <c r="I38" s="85"/>
      <c r="J38" s="85">
        <v>3</v>
      </c>
      <c r="K38" s="85"/>
      <c r="L38" s="85">
        <v>8</v>
      </c>
      <c r="M38" s="85"/>
      <c r="N38" s="85"/>
      <c r="O38" s="85">
        <v>1</v>
      </c>
      <c r="P38" s="85"/>
      <c r="Q38" s="85"/>
      <c r="R38" s="85"/>
      <c r="S38" s="85"/>
      <c r="T38" s="85"/>
      <c r="U38" s="85"/>
      <c r="V38" s="88">
        <v>1</v>
      </c>
      <c r="W38" s="85"/>
      <c r="X38" s="85"/>
      <c r="Y38" s="85"/>
      <c r="Z38" s="85"/>
      <c r="AA38" s="85"/>
      <c r="AF38" s="88" t="s">
        <v>151</v>
      </c>
      <c r="AG38" s="85">
        <v>12026</v>
      </c>
      <c r="AH38" s="85">
        <v>5</v>
      </c>
      <c r="AI38" s="85">
        <v>18</v>
      </c>
      <c r="AJ38" s="85">
        <v>1</v>
      </c>
      <c r="AK38" s="85">
        <v>1</v>
      </c>
      <c r="AL38" s="85"/>
      <c r="AM38" s="85"/>
      <c r="AN38" s="85"/>
      <c r="AO38" s="85">
        <v>5</v>
      </c>
      <c r="AP38" s="85"/>
      <c r="AQ38" s="85"/>
      <c r="AR38" s="85"/>
      <c r="AS38" s="85">
        <v>3</v>
      </c>
      <c r="AT38" s="85"/>
      <c r="AU38" s="85"/>
      <c r="AV38" s="85"/>
      <c r="AW38" s="85">
        <v>6</v>
      </c>
      <c r="AX38" s="85">
        <v>2</v>
      </c>
      <c r="AY38" s="85"/>
      <c r="AZ38" s="85"/>
      <c r="BA38" s="85"/>
      <c r="BB38" s="85"/>
      <c r="BC38" s="85"/>
      <c r="BD38" s="85"/>
      <c r="BE38" s="85">
        <v>1</v>
      </c>
      <c r="BF38" s="85"/>
      <c r="BG38" s="85"/>
      <c r="BH38" s="85">
        <v>1</v>
      </c>
      <c r="BI38" s="85"/>
      <c r="BJ38" s="85"/>
      <c r="BK38" s="85"/>
      <c r="BL38" s="85">
        <v>7</v>
      </c>
    </row>
    <row r="39" spans="1:64">
      <c r="A39" s="85" t="s">
        <v>27</v>
      </c>
      <c r="B39" s="85">
        <v>22</v>
      </c>
      <c r="C39" s="85">
        <v>6</v>
      </c>
      <c r="D39" s="85"/>
      <c r="E39" s="85">
        <v>21</v>
      </c>
      <c r="F39" s="85">
        <v>1</v>
      </c>
      <c r="G39" s="85">
        <v>41</v>
      </c>
      <c r="H39" s="85">
        <v>4</v>
      </c>
      <c r="I39" s="85"/>
      <c r="J39" s="85">
        <v>24</v>
      </c>
      <c r="K39" s="85"/>
      <c r="L39" s="85">
        <v>29</v>
      </c>
      <c r="M39" s="85">
        <v>3</v>
      </c>
      <c r="N39" s="85">
        <v>1</v>
      </c>
      <c r="O39" s="85">
        <v>21</v>
      </c>
      <c r="P39" s="85">
        <v>2</v>
      </c>
      <c r="Q39" s="85">
        <v>37</v>
      </c>
      <c r="R39" s="85">
        <v>3</v>
      </c>
      <c r="S39" s="85"/>
      <c r="T39" s="85">
        <v>22</v>
      </c>
      <c r="U39" s="85"/>
      <c r="V39" s="88">
        <v>5</v>
      </c>
      <c r="W39" s="85"/>
      <c r="X39" s="85">
        <v>16</v>
      </c>
      <c r="Y39" s="85"/>
      <c r="Z39" s="85"/>
      <c r="AA39" s="85">
        <v>2</v>
      </c>
      <c r="AF39" s="88" t="s">
        <v>152</v>
      </c>
      <c r="AG39" s="85">
        <v>2237</v>
      </c>
      <c r="AH39" s="85"/>
      <c r="AI39" s="85">
        <v>1</v>
      </c>
      <c r="AJ39" s="85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5"/>
      <c r="BB39" s="85"/>
      <c r="BC39" s="85"/>
      <c r="BD39" s="85"/>
      <c r="BE39" s="85"/>
      <c r="BF39" s="85"/>
      <c r="BG39" s="85"/>
      <c r="BH39" s="85"/>
      <c r="BI39" s="85"/>
      <c r="BJ39" s="85"/>
      <c r="BK39" s="85"/>
      <c r="BL39" s="85">
        <v>1</v>
      </c>
    </row>
    <row r="40" spans="1:64">
      <c r="A40" s="85" t="s">
        <v>28</v>
      </c>
      <c r="B40" s="85">
        <v>8</v>
      </c>
      <c r="C40" s="85">
        <v>2</v>
      </c>
      <c r="D40" s="85"/>
      <c r="E40" s="85"/>
      <c r="F40" s="85"/>
      <c r="G40" s="85">
        <v>6</v>
      </c>
      <c r="H40" s="85">
        <v>2</v>
      </c>
      <c r="I40" s="85"/>
      <c r="J40" s="85">
        <v>1</v>
      </c>
      <c r="K40" s="85"/>
      <c r="L40" s="85">
        <v>7</v>
      </c>
      <c r="M40" s="85">
        <v>1</v>
      </c>
      <c r="N40" s="85"/>
      <c r="O40" s="85"/>
      <c r="P40" s="85"/>
      <c r="Q40" s="85">
        <v>3</v>
      </c>
      <c r="R40" s="85"/>
      <c r="S40" s="85"/>
      <c r="T40" s="85"/>
      <c r="U40" s="85"/>
      <c r="V40" s="85"/>
      <c r="W40" s="85"/>
      <c r="X40" s="85"/>
      <c r="Y40" s="85"/>
      <c r="Z40" s="85"/>
      <c r="AA40" s="85"/>
      <c r="AF40" s="88" t="s">
        <v>153</v>
      </c>
      <c r="AG40" s="85">
        <v>10083</v>
      </c>
      <c r="AH40" s="85">
        <v>9</v>
      </c>
      <c r="AI40" s="85">
        <v>61</v>
      </c>
      <c r="AJ40" s="85"/>
      <c r="AK40" s="85">
        <v>11</v>
      </c>
      <c r="AL40" s="85">
        <v>1</v>
      </c>
      <c r="AM40" s="85"/>
      <c r="AN40" s="85">
        <v>1</v>
      </c>
      <c r="AO40" s="85">
        <v>8</v>
      </c>
      <c r="AP40" s="85">
        <v>8</v>
      </c>
      <c r="AQ40" s="85"/>
      <c r="AR40" s="85">
        <v>3</v>
      </c>
      <c r="AS40" s="85"/>
      <c r="AT40" s="85">
        <v>8</v>
      </c>
      <c r="AU40" s="85"/>
      <c r="AV40" s="85"/>
      <c r="AW40" s="85">
        <v>21</v>
      </c>
      <c r="AX40" s="85"/>
      <c r="AY40" s="85">
        <v>4</v>
      </c>
      <c r="AZ40" s="85">
        <v>1</v>
      </c>
      <c r="BA40" s="85">
        <v>9</v>
      </c>
      <c r="BB40" s="85"/>
      <c r="BC40" s="85">
        <v>2</v>
      </c>
      <c r="BD40" s="85">
        <v>1</v>
      </c>
      <c r="BE40" s="85">
        <v>5</v>
      </c>
      <c r="BF40" s="85">
        <v>5</v>
      </c>
      <c r="BG40" s="85"/>
      <c r="BH40" s="85">
        <v>5</v>
      </c>
      <c r="BI40" s="85">
        <v>1</v>
      </c>
      <c r="BJ40" s="85">
        <v>24</v>
      </c>
      <c r="BK40" s="85"/>
      <c r="BL40" s="85">
        <v>52</v>
      </c>
    </row>
    <row r="41" spans="1:64">
      <c r="A41" s="85" t="s">
        <v>29</v>
      </c>
      <c r="B41" s="85">
        <v>3</v>
      </c>
      <c r="C41" s="85"/>
      <c r="D41" s="85"/>
      <c r="E41" s="85">
        <v>4</v>
      </c>
      <c r="F41" s="85"/>
      <c r="G41" s="85">
        <v>9</v>
      </c>
      <c r="H41" s="85">
        <v>1</v>
      </c>
      <c r="I41" s="85"/>
      <c r="J41" s="85">
        <v>3</v>
      </c>
      <c r="K41" s="85">
        <v>1</v>
      </c>
      <c r="L41" s="85">
        <v>7</v>
      </c>
      <c r="M41" s="85"/>
      <c r="N41" s="85"/>
      <c r="O41" s="85"/>
      <c r="P41" s="85">
        <v>1</v>
      </c>
      <c r="Q41" s="85">
        <v>8</v>
      </c>
      <c r="R41" s="85">
        <v>1</v>
      </c>
      <c r="S41" s="85"/>
      <c r="T41" s="85">
        <v>3</v>
      </c>
      <c r="U41" s="85"/>
      <c r="V41" s="85"/>
      <c r="W41" s="85"/>
      <c r="X41" s="85">
        <v>1</v>
      </c>
      <c r="Y41" s="85"/>
      <c r="Z41" s="85">
        <v>1</v>
      </c>
      <c r="AA41" s="85"/>
      <c r="AF41" s="88" t="s">
        <v>154</v>
      </c>
      <c r="AG41" s="85">
        <v>16928</v>
      </c>
      <c r="AH41" s="85">
        <v>11</v>
      </c>
      <c r="AI41" s="85">
        <v>49</v>
      </c>
      <c r="AJ41" s="85"/>
      <c r="AK41" s="85">
        <v>12</v>
      </c>
      <c r="AL41" s="85"/>
      <c r="AM41" s="85"/>
      <c r="AN41" s="85"/>
      <c r="AO41" s="85">
        <v>3</v>
      </c>
      <c r="AP41" s="85">
        <v>1</v>
      </c>
      <c r="AQ41" s="85"/>
      <c r="AR41" s="85"/>
      <c r="AS41" s="85"/>
      <c r="AT41" s="85">
        <v>1</v>
      </c>
      <c r="AU41" s="85"/>
      <c r="AV41" s="85"/>
      <c r="AW41" s="85">
        <v>1</v>
      </c>
      <c r="AX41" s="85"/>
      <c r="AY41" s="85"/>
      <c r="AZ41" s="85"/>
      <c r="BA41" s="85"/>
      <c r="BB41" s="85"/>
      <c r="BC41" s="85"/>
      <c r="BD41" s="85"/>
      <c r="BE41" s="85"/>
      <c r="BF41" s="85"/>
      <c r="BG41" s="85"/>
      <c r="BH41" s="85"/>
      <c r="BI41" s="85"/>
      <c r="BJ41" s="85"/>
      <c r="BK41" s="85"/>
      <c r="BL41" s="85"/>
    </row>
    <row r="42" spans="1:64">
      <c r="A42" s="85" t="s">
        <v>30</v>
      </c>
      <c r="B42" s="85">
        <v>2</v>
      </c>
      <c r="C42" s="85"/>
      <c r="D42" s="85"/>
      <c r="E42" s="85">
        <v>1</v>
      </c>
      <c r="F42" s="85"/>
      <c r="G42" s="85">
        <v>1</v>
      </c>
      <c r="H42" s="85">
        <v>1</v>
      </c>
      <c r="I42" s="85"/>
      <c r="J42" s="85"/>
      <c r="K42" s="85"/>
      <c r="L42" s="85">
        <v>3</v>
      </c>
      <c r="M42" s="85"/>
      <c r="N42" s="85"/>
      <c r="O42" s="85"/>
      <c r="P42" s="85"/>
      <c r="Q42" s="85">
        <v>4</v>
      </c>
      <c r="R42" s="85"/>
      <c r="S42" s="85"/>
      <c r="T42" s="85"/>
      <c r="U42" s="85"/>
      <c r="V42" s="85"/>
      <c r="W42" s="85"/>
      <c r="X42" s="85"/>
      <c r="Y42" s="85"/>
      <c r="Z42" s="85"/>
      <c r="AA42" s="85"/>
      <c r="AF42" s="88" t="s">
        <v>159</v>
      </c>
      <c r="AG42" s="85">
        <v>12005</v>
      </c>
      <c r="AH42" s="85">
        <v>17</v>
      </c>
      <c r="AI42" s="85">
        <v>97</v>
      </c>
      <c r="AJ42" s="85"/>
      <c r="AK42" s="85">
        <v>10</v>
      </c>
      <c r="AL42" s="85">
        <v>5</v>
      </c>
      <c r="AM42" s="85"/>
      <c r="AN42" s="85"/>
      <c r="AO42" s="85">
        <v>10</v>
      </c>
      <c r="AP42" s="85"/>
      <c r="AQ42" s="85"/>
      <c r="AR42" s="85">
        <v>1</v>
      </c>
      <c r="AS42" s="85">
        <v>9</v>
      </c>
      <c r="AT42" s="85">
        <v>18</v>
      </c>
      <c r="AU42" s="85"/>
      <c r="AV42" s="85"/>
      <c r="AW42" s="85">
        <v>41</v>
      </c>
      <c r="AX42" s="85">
        <v>6</v>
      </c>
      <c r="AY42" s="85">
        <v>9</v>
      </c>
      <c r="AZ42" s="85">
        <v>1</v>
      </c>
      <c r="BA42" s="85"/>
      <c r="BB42" s="85">
        <v>2</v>
      </c>
      <c r="BC42" s="85"/>
      <c r="BD42" s="5">
        <v>3</v>
      </c>
      <c r="BE42" s="85"/>
      <c r="BF42" s="85"/>
      <c r="BG42" s="85"/>
      <c r="BH42" s="5">
        <v>4</v>
      </c>
      <c r="BI42" s="85">
        <v>1</v>
      </c>
      <c r="BJ42" s="85">
        <v>25</v>
      </c>
      <c r="BK42" s="85"/>
      <c r="BL42" s="85">
        <v>72</v>
      </c>
    </row>
    <row r="43" spans="1:64">
      <c r="A43" s="85" t="s">
        <v>31</v>
      </c>
      <c r="B43" s="85">
        <v>0</v>
      </c>
      <c r="C43" s="85"/>
      <c r="D43" s="85"/>
      <c r="E43" s="85">
        <v>9</v>
      </c>
      <c r="F43" s="85"/>
      <c r="G43" s="85"/>
      <c r="H43" s="85"/>
      <c r="I43" s="85"/>
      <c r="J43" s="85">
        <v>1</v>
      </c>
      <c r="K43" s="85"/>
      <c r="L43" s="85"/>
      <c r="M43" s="85"/>
      <c r="N43" s="85"/>
      <c r="O43" s="85">
        <v>3</v>
      </c>
      <c r="P43" s="85"/>
      <c r="Q43" s="85"/>
      <c r="R43" s="85"/>
      <c r="S43" s="85"/>
      <c r="T43" s="85">
        <v>4</v>
      </c>
      <c r="U43" s="85"/>
      <c r="V43" s="85">
        <v>2</v>
      </c>
      <c r="W43" s="85"/>
      <c r="X43" s="85">
        <v>1</v>
      </c>
      <c r="Y43" s="85"/>
      <c r="Z43" s="85">
        <v>1</v>
      </c>
      <c r="AA43" s="85">
        <v>1</v>
      </c>
      <c r="AF43" s="88" t="s">
        <v>160</v>
      </c>
      <c r="AG43" s="85">
        <v>13187</v>
      </c>
      <c r="AH43" s="85">
        <v>7</v>
      </c>
      <c r="AI43" s="85">
        <v>23</v>
      </c>
      <c r="AJ43" s="85"/>
      <c r="AK43" s="85">
        <v>1</v>
      </c>
      <c r="AL43" s="85">
        <v>1</v>
      </c>
      <c r="AM43" s="85"/>
      <c r="AN43" s="85"/>
      <c r="AO43" s="85"/>
      <c r="AP43" s="85"/>
      <c r="AQ43" s="85"/>
      <c r="AR43" s="85"/>
      <c r="AS43" s="85">
        <v>1</v>
      </c>
      <c r="AT43" s="85">
        <v>1</v>
      </c>
      <c r="AU43" s="85"/>
      <c r="AV43" s="85"/>
      <c r="AW43" s="85">
        <v>4</v>
      </c>
      <c r="AX43" s="85">
        <v>2</v>
      </c>
      <c r="AY43" s="85">
        <v>1</v>
      </c>
      <c r="AZ43" s="85">
        <v>1</v>
      </c>
      <c r="BA43" s="85"/>
      <c r="BB43" s="85"/>
      <c r="BC43" s="85"/>
      <c r="BD43" s="85"/>
      <c r="BE43" s="85"/>
      <c r="BF43" s="85"/>
      <c r="BG43" s="85"/>
      <c r="BH43" s="85">
        <v>1</v>
      </c>
      <c r="BI43" s="85"/>
      <c r="BJ43" s="85">
        <v>3</v>
      </c>
      <c r="BK43" s="85"/>
      <c r="BL43" s="85">
        <v>9</v>
      </c>
    </row>
    <row r="44" spans="1:64">
      <c r="A44" s="85" t="s">
        <v>32</v>
      </c>
      <c r="B44" s="85">
        <v>1</v>
      </c>
      <c r="C44" s="85"/>
      <c r="D44" s="85"/>
      <c r="E44" s="85"/>
      <c r="F44" s="85"/>
      <c r="G44" s="85">
        <v>2</v>
      </c>
      <c r="H44" s="85"/>
      <c r="I44" s="85"/>
      <c r="J44" s="85">
        <v>2</v>
      </c>
      <c r="K44" s="85"/>
      <c r="L44" s="85">
        <v>3</v>
      </c>
      <c r="M44" s="85"/>
      <c r="N44" s="85"/>
      <c r="O44" s="85">
        <v>1</v>
      </c>
      <c r="P44" s="85"/>
      <c r="Q44" s="85">
        <v>3</v>
      </c>
      <c r="R44" s="85"/>
      <c r="S44" s="85"/>
      <c r="T44" s="85"/>
      <c r="U44" s="85">
        <v>1</v>
      </c>
      <c r="V44" s="85"/>
      <c r="W44" s="85"/>
      <c r="X44" s="85"/>
      <c r="Y44" s="85"/>
      <c r="Z44" s="85"/>
      <c r="AA44" s="85"/>
      <c r="AF44" s="88" t="s">
        <v>161</v>
      </c>
      <c r="AG44" s="85">
        <v>14617</v>
      </c>
      <c r="AH44" s="85">
        <v>7</v>
      </c>
      <c r="AI44" s="85">
        <v>43</v>
      </c>
      <c r="AJ44" s="85"/>
      <c r="AK44" s="85">
        <v>1</v>
      </c>
      <c r="AL44" s="85"/>
      <c r="AM44" s="85"/>
      <c r="AN44" s="85"/>
      <c r="AO44" s="85">
        <v>3</v>
      </c>
      <c r="AP44" s="85"/>
      <c r="AQ44" s="85">
        <v>1</v>
      </c>
      <c r="AR44" s="85"/>
      <c r="AS44" s="85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85"/>
      <c r="BG44" s="85"/>
      <c r="BH44" s="85"/>
      <c r="BI44" s="85"/>
      <c r="BJ44" s="85"/>
      <c r="BK44" s="85"/>
      <c r="BL44" s="85"/>
    </row>
    <row r="45" spans="1:64">
      <c r="A45" s="85" t="s">
        <v>33</v>
      </c>
      <c r="B45" s="85">
        <v>0</v>
      </c>
      <c r="C45" s="85"/>
      <c r="D45" s="85"/>
      <c r="E45" s="85">
        <v>2</v>
      </c>
      <c r="F45" s="85"/>
      <c r="G45" s="85"/>
      <c r="H45" s="85"/>
      <c r="I45" s="85"/>
      <c r="J45" s="85">
        <v>3</v>
      </c>
      <c r="K45" s="85"/>
      <c r="L45" s="85"/>
      <c r="M45" s="85"/>
      <c r="N45" s="85"/>
      <c r="O45" s="85">
        <v>2</v>
      </c>
      <c r="P45" s="85"/>
      <c r="Q45" s="85"/>
      <c r="R45" s="85"/>
      <c r="S45" s="85"/>
      <c r="T45" s="85">
        <v>1</v>
      </c>
      <c r="U45" s="85"/>
      <c r="V45" s="85"/>
      <c r="W45" s="85"/>
      <c r="X45" s="85"/>
      <c r="Y45" s="85"/>
      <c r="Z45" s="85">
        <v>1</v>
      </c>
      <c r="AA45" s="85"/>
      <c r="AF45" s="88" t="s">
        <v>162</v>
      </c>
      <c r="AG45" s="85">
        <v>11009</v>
      </c>
      <c r="AH45" s="85">
        <v>15</v>
      </c>
      <c r="AI45" s="85">
        <v>68</v>
      </c>
      <c r="AJ45" s="85">
        <v>5</v>
      </c>
      <c r="AK45" s="85">
        <v>12</v>
      </c>
      <c r="AL45" s="85">
        <v>3</v>
      </c>
      <c r="AM45" s="85"/>
      <c r="AN45" s="85"/>
      <c r="AO45" s="85">
        <v>14</v>
      </c>
      <c r="AP45" s="85">
        <v>20</v>
      </c>
      <c r="AQ45" s="85">
        <v>1</v>
      </c>
      <c r="AR45" s="85"/>
      <c r="AS45" s="85"/>
      <c r="AT45" s="85">
        <v>12</v>
      </c>
      <c r="AU45" s="85"/>
      <c r="AV45" s="85">
        <v>3</v>
      </c>
      <c r="AW45" s="85">
        <v>24</v>
      </c>
      <c r="AX45" s="85">
        <v>1</v>
      </c>
      <c r="AY45" s="85">
        <v>3</v>
      </c>
      <c r="AZ45" s="85"/>
      <c r="BA45" s="85">
        <v>1</v>
      </c>
      <c r="BB45" s="85">
        <v>2</v>
      </c>
      <c r="BC45" s="85">
        <v>3</v>
      </c>
      <c r="BD45" s="85"/>
      <c r="BE45" s="85">
        <v>2</v>
      </c>
      <c r="BF45" s="85"/>
      <c r="BG45" s="85"/>
      <c r="BH45" s="85"/>
      <c r="BI45" s="85"/>
      <c r="BJ45" s="85">
        <v>31</v>
      </c>
      <c r="BK45" s="85"/>
      <c r="BL45" s="85">
        <v>68</v>
      </c>
    </row>
    <row r="46" spans="1:64">
      <c r="A46" s="85" t="s">
        <v>34</v>
      </c>
      <c r="B46" s="85">
        <v>1</v>
      </c>
      <c r="C46" s="85"/>
      <c r="D46" s="85"/>
      <c r="E46" s="85">
        <v>1</v>
      </c>
      <c r="F46" s="85"/>
      <c r="G46" s="5">
        <v>3</v>
      </c>
      <c r="H46" s="85"/>
      <c r="I46" s="85"/>
      <c r="J46" s="85"/>
      <c r="K46" s="85"/>
      <c r="L46" s="85">
        <v>2</v>
      </c>
      <c r="M46" s="85"/>
      <c r="N46" s="85">
        <v>1</v>
      </c>
      <c r="O46" s="85"/>
      <c r="P46" s="85"/>
      <c r="Q46" s="85"/>
      <c r="R46" s="85"/>
      <c r="S46" s="85"/>
      <c r="T46" s="85"/>
      <c r="U46" s="85"/>
      <c r="V46" s="85">
        <v>1</v>
      </c>
      <c r="W46" s="85"/>
      <c r="X46" s="85"/>
      <c r="Y46" s="85"/>
      <c r="Z46" s="85"/>
      <c r="AA46" s="85"/>
      <c r="AF46" s="88" t="s">
        <v>163</v>
      </c>
      <c r="AG46" s="85">
        <v>17549</v>
      </c>
      <c r="AH46" s="85">
        <v>4</v>
      </c>
      <c r="AI46" s="85">
        <v>59</v>
      </c>
      <c r="AJ46" s="85">
        <v>2</v>
      </c>
      <c r="AK46" s="85">
        <v>7</v>
      </c>
      <c r="AL46" s="85"/>
      <c r="AM46" s="85"/>
      <c r="AN46" s="85"/>
      <c r="AO46" s="85">
        <v>2</v>
      </c>
      <c r="AP46" s="85">
        <v>1</v>
      </c>
      <c r="AQ46" s="85"/>
      <c r="AR46" s="88"/>
      <c r="AS46" s="85"/>
      <c r="AT46" s="85"/>
      <c r="AU46" s="88"/>
      <c r="AV46" s="85"/>
      <c r="AW46" s="85"/>
      <c r="AX46" s="85"/>
      <c r="AY46" s="85">
        <v>1</v>
      </c>
      <c r="AZ46" s="85"/>
      <c r="BA46" s="85"/>
      <c r="BB46" s="85"/>
      <c r="BC46" s="85"/>
      <c r="BD46" s="85"/>
      <c r="BE46" s="85"/>
      <c r="BF46" s="85"/>
      <c r="BG46" s="85"/>
      <c r="BH46" s="85"/>
      <c r="BI46" s="85"/>
      <c r="BJ46" s="85"/>
      <c r="BK46" s="88"/>
      <c r="BL46" s="85"/>
    </row>
    <row r="47" spans="1:64">
      <c r="A47" s="85" t="s">
        <v>101</v>
      </c>
      <c r="B47" s="85">
        <v>2</v>
      </c>
      <c r="C47" s="85">
        <v>1</v>
      </c>
      <c r="D47" s="85"/>
      <c r="E47" s="85">
        <v>5</v>
      </c>
      <c r="F47" s="85"/>
      <c r="G47" s="85"/>
      <c r="H47" s="85"/>
      <c r="I47" s="85"/>
      <c r="J47" s="85">
        <v>2</v>
      </c>
      <c r="K47" s="85"/>
      <c r="L47" s="85">
        <v>3</v>
      </c>
      <c r="M47" s="85">
        <v>2</v>
      </c>
      <c r="N47" s="85"/>
      <c r="O47" s="85">
        <v>4</v>
      </c>
      <c r="P47" s="85"/>
      <c r="Q47" s="85">
        <v>1</v>
      </c>
      <c r="R47" s="85"/>
      <c r="S47" s="85"/>
      <c r="T47" s="85">
        <v>2</v>
      </c>
      <c r="U47" s="85"/>
      <c r="V47" s="85"/>
      <c r="W47" s="85">
        <v>1</v>
      </c>
      <c r="X47" s="85">
        <v>1</v>
      </c>
      <c r="Y47" s="85"/>
      <c r="Z47" s="85">
        <v>2</v>
      </c>
      <c r="AA47" s="85"/>
      <c r="AF47" s="88" t="s">
        <v>168</v>
      </c>
      <c r="AG47" s="88">
        <v>12061</v>
      </c>
      <c r="AH47" s="85">
        <v>23</v>
      </c>
      <c r="AI47" s="85">
        <v>72</v>
      </c>
      <c r="AJ47" s="85"/>
      <c r="AK47" s="85">
        <v>8</v>
      </c>
      <c r="AL47" s="85">
        <v>2</v>
      </c>
      <c r="AM47" s="85"/>
      <c r="AN47" s="85">
        <v>1</v>
      </c>
      <c r="AO47" s="85">
        <v>5</v>
      </c>
      <c r="AP47" s="85"/>
      <c r="AQ47" s="85">
        <v>1</v>
      </c>
      <c r="AR47" s="85"/>
      <c r="AS47" s="85">
        <v>14</v>
      </c>
      <c r="AT47" s="85">
        <v>13</v>
      </c>
      <c r="AU47" s="85"/>
      <c r="AV47" s="85">
        <v>8</v>
      </c>
      <c r="AW47" s="85">
        <v>29</v>
      </c>
      <c r="AX47" s="85">
        <v>7</v>
      </c>
      <c r="AY47" s="85">
        <v>7</v>
      </c>
      <c r="AZ47" s="85">
        <v>3</v>
      </c>
      <c r="BA47" s="85"/>
      <c r="BB47" s="85">
        <v>3</v>
      </c>
      <c r="BC47" s="85"/>
      <c r="BD47" s="85">
        <v>2</v>
      </c>
      <c r="BE47" s="85">
        <v>3</v>
      </c>
      <c r="BF47" s="85">
        <v>2</v>
      </c>
      <c r="BG47" s="85"/>
      <c r="BH47" s="85">
        <v>2</v>
      </c>
      <c r="BI47" s="85">
        <v>4</v>
      </c>
      <c r="BJ47" s="85">
        <v>42</v>
      </c>
      <c r="BK47" s="5">
        <v>1</v>
      </c>
      <c r="BL47" s="5">
        <v>69</v>
      </c>
    </row>
    <row r="48" spans="1:64">
      <c r="A48" s="85" t="s">
        <v>102</v>
      </c>
      <c r="B48" s="85">
        <v>2</v>
      </c>
      <c r="C48" s="85"/>
      <c r="D48" s="85"/>
      <c r="E48" s="85">
        <v>5</v>
      </c>
      <c r="F48" s="85"/>
      <c r="G48" s="85"/>
      <c r="H48" s="85"/>
      <c r="I48" s="85"/>
      <c r="J48" s="85"/>
      <c r="K48" s="85"/>
      <c r="L48" s="85">
        <v>2</v>
      </c>
      <c r="M48" s="85"/>
      <c r="N48" s="85"/>
      <c r="O48" s="85"/>
      <c r="P48" s="85"/>
      <c r="Q48" s="85">
        <v>6</v>
      </c>
      <c r="R48" s="85"/>
      <c r="S48" s="85"/>
      <c r="T48" s="85">
        <v>6</v>
      </c>
      <c r="U48" s="85"/>
      <c r="V48" s="85"/>
      <c r="W48" s="85"/>
      <c r="X48" s="85"/>
      <c r="Y48" s="85"/>
      <c r="Z48" s="85"/>
      <c r="AA48" s="85"/>
      <c r="AF48" s="88" t="s">
        <v>169</v>
      </c>
      <c r="AG48" s="85">
        <v>15645</v>
      </c>
      <c r="AH48" s="85">
        <v>13</v>
      </c>
      <c r="AI48" s="85">
        <v>19</v>
      </c>
      <c r="AJ48" s="85"/>
      <c r="AK48" s="85">
        <v>3</v>
      </c>
      <c r="AL48" s="85">
        <v>3</v>
      </c>
      <c r="AM48" s="85"/>
      <c r="AN48" s="85"/>
      <c r="AO48" s="85">
        <v>1</v>
      </c>
      <c r="AP48" s="85"/>
      <c r="AQ48" s="85"/>
      <c r="AR48" s="85"/>
      <c r="AS48" s="85">
        <v>2</v>
      </c>
      <c r="AT48" s="85">
        <v>1</v>
      </c>
      <c r="AU48" s="85"/>
      <c r="AV48" s="85"/>
      <c r="AW48" s="85">
        <v>3</v>
      </c>
      <c r="AX48" s="85">
        <v>1</v>
      </c>
      <c r="AY48" s="85"/>
      <c r="AZ48" s="85"/>
      <c r="BA48" s="85"/>
      <c r="BB48" s="85"/>
      <c r="BC48" s="85"/>
      <c r="BD48" s="85"/>
      <c r="BE48" s="85">
        <v>2</v>
      </c>
      <c r="BF48" s="85"/>
      <c r="BG48" s="85"/>
      <c r="BH48" s="85">
        <v>1</v>
      </c>
      <c r="BI48" s="85"/>
      <c r="BJ48" s="85">
        <v>5</v>
      </c>
      <c r="BK48" s="85"/>
      <c r="BL48" s="85">
        <v>15</v>
      </c>
    </row>
    <row r="49" spans="1:64">
      <c r="A49" s="85" t="s">
        <v>103</v>
      </c>
      <c r="B49" s="85">
        <v>0</v>
      </c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F49" s="88" t="s">
        <v>170</v>
      </c>
      <c r="AG49" s="85">
        <v>18311</v>
      </c>
      <c r="AH49" s="85">
        <v>19</v>
      </c>
      <c r="AI49" s="85">
        <v>43</v>
      </c>
      <c r="AJ49" s="85"/>
      <c r="AK49" s="85">
        <v>2</v>
      </c>
      <c r="AL49" s="85"/>
      <c r="AM49" s="85"/>
      <c r="AN49" s="85"/>
      <c r="AO49" s="85">
        <v>6</v>
      </c>
      <c r="AP49" s="85"/>
      <c r="AQ49" s="85">
        <v>1</v>
      </c>
      <c r="AR49" s="85"/>
      <c r="AS49" s="85"/>
      <c r="AT49" s="85"/>
      <c r="AU49" s="85"/>
      <c r="AV49" s="85"/>
      <c r="AW49" s="85">
        <v>1</v>
      </c>
      <c r="AX49" s="85"/>
      <c r="AY49" s="85"/>
      <c r="AZ49" s="85"/>
      <c r="BA49" s="85"/>
      <c r="BB49" s="85"/>
      <c r="BC49" s="85"/>
      <c r="BD49" s="85">
        <v>1</v>
      </c>
      <c r="BE49" s="85"/>
      <c r="BF49" s="85"/>
      <c r="BG49" s="85"/>
      <c r="BH49" s="85"/>
      <c r="BI49" s="85"/>
      <c r="BJ49" s="85"/>
      <c r="BK49" s="85"/>
      <c r="BL49" s="85"/>
    </row>
    <row r="50" spans="1:64">
      <c r="A50" s="85" t="s">
        <v>104</v>
      </c>
      <c r="B50" s="85">
        <v>5</v>
      </c>
      <c r="C50" s="85">
        <v>1</v>
      </c>
      <c r="D50" s="85"/>
      <c r="E50" s="85">
        <v>5</v>
      </c>
      <c r="F50" s="85"/>
      <c r="G50" s="5">
        <v>4</v>
      </c>
      <c r="H50" s="85">
        <v>1</v>
      </c>
      <c r="I50" s="85"/>
      <c r="J50" s="85"/>
      <c r="K50" s="85"/>
      <c r="L50" s="85">
        <v>2</v>
      </c>
      <c r="M50" s="85">
        <v>1</v>
      </c>
      <c r="N50" s="85"/>
      <c r="O50" s="85">
        <v>3</v>
      </c>
      <c r="P50" s="85"/>
      <c r="Q50" s="85">
        <v>1</v>
      </c>
      <c r="R50" s="85"/>
      <c r="S50" s="85"/>
      <c r="T50" s="85">
        <v>3</v>
      </c>
      <c r="U50" s="85"/>
      <c r="V50" s="85"/>
      <c r="W50" s="85"/>
      <c r="X50" s="85"/>
      <c r="Y50" s="85"/>
      <c r="Z50" s="85"/>
      <c r="AA50" s="85"/>
      <c r="AF50" s="88" t="s">
        <v>171</v>
      </c>
      <c r="AG50" s="85">
        <v>8995</v>
      </c>
      <c r="AH50" s="85">
        <v>8</v>
      </c>
      <c r="AI50" s="85">
        <v>44</v>
      </c>
      <c r="AJ50" s="85">
        <v>3</v>
      </c>
      <c r="AK50" s="85">
        <v>13</v>
      </c>
      <c r="AL50" s="85">
        <v>2</v>
      </c>
      <c r="AM50" s="85"/>
      <c r="AN50" s="85">
        <v>1</v>
      </c>
      <c r="AO50" s="85">
        <v>10</v>
      </c>
      <c r="AP50" s="85">
        <v>14</v>
      </c>
      <c r="AQ50" s="85"/>
      <c r="AR50" s="85">
        <v>1</v>
      </c>
      <c r="AS50" s="85"/>
      <c r="AT50" s="85">
        <v>7</v>
      </c>
      <c r="AU50" s="85"/>
      <c r="AV50" s="85">
        <v>1</v>
      </c>
      <c r="AW50" s="85">
        <v>21</v>
      </c>
      <c r="AX50" s="85"/>
      <c r="AY50" s="85"/>
      <c r="AZ50" s="85"/>
      <c r="BA50" s="85">
        <v>3</v>
      </c>
      <c r="BB50" s="85">
        <v>1</v>
      </c>
      <c r="BC50" s="85">
        <v>2</v>
      </c>
      <c r="BD50" s="85"/>
      <c r="BE50" s="85">
        <v>4</v>
      </c>
      <c r="BF50" s="85"/>
      <c r="BG50" s="85"/>
      <c r="BH50" s="85">
        <v>3</v>
      </c>
      <c r="BI50" s="85">
        <v>1</v>
      </c>
      <c r="BJ50" s="85">
        <v>19</v>
      </c>
      <c r="BK50" s="85"/>
      <c r="BL50" s="85">
        <v>43</v>
      </c>
    </row>
    <row r="51" spans="1:64">
      <c r="A51" s="85" t="s">
        <v>105</v>
      </c>
      <c r="B51" s="85">
        <v>1</v>
      </c>
      <c r="C51" s="85"/>
      <c r="D51" s="85"/>
      <c r="E51" s="85">
        <v>1</v>
      </c>
      <c r="F51" s="85"/>
      <c r="G51" s="85">
        <v>1</v>
      </c>
      <c r="H51" s="85"/>
      <c r="I51" s="85"/>
      <c r="J51" s="85"/>
      <c r="K51" s="85"/>
      <c r="L51" s="85">
        <v>4</v>
      </c>
      <c r="M51" s="85"/>
      <c r="N51" s="85"/>
      <c r="O51" s="85">
        <v>1</v>
      </c>
      <c r="P51" s="85"/>
      <c r="Q51" s="85">
        <v>2</v>
      </c>
      <c r="R51" s="85"/>
      <c r="S51" s="85">
        <v>1</v>
      </c>
      <c r="T51" s="85"/>
      <c r="U51" s="85"/>
      <c r="V51" s="85"/>
      <c r="W51" s="85"/>
      <c r="X51" s="85"/>
      <c r="Y51" s="85"/>
      <c r="Z51" s="85"/>
      <c r="AA51" s="85">
        <v>1</v>
      </c>
      <c r="AF51" s="88" t="s">
        <v>172</v>
      </c>
      <c r="AG51" s="85">
        <v>18852</v>
      </c>
      <c r="AH51" s="85">
        <v>13</v>
      </c>
      <c r="AI51" s="85">
        <v>72</v>
      </c>
      <c r="AJ51" s="85">
        <v>1</v>
      </c>
      <c r="AK51" s="85">
        <v>9</v>
      </c>
      <c r="AL51" s="85"/>
      <c r="AM51" s="85"/>
      <c r="AN51" s="85"/>
      <c r="AO51" s="85">
        <v>2</v>
      </c>
      <c r="AP51" s="85">
        <v>1</v>
      </c>
      <c r="AQ51" s="85"/>
      <c r="AR51" s="85"/>
      <c r="AS51" s="85"/>
      <c r="AT51" s="85"/>
      <c r="AU51" s="85"/>
      <c r="AV51" s="85"/>
      <c r="AW51" s="85">
        <v>2</v>
      </c>
      <c r="AX51" s="85"/>
      <c r="AY51" s="85">
        <v>1</v>
      </c>
      <c r="AZ51" s="85"/>
      <c r="BA51" s="85"/>
      <c r="BB51" s="85"/>
      <c r="BC51" s="85"/>
      <c r="BD51" s="85"/>
      <c r="BE51" s="85"/>
      <c r="BF51" s="85"/>
      <c r="BG51" s="85"/>
      <c r="BH51" s="85"/>
      <c r="BI51" s="85"/>
      <c r="BJ51" s="85"/>
      <c r="BK51" s="85"/>
      <c r="BL51" s="85"/>
    </row>
    <row r="52" spans="1:64">
      <c r="A52" s="85" t="s">
        <v>106</v>
      </c>
      <c r="B52" s="85">
        <v>22</v>
      </c>
      <c r="C52" s="85"/>
      <c r="D52" s="85"/>
      <c r="E52" s="85">
        <v>24</v>
      </c>
      <c r="F52" s="85"/>
      <c r="G52" s="85">
        <v>25</v>
      </c>
      <c r="H52" s="85">
        <v>3</v>
      </c>
      <c r="I52" s="85"/>
      <c r="J52" s="85">
        <v>31</v>
      </c>
      <c r="K52" s="85"/>
      <c r="L52" s="85">
        <v>42</v>
      </c>
      <c r="M52" s="85">
        <v>5</v>
      </c>
      <c r="N52" s="85"/>
      <c r="O52" s="85">
        <v>19</v>
      </c>
      <c r="P52" s="85"/>
      <c r="Q52" s="85">
        <v>17</v>
      </c>
      <c r="R52" s="85">
        <v>1</v>
      </c>
      <c r="S52" s="85"/>
      <c r="T52" s="85">
        <v>16</v>
      </c>
      <c r="U52" s="85"/>
      <c r="V52" s="85">
        <v>7</v>
      </c>
      <c r="W52" s="85"/>
      <c r="X52" s="85"/>
      <c r="Y52" s="85"/>
      <c r="Z52" s="85">
        <v>4</v>
      </c>
      <c r="AA52" s="85">
        <v>3</v>
      </c>
      <c r="AF52" s="88" t="s">
        <v>177</v>
      </c>
      <c r="AG52" s="85">
        <v>12834</v>
      </c>
      <c r="AH52" s="85">
        <v>20</v>
      </c>
      <c r="AI52" s="85">
        <v>97</v>
      </c>
      <c r="AJ52" s="85">
        <v>5</v>
      </c>
      <c r="AK52" s="85">
        <v>11</v>
      </c>
      <c r="AL52" s="85">
        <v>2</v>
      </c>
      <c r="AM52" s="85"/>
      <c r="AN52" s="85">
        <v>1</v>
      </c>
      <c r="AO52" s="85">
        <v>11</v>
      </c>
      <c r="AP52" s="85"/>
      <c r="AQ52" s="85"/>
      <c r="AR52" s="85"/>
      <c r="AS52" s="85">
        <v>22</v>
      </c>
      <c r="AT52" s="85">
        <v>9</v>
      </c>
      <c r="AU52" s="85"/>
      <c r="AV52" s="85"/>
      <c r="AW52" s="85">
        <v>37</v>
      </c>
      <c r="AX52" s="85">
        <v>3</v>
      </c>
      <c r="AY52" s="85">
        <v>8</v>
      </c>
      <c r="AZ52" s="85">
        <v>4</v>
      </c>
      <c r="BA52" s="85"/>
      <c r="BB52" s="85">
        <v>3</v>
      </c>
      <c r="BC52" s="85"/>
      <c r="BD52" s="85"/>
      <c r="BE52" s="85">
        <v>1</v>
      </c>
      <c r="BF52" s="85">
        <v>6</v>
      </c>
      <c r="BG52" s="85"/>
      <c r="BH52" s="85">
        <v>1</v>
      </c>
      <c r="BI52" s="85">
        <v>2</v>
      </c>
      <c r="BJ52" s="85">
        <v>17</v>
      </c>
      <c r="BK52" s="85">
        <v>1</v>
      </c>
      <c r="BL52" s="85">
        <v>90</v>
      </c>
    </row>
    <row r="53" spans="1:64">
      <c r="A53" s="85" t="s">
        <v>107</v>
      </c>
      <c r="B53" s="85">
        <v>0</v>
      </c>
      <c r="C53" s="85"/>
      <c r="D53" s="85"/>
      <c r="E53" s="85"/>
      <c r="F53" s="85"/>
      <c r="G53" s="85"/>
      <c r="H53" s="85"/>
      <c r="I53" s="85"/>
      <c r="J53" s="85"/>
      <c r="K53" s="88"/>
      <c r="L53" s="5">
        <v>1</v>
      </c>
      <c r="M53" s="85"/>
      <c r="N53" s="85"/>
      <c r="O53" s="85"/>
      <c r="P53" s="85"/>
      <c r="Q53" s="85">
        <v>1</v>
      </c>
      <c r="R53" s="85"/>
      <c r="S53" s="85"/>
      <c r="T53" s="85"/>
      <c r="U53" s="85"/>
      <c r="V53" s="85"/>
      <c r="W53" s="85"/>
      <c r="X53" s="85">
        <v>2</v>
      </c>
      <c r="Y53" s="85"/>
      <c r="Z53" s="85"/>
      <c r="AA53" s="85"/>
      <c r="AF53" s="88" t="s">
        <v>178</v>
      </c>
      <c r="AG53" s="85">
        <v>10472</v>
      </c>
      <c r="AH53" s="85">
        <v>3</v>
      </c>
      <c r="AI53" s="85">
        <v>10</v>
      </c>
      <c r="AJ53" s="85"/>
      <c r="AK53" s="85">
        <v>1</v>
      </c>
      <c r="AL53" s="85">
        <v>1</v>
      </c>
      <c r="AM53" s="85"/>
      <c r="AN53" s="85">
        <v>1</v>
      </c>
      <c r="AO53" s="85">
        <v>2</v>
      </c>
      <c r="AP53" s="85"/>
      <c r="AQ53" s="85"/>
      <c r="AR53" s="85"/>
      <c r="AS53" s="85">
        <v>2</v>
      </c>
      <c r="AT53" s="85">
        <v>1</v>
      </c>
      <c r="AU53" s="85"/>
      <c r="AV53" s="85"/>
      <c r="AW53" s="85">
        <v>3</v>
      </c>
      <c r="AX53" s="85"/>
      <c r="AY53" s="85">
        <v>1</v>
      </c>
      <c r="AZ53" s="85"/>
      <c r="BA53" s="85"/>
      <c r="BB53" s="85"/>
      <c r="BC53" s="85"/>
      <c r="BD53" s="85"/>
      <c r="BE53" s="85"/>
      <c r="BF53" s="85"/>
      <c r="BG53" s="85"/>
      <c r="BH53" s="85"/>
      <c r="BI53" s="85"/>
      <c r="BJ53" s="85">
        <v>1</v>
      </c>
      <c r="BK53" s="85"/>
      <c r="BL53" s="85">
        <v>4</v>
      </c>
    </row>
    <row r="54" spans="1:64">
      <c r="A54" s="85" t="s">
        <v>108</v>
      </c>
      <c r="B54" s="85">
        <v>60</v>
      </c>
      <c r="C54" s="85">
        <v>7</v>
      </c>
      <c r="D54" s="85">
        <v>1</v>
      </c>
      <c r="E54" s="85">
        <v>52</v>
      </c>
      <c r="F54" s="85"/>
      <c r="G54" s="85">
        <v>72</v>
      </c>
      <c r="H54" s="85">
        <v>9</v>
      </c>
      <c r="I54" s="85"/>
      <c r="J54" s="85">
        <v>68</v>
      </c>
      <c r="K54" s="85"/>
      <c r="L54" s="5">
        <v>69</v>
      </c>
      <c r="M54" s="85">
        <v>15</v>
      </c>
      <c r="N54" s="85"/>
      <c r="O54" s="85">
        <v>43</v>
      </c>
      <c r="P54" s="85"/>
      <c r="Q54" s="85">
        <v>90</v>
      </c>
      <c r="R54" s="85">
        <v>4</v>
      </c>
      <c r="S54" s="85">
        <v>1</v>
      </c>
      <c r="T54" s="85">
        <v>57</v>
      </c>
      <c r="U54" s="85">
        <v>1</v>
      </c>
      <c r="V54" s="85">
        <v>8</v>
      </c>
      <c r="W54" s="85"/>
      <c r="X54" s="85">
        <v>11</v>
      </c>
      <c r="Y54" s="85"/>
      <c r="Z54" s="85">
        <v>7</v>
      </c>
      <c r="AA54" s="85">
        <v>3</v>
      </c>
      <c r="AF54" s="88" t="s">
        <v>179</v>
      </c>
      <c r="AG54" s="85">
        <v>15580</v>
      </c>
      <c r="AH54" s="85">
        <v>9</v>
      </c>
      <c r="AI54" s="85">
        <v>34</v>
      </c>
      <c r="AJ54" s="85"/>
      <c r="AK54" s="85"/>
      <c r="AL54" s="85"/>
      <c r="AM54" s="85"/>
      <c r="AN54" s="85"/>
      <c r="AO54" s="85">
        <v>3</v>
      </c>
      <c r="AP54" s="85"/>
      <c r="AQ54" s="85">
        <v>1</v>
      </c>
      <c r="AR54" s="85"/>
      <c r="AS54" s="85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85"/>
      <c r="BG54" s="85"/>
      <c r="BH54" s="85"/>
      <c r="BI54" s="85">
        <v>1</v>
      </c>
      <c r="BJ54" s="85"/>
      <c r="BK54" s="85"/>
      <c r="BL54" s="85">
        <v>1</v>
      </c>
    </row>
    <row r="55" spans="1:64">
      <c r="AF55" s="88" t="s">
        <v>180</v>
      </c>
      <c r="AG55" s="85">
        <v>9659</v>
      </c>
      <c r="AH55" s="85">
        <v>5</v>
      </c>
      <c r="AI55" s="85">
        <v>74</v>
      </c>
      <c r="AJ55" s="85">
        <v>1</v>
      </c>
      <c r="AK55" s="85">
        <v>4</v>
      </c>
      <c r="AL55" s="85">
        <v>4</v>
      </c>
      <c r="AM55" s="85"/>
      <c r="AN55" s="85"/>
      <c r="AO55" s="85">
        <v>12</v>
      </c>
      <c r="AP55" s="85">
        <v>11</v>
      </c>
      <c r="AQ55" s="85"/>
      <c r="AR55" s="85">
        <v>1</v>
      </c>
      <c r="AS55" s="85">
        <v>2</v>
      </c>
      <c r="AT55" s="85">
        <v>7</v>
      </c>
      <c r="AU55" s="85"/>
      <c r="AV55" s="85"/>
      <c r="AW55" s="85">
        <v>22</v>
      </c>
      <c r="AX55" s="85"/>
      <c r="AY55" s="85">
        <v>3</v>
      </c>
      <c r="AZ55" s="85"/>
      <c r="BA55" s="85">
        <v>4</v>
      </c>
      <c r="BB55" s="85"/>
      <c r="BC55" s="85">
        <v>1</v>
      </c>
      <c r="BD55" s="85"/>
      <c r="BE55" s="85">
        <v>2</v>
      </c>
      <c r="BF55" s="85">
        <v>6</v>
      </c>
      <c r="BG55" s="85"/>
      <c r="BH55" s="85">
        <v>3</v>
      </c>
      <c r="BI55" s="85"/>
      <c r="BJ55" s="85">
        <v>16</v>
      </c>
      <c r="BK55" s="85"/>
      <c r="BL55" s="85">
        <v>57</v>
      </c>
    </row>
    <row r="56" spans="1:64">
      <c r="AF56" s="88" t="s">
        <v>181</v>
      </c>
      <c r="AG56" s="85">
        <v>18296</v>
      </c>
      <c r="AH56" s="85">
        <v>5</v>
      </c>
      <c r="AI56" s="85">
        <v>59</v>
      </c>
      <c r="AJ56" s="85">
        <v>1</v>
      </c>
      <c r="AK56" s="85">
        <v>3</v>
      </c>
      <c r="AL56" s="85"/>
      <c r="AM56" s="85"/>
      <c r="AN56" s="85"/>
      <c r="AO56" s="85">
        <v>3</v>
      </c>
      <c r="AP56" s="85"/>
      <c r="AQ56" s="85"/>
      <c r="AR56" s="85"/>
      <c r="AS56" s="85"/>
      <c r="AT56" s="85"/>
      <c r="AU56" s="85"/>
      <c r="AV56" s="85"/>
      <c r="AW56" s="85"/>
      <c r="AX56" s="85"/>
      <c r="AY56" s="85"/>
      <c r="AZ56" s="85"/>
      <c r="BA56" s="85"/>
      <c r="BB56" s="85">
        <v>1</v>
      </c>
      <c r="BC56" s="85"/>
      <c r="BD56" s="85"/>
      <c r="BE56" s="85"/>
      <c r="BF56" s="85"/>
      <c r="BG56" s="85"/>
      <c r="BH56" s="85"/>
      <c r="BI56" s="85"/>
      <c r="BJ56" s="85"/>
      <c r="BK56" s="85"/>
      <c r="BL56" s="85">
        <v>1</v>
      </c>
    </row>
    <row r="57" spans="1:64">
      <c r="A57" t="s">
        <v>143</v>
      </c>
      <c r="B57">
        <f t="shared" ref="B57:H57" si="5">SUM(B23:B54)/3</f>
        <v>3908</v>
      </c>
      <c r="C57">
        <f t="shared" si="5"/>
        <v>4025.3333333333335</v>
      </c>
      <c r="D57">
        <f t="shared" si="5"/>
        <v>746.33333333333337</v>
      </c>
      <c r="E57">
        <f t="shared" si="5"/>
        <v>3441</v>
      </c>
      <c r="F57">
        <f t="shared" si="5"/>
        <v>5668.666666666667</v>
      </c>
      <c r="G57">
        <f t="shared" si="5"/>
        <v>4112</v>
      </c>
      <c r="H57">
        <f t="shared" si="5"/>
        <v>4414</v>
      </c>
      <c r="I57">
        <f t="shared" ref="I57:N57" si="6">SUM(I23:I54)/3</f>
        <v>4890.666666666667</v>
      </c>
      <c r="J57">
        <f>SUM(J23:J54)/3</f>
        <v>3765.6666666666665</v>
      </c>
      <c r="K57">
        <f t="shared" si="6"/>
        <v>5875</v>
      </c>
      <c r="L57">
        <f>SUM(L23:L54)/3</f>
        <v>4127.333333333333</v>
      </c>
      <c r="M57">
        <f>SUM(M23:M54)/3</f>
        <v>5238</v>
      </c>
      <c r="N57">
        <f t="shared" si="6"/>
        <v>6128</v>
      </c>
      <c r="O57">
        <f>SUM(O23:O54)/3</f>
        <v>3065.3333333333335</v>
      </c>
      <c r="AF57" s="88" t="s">
        <v>189</v>
      </c>
      <c r="AG57" s="85">
        <v>12840</v>
      </c>
      <c r="AH57" s="85">
        <v>1</v>
      </c>
      <c r="AI57" s="85">
        <v>19</v>
      </c>
      <c r="AJ57" s="85"/>
      <c r="AK57" s="85">
        <v>5</v>
      </c>
      <c r="AL57" s="85"/>
      <c r="AM57" s="85"/>
      <c r="AN57" s="85">
        <v>1</v>
      </c>
      <c r="AO57" s="85">
        <v>2</v>
      </c>
      <c r="AP57" s="85">
        <v>1</v>
      </c>
      <c r="AQ57" s="85"/>
      <c r="AR57" s="85"/>
      <c r="AS57" s="85"/>
      <c r="AT57" s="85">
        <v>3</v>
      </c>
      <c r="AU57" s="85"/>
      <c r="AV57" s="88">
        <v>1</v>
      </c>
      <c r="AW57" s="88">
        <v>5</v>
      </c>
      <c r="AX57" s="85"/>
      <c r="AY57" s="85"/>
      <c r="AZ57" s="85"/>
      <c r="BA57" s="85">
        <v>2</v>
      </c>
      <c r="BB57" s="85"/>
      <c r="BC57" s="85"/>
      <c r="BD57" s="85">
        <v>1</v>
      </c>
      <c r="BE57" s="85"/>
      <c r="BF57" s="85"/>
      <c r="BG57" s="85"/>
      <c r="BH57" s="85"/>
      <c r="BI57" s="85"/>
      <c r="BJ57" s="85">
        <v>7</v>
      </c>
      <c r="BK57" s="85"/>
      <c r="BL57" s="85">
        <v>8</v>
      </c>
    </row>
    <row r="58" spans="1:64">
      <c r="A58" t="s">
        <v>142</v>
      </c>
      <c r="B58" t="e">
        <f>SUM(#REF!)</f>
        <v>#REF!</v>
      </c>
      <c r="C58">
        <f>SUM(C44:C54)</f>
        <v>9</v>
      </c>
      <c r="D58">
        <f>SUM(D26:D54)</f>
        <v>1</v>
      </c>
      <c r="E58" t="e">
        <f>SUM(#REF!)</f>
        <v>#REF!</v>
      </c>
      <c r="F58">
        <f>SUM(F35:F54)</f>
        <v>2</v>
      </c>
      <c r="G58">
        <f>SUM(G24:G54)</f>
        <v>331</v>
      </c>
      <c r="H58">
        <f>SUM(H24:H54)</f>
        <v>55</v>
      </c>
      <c r="I58">
        <f t="shared" ref="I58:N58" si="7">SUM(I24:I54)</f>
        <v>55</v>
      </c>
      <c r="J58">
        <f>SUM(J24:J54)</f>
        <v>288</v>
      </c>
      <c r="K58">
        <f t="shared" si="7"/>
        <v>76</v>
      </c>
      <c r="L58">
        <f>SUM(L24:L54)</f>
        <v>321</v>
      </c>
      <c r="M58">
        <f>SUM(M24:M54)</f>
        <v>69</v>
      </c>
      <c r="N58">
        <f t="shared" si="7"/>
        <v>73</v>
      </c>
      <c r="O58">
        <f>SUM(O24:O54)</f>
        <v>201</v>
      </c>
      <c r="AF58" s="88" t="s">
        <v>193</v>
      </c>
      <c r="AG58" s="85">
        <v>16991</v>
      </c>
      <c r="AH58" s="85"/>
      <c r="AI58" s="85"/>
      <c r="AJ58" s="85"/>
      <c r="AK58" s="85">
        <v>2</v>
      </c>
      <c r="AL58" s="85"/>
      <c r="AM58" s="85"/>
      <c r="AN58" s="85"/>
      <c r="AO58" s="88"/>
      <c r="AP58" s="88"/>
      <c r="AQ58" s="85"/>
      <c r="AR58" s="85"/>
      <c r="AS58" s="85"/>
      <c r="AT58" s="85"/>
      <c r="AU58" s="85"/>
      <c r="AV58" s="85"/>
      <c r="AW58" s="85"/>
      <c r="AX58" s="85"/>
      <c r="AY58" s="85"/>
      <c r="AZ58" s="85"/>
      <c r="BA58" s="85"/>
      <c r="BB58" s="85"/>
      <c r="BC58" s="85"/>
      <c r="BD58" s="85"/>
      <c r="BE58" s="85">
        <v>1</v>
      </c>
      <c r="BF58" s="85"/>
      <c r="BG58" s="85"/>
      <c r="BH58" s="85"/>
      <c r="BI58" s="85"/>
      <c r="BJ58" s="85"/>
      <c r="BK58" s="85"/>
      <c r="BL58" s="85"/>
    </row>
    <row r="59" spans="1:64">
      <c r="AF59" s="88" t="s">
        <v>198</v>
      </c>
      <c r="AG59" s="85">
        <v>12780</v>
      </c>
      <c r="AH59" s="85">
        <v>3</v>
      </c>
      <c r="AI59" s="85">
        <v>19</v>
      </c>
      <c r="AJ59" s="85"/>
      <c r="AK59" s="85">
        <v>7</v>
      </c>
      <c r="AL59" s="85"/>
      <c r="AM59" s="85"/>
      <c r="AN59" s="85"/>
      <c r="AO59" s="85">
        <v>5</v>
      </c>
      <c r="AP59" s="85">
        <v>1</v>
      </c>
      <c r="AQ59" s="85"/>
      <c r="AR59" s="85"/>
      <c r="AS59" s="85"/>
      <c r="AT59" s="85">
        <v>1</v>
      </c>
      <c r="AU59" s="85"/>
      <c r="AV59" s="85"/>
      <c r="AW59" s="85">
        <v>16</v>
      </c>
      <c r="AX59" s="85"/>
      <c r="AY59" s="85">
        <v>1</v>
      </c>
      <c r="AZ59" s="85"/>
      <c r="BA59" s="85">
        <v>1</v>
      </c>
      <c r="BB59" s="85"/>
      <c r="BC59" s="85"/>
      <c r="BD59" s="85"/>
      <c r="BE59" s="85">
        <v>1</v>
      </c>
      <c r="BF59" s="85"/>
      <c r="BG59" s="85"/>
      <c r="BH59" s="85"/>
      <c r="BI59" s="85"/>
      <c r="BJ59" s="85"/>
      <c r="BK59" s="85">
        <v>2</v>
      </c>
      <c r="BL59" s="85">
        <v>11</v>
      </c>
    </row>
    <row r="60" spans="1:64">
      <c r="AF60" s="88" t="s">
        <v>202</v>
      </c>
      <c r="AG60" s="85">
        <v>16212</v>
      </c>
      <c r="AH60" s="85"/>
      <c r="AI60" s="85"/>
      <c r="AJ60" s="85"/>
      <c r="AK60" s="85"/>
      <c r="AL60" s="85"/>
      <c r="AM60" s="85"/>
      <c r="AN60" s="85"/>
      <c r="AO60" s="85">
        <v>1</v>
      </c>
      <c r="AP60" s="85"/>
      <c r="AQ60" s="85"/>
      <c r="AR60" s="85"/>
      <c r="AS60" s="85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85"/>
      <c r="BG60" s="85"/>
      <c r="BH60" s="85"/>
      <c r="BI60" s="85"/>
      <c r="BJ60" s="85"/>
      <c r="BK60" s="85"/>
      <c r="BL60" s="85"/>
    </row>
    <row r="61" spans="1:64">
      <c r="AF61" s="88" t="s">
        <v>207</v>
      </c>
      <c r="AG61" s="85">
        <v>11528</v>
      </c>
      <c r="AH61" s="85">
        <v>2</v>
      </c>
      <c r="AI61" s="85">
        <v>24</v>
      </c>
      <c r="AJ61" s="85"/>
      <c r="AK61" s="85">
        <v>2</v>
      </c>
      <c r="AL61" s="85">
        <v>1</v>
      </c>
      <c r="AM61" s="85"/>
      <c r="AN61" s="85">
        <v>1</v>
      </c>
      <c r="AO61" s="85">
        <v>6</v>
      </c>
      <c r="AP61" s="85">
        <v>1</v>
      </c>
      <c r="AQ61" s="85"/>
      <c r="AR61" s="85"/>
      <c r="AS61" s="85"/>
      <c r="AT61" s="85"/>
      <c r="AU61" s="85"/>
      <c r="AV61" s="85"/>
      <c r="AW61" s="85"/>
      <c r="AX61" s="85"/>
      <c r="AY61" s="85">
        <v>1</v>
      </c>
      <c r="AZ61" s="85"/>
      <c r="BA61" s="85">
        <v>1</v>
      </c>
      <c r="BB61" s="85"/>
      <c r="BC61" s="85">
        <v>1</v>
      </c>
      <c r="BD61" s="85"/>
      <c r="BE61" s="85">
        <v>2</v>
      </c>
      <c r="BF61" s="85"/>
      <c r="BG61" s="85"/>
      <c r="BH61" s="85"/>
      <c r="BI61" s="85"/>
      <c r="BJ61" s="85">
        <v>4</v>
      </c>
      <c r="BK61" s="85"/>
      <c r="BL61" s="85">
        <v>7</v>
      </c>
    </row>
    <row r="62" spans="1:64">
      <c r="AF62" s="88" t="s">
        <v>216</v>
      </c>
      <c r="AG62" s="85">
        <v>8040</v>
      </c>
      <c r="AH62" s="85">
        <v>1</v>
      </c>
      <c r="AI62" s="85">
        <v>13</v>
      </c>
      <c r="AJ62" s="85"/>
      <c r="AK62" s="85"/>
      <c r="AL62" s="85"/>
      <c r="AM62" s="85"/>
      <c r="AN62" s="85"/>
      <c r="AO62" s="85">
        <v>2</v>
      </c>
      <c r="AP62" s="85"/>
      <c r="AQ62" s="85"/>
      <c r="AR62" s="85"/>
      <c r="AS62" s="85"/>
      <c r="AT62" s="85"/>
      <c r="AU62" s="85"/>
      <c r="AV62" s="85"/>
      <c r="AW62" s="85">
        <v>2</v>
      </c>
      <c r="AX62" s="85"/>
      <c r="AY62" s="85"/>
      <c r="AZ62" s="85"/>
      <c r="BA62" s="85">
        <v>1</v>
      </c>
      <c r="BB62" s="85"/>
      <c r="BC62" s="85"/>
      <c r="BD62" s="85"/>
      <c r="BE62" s="85"/>
      <c r="BF62" s="85"/>
      <c r="BG62" s="85"/>
      <c r="BH62" s="85"/>
      <c r="BI62" s="85">
        <v>1</v>
      </c>
      <c r="BJ62" s="85">
        <v>3</v>
      </c>
      <c r="BK62" s="85"/>
      <c r="BL62" s="85">
        <v>3</v>
      </c>
    </row>
    <row r="132" spans="2:2">
      <c r="B132">
        <v>113</v>
      </c>
    </row>
  </sheetData>
  <conditionalFormatting sqref="A214:B1048576 C157:C1048576 D72:F78 D71:E71 A47:A56 E63:E70 A3:A20 A24:A38 E18:H18 J18:L18 N18:O18 B19:O20 AE1:AE15 A120:A213 A59:A78 D120:P182 AS28:XFD30 D55:O56 V23:X23 G63:O78 D59:O62 B23:B54 C23:C27 C31 C35 C39:C40 C47 C50 C54 D25:D40 E23:E25 E27:E28 E30:E32 E34 E36 E39 E41:E43 E45:E48 E50 F35 F38 A1:D1 B7 B9:B13 C3:C4 C6:C7 C9:C10 B15 B17 G42 G44 F40:F54 G46 G50:G52 G54 I30:I31 I33:I46 J23:J28 J31:J33 J36 J38:J41 J43:J45 H47:J47 H48:I49 I50:K52 I53 K23:K27 K31:K32 K34:K49 E7 E9:E15 E17 G6 G10 A22:P22 L25 L27:L28 L30:L31 L33 L35:L36 L38 I54:K54 K53 M45:N45 N36:N38 N41:N44 M46 O23:O28 O30:O32 O34 O36 O38:O39 O43:O45 N47:O47 N48:N54 O50:O52 O54 P23:P27 P31:P32 P41 H7 H9:H15 H17 I12:I17 J4:J6 J10 J12 Q25:Q28 Q44 Q47:Q48 Q50:Q111 R27:R28 Q30:R31 Q35:R36 P39:R39 Q40:Q42 R41 R52 R54:R58 R23:S25 S31 S33 T23:T28 T31:T32 T34:T36 T39 T41 S37:S51 T43 T45 S53:S54 U34:U35 U38:U43 U46:U53 K1:M1 K7 K9:K15 J17:K17 N7:N12 M6 M10 N16 V30:V32 V38:V39 V43 V46 V51:Y51 W53 V54:W54 O3:O4 M13:O15 M17:O17 O6:P7 O10:P10 P12 P15 V24:V25 V49 W31:W35 V27:X27 X31:X32 V36:X36 X39 X41 W37:W49 V50:W50 X43 V52:W52 X47 Y52:Y54 X53:X54 R4 R17:R20 R15 S3:S4 R6:S7 S9 T14 X25:Y25 X24 Y26:Y50 T16:T17 U6 U8 V3:V4 W12 U12 V6:V7 V15:X15 AA43 AB29:AR30 AB28:AM28 AB31:XFD35 AA37:AE39 AB40:AE46 AA47:AE52 AB53:AE53 AA54:AE54 W13:X14 AA23:AE23 AB26:AE27 AA24:AC25 AC22:AE22 AC3:AD15 U10:V10 AC16:AE17 W16:X16 AC1:AD1 U1:AA1 V17:W17 Y4 Z13:AA14 Z2:Z4 AA4:AA12 Y6:Z6 Y7 Y10:Z10 AA15:AA17 D183:XFD1048576 R63:XFD78 R175:XFD182 S120:XFD174 S18:AE20 AW22:XFD27 AW1:XFD20 S55:AE62 AB36:AE36 BM36:XFD62">
    <cfRule type="expression" dxfId="1115" priority="351">
      <formula>NOT(ISBLANK(A1))</formula>
    </cfRule>
  </conditionalFormatting>
  <conditionalFormatting sqref="A2">
    <cfRule type="expression" dxfId="1114" priority="334">
      <formula>NOT(ISBLANK(A2))</formula>
    </cfRule>
  </conditionalFormatting>
  <conditionalFormatting sqref="H1:J1">
    <cfRule type="expression" dxfId="1113" priority="329">
      <formula>NOT(ISBLANK(H1))</formula>
    </cfRule>
  </conditionalFormatting>
  <conditionalFormatting sqref="A23">
    <cfRule type="expression" dxfId="1112" priority="299">
      <formula>NOT(ISBLANK(A23))</formula>
    </cfRule>
  </conditionalFormatting>
  <conditionalFormatting sqref="A39:A46">
    <cfRule type="expression" dxfId="1111" priority="296">
      <formula>NOT(ISBLANK(A39))</formula>
    </cfRule>
  </conditionalFormatting>
  <conditionalFormatting sqref="G9 G12:G15 G17">
    <cfRule type="expression" dxfId="1110" priority="283">
      <formula>NOT(ISBLANK(G9))</formula>
    </cfRule>
  </conditionalFormatting>
  <conditionalFormatting sqref="J14:J16">
    <cfRule type="expression" dxfId="1109" priority="281">
      <formula>NOT(ISBLANK(J14))</formula>
    </cfRule>
  </conditionalFormatting>
  <conditionalFormatting sqref="A57:O58">
    <cfRule type="expression" dxfId="1108" priority="280">
      <formula>NOT(ISBLANK(A57))</formula>
    </cfRule>
  </conditionalFormatting>
  <conditionalFormatting sqref="T9:T13 T15 Q9:Q14 W10:X11 W9">
    <cfRule type="expression" dxfId="1107" priority="273">
      <formula>NOT(ISBLANK(Q9))</formula>
    </cfRule>
  </conditionalFormatting>
  <conditionalFormatting sqref="E1:G1">
    <cfRule type="expression" dxfId="1106" priority="257">
      <formula>NOT(ISBLANK(E1))</formula>
    </cfRule>
  </conditionalFormatting>
  <conditionalFormatting sqref="Q6:Q8 T8 W6:W8">
    <cfRule type="expression" dxfId="1105" priority="269">
      <formula>NOT(ISBLANK(Q6))</formula>
    </cfRule>
  </conditionalFormatting>
  <conditionalFormatting sqref="D11:D14 D16:D17">
    <cfRule type="expression" dxfId="1104" priority="251">
      <formula>NOT(ISBLANK(D11))</formula>
    </cfRule>
  </conditionalFormatting>
  <conditionalFormatting sqref="D8:D10">
    <cfRule type="expression" dxfId="1103" priority="250">
      <formula>NOT(ISBLANK(D8))</formula>
    </cfRule>
  </conditionalFormatting>
  <conditionalFormatting sqref="W4">
    <cfRule type="expression" dxfId="1102" priority="229">
      <formula>NOT(ISBLANK(W4))</formula>
    </cfRule>
  </conditionalFormatting>
  <conditionalFormatting sqref="C44:D46 C52:D53 D41:D43 D47:D51">
    <cfRule type="expression" dxfId="1101" priority="213">
      <formula>NOT(ISBLANK(C41))</formula>
    </cfRule>
  </conditionalFormatting>
  <conditionalFormatting sqref="AD2 Q5 W5">
    <cfRule type="expression" dxfId="1100" priority="236">
      <formula>NOT(ISBLANK(Q2))</formula>
    </cfRule>
  </conditionalFormatting>
  <conditionalFormatting sqref="AC2">
    <cfRule type="expression" dxfId="1099" priority="233">
      <formula>NOT(ISBLANK(AC2))</formula>
    </cfRule>
  </conditionalFormatting>
  <conditionalFormatting sqref="AR28 S30">
    <cfRule type="expression" dxfId="1098" priority="228">
      <formula>NOT(ISBLANK(S28))</formula>
    </cfRule>
  </conditionalFormatting>
  <conditionalFormatting sqref="P2:P4">
    <cfRule type="expression" dxfId="1097" priority="131">
      <formula>NOT(ISBLANK(P2))</formula>
    </cfRule>
  </conditionalFormatting>
  <conditionalFormatting sqref="AO28:AQ28 Q22:AB22">
    <cfRule type="expression" dxfId="1096" priority="212">
      <formula>NOT(ISBLANK(Q22))</formula>
    </cfRule>
  </conditionalFormatting>
  <conditionalFormatting sqref="B5">
    <cfRule type="expression" dxfId="1095" priority="200">
      <formula>NOT(ISBLANK(B5))</formula>
    </cfRule>
  </conditionalFormatting>
  <conditionalFormatting sqref="N1:P1">
    <cfRule type="expression" dxfId="1094" priority="205">
      <formula>NOT(ISBLANK(N1))</formula>
    </cfRule>
  </conditionalFormatting>
  <conditionalFormatting sqref="Y23">
    <cfRule type="expression" dxfId="1093" priority="208">
      <formula>NOT(ISBLANK(Y23))</formula>
    </cfRule>
  </conditionalFormatting>
  <conditionalFormatting sqref="AD24:AE25 AN28">
    <cfRule type="expression" dxfId="1092" priority="207">
      <formula>NOT(ISBLANK(AD24))</formula>
    </cfRule>
  </conditionalFormatting>
  <conditionalFormatting sqref="Q1:T1 W3 AA3">
    <cfRule type="expression" dxfId="1091" priority="206">
      <formula>NOT(ISBLANK(Q1))</formula>
    </cfRule>
  </conditionalFormatting>
  <conditionalFormatting sqref="B6">
    <cfRule type="expression" dxfId="1090" priority="201">
      <formula>NOT(ISBLANK(B6))</formula>
    </cfRule>
  </conditionalFormatting>
  <conditionalFormatting sqref="B2:B4">
    <cfRule type="expression" dxfId="1089" priority="199">
      <formula>NOT(ISBLANK(B2))</formula>
    </cfRule>
  </conditionalFormatting>
  <conditionalFormatting sqref="C2">
    <cfRule type="expression" dxfId="1088" priority="197">
      <formula>NOT(ISBLANK(C2))</formula>
    </cfRule>
  </conditionalFormatting>
  <conditionalFormatting sqref="G41">
    <cfRule type="expression" dxfId="1087" priority="196">
      <formula>NOT(ISBLANK(G41))</formula>
    </cfRule>
  </conditionalFormatting>
  <conditionalFormatting sqref="G23:G25">
    <cfRule type="expression" dxfId="1086" priority="195">
      <formula>NOT(ISBLANK(G23))</formula>
    </cfRule>
  </conditionalFormatting>
  <conditionalFormatting sqref="G40">
    <cfRule type="expression" dxfId="1085" priority="194">
      <formula>NOT(ISBLANK(G40))</formula>
    </cfRule>
  </conditionalFormatting>
  <conditionalFormatting sqref="E5">
    <cfRule type="expression" dxfId="1084" priority="187">
      <formula>NOT(ISBLANK(E5))</formula>
    </cfRule>
  </conditionalFormatting>
  <conditionalFormatting sqref="E6">
    <cfRule type="expression" dxfId="1083" priority="188">
      <formula>NOT(ISBLANK(E6))</formula>
    </cfRule>
  </conditionalFormatting>
  <conditionalFormatting sqref="E2:E4">
    <cfRule type="expression" dxfId="1082" priority="186">
      <formula>NOT(ISBLANK(E2))</formula>
    </cfRule>
  </conditionalFormatting>
  <conditionalFormatting sqref="F15">
    <cfRule type="expression" dxfId="1081" priority="185">
      <formula>NOT(ISBLANK(F15))</formula>
    </cfRule>
  </conditionalFormatting>
  <conditionalFormatting sqref="F2">
    <cfRule type="expression" dxfId="1080" priority="184">
      <formula>NOT(ISBLANK(F2))</formula>
    </cfRule>
  </conditionalFormatting>
  <conditionalFormatting sqref="F14 F16:F17">
    <cfRule type="expression" dxfId="1079" priority="183">
      <formula>NOT(ISBLANK(F14))</formula>
    </cfRule>
  </conditionalFormatting>
  <conditionalFormatting sqref="G2:G4">
    <cfRule type="expression" dxfId="1078" priority="181">
      <formula>NOT(ISBLANK(G2))</formula>
    </cfRule>
  </conditionalFormatting>
  <conditionalFormatting sqref="L50">
    <cfRule type="expression" dxfId="1077" priority="180">
      <formula>NOT(ISBLANK(L50))</formula>
    </cfRule>
  </conditionalFormatting>
  <conditionalFormatting sqref="L23">
    <cfRule type="expression" dxfId="1076" priority="176">
      <formula>NOT(ISBLANK(L23))</formula>
    </cfRule>
  </conditionalFormatting>
  <conditionalFormatting sqref="L24">
    <cfRule type="expression" dxfId="1075" priority="177">
      <formula>NOT(ISBLANK(L24))</formula>
    </cfRule>
  </conditionalFormatting>
  <conditionalFormatting sqref="L48 L51:L54">
    <cfRule type="expression" dxfId="1074" priority="175">
      <formula>NOT(ISBLANK(L48))</formula>
    </cfRule>
  </conditionalFormatting>
  <conditionalFormatting sqref="M24:M25">
    <cfRule type="expression" dxfId="1073" priority="174">
      <formula>NOT(ISBLANK(M24))</formula>
    </cfRule>
  </conditionalFormatting>
  <conditionalFormatting sqref="M23">
    <cfRule type="expression" dxfId="1072" priority="173">
      <formula>NOT(ISBLANK(M23))</formula>
    </cfRule>
  </conditionalFormatting>
  <conditionalFormatting sqref="N46">
    <cfRule type="expression" dxfId="1071" priority="172">
      <formula>NOT(ISBLANK(N46))</formula>
    </cfRule>
  </conditionalFormatting>
  <conditionalFormatting sqref="H5">
    <cfRule type="expression" dxfId="1070" priority="166">
      <formula>NOT(ISBLANK(H5))</formula>
    </cfRule>
  </conditionalFormatting>
  <conditionalFormatting sqref="H6">
    <cfRule type="expression" dxfId="1069" priority="167">
      <formula>NOT(ISBLANK(H6))</formula>
    </cfRule>
  </conditionalFormatting>
  <conditionalFormatting sqref="H2:H4">
    <cfRule type="expression" dxfId="1068" priority="165">
      <formula>NOT(ISBLANK(H2))</formula>
    </cfRule>
  </conditionalFormatting>
  <conditionalFormatting sqref="I3:I7 I10:I11">
    <cfRule type="expression" dxfId="1067" priority="164">
      <formula>NOT(ISBLANK(I3))</formula>
    </cfRule>
  </conditionalFormatting>
  <conditionalFormatting sqref="I2">
    <cfRule type="expression" dxfId="1066" priority="163">
      <formula>NOT(ISBLANK(I2))</formula>
    </cfRule>
  </conditionalFormatting>
  <conditionalFormatting sqref="I9">
    <cfRule type="expression" dxfId="1065" priority="162">
      <formula>NOT(ISBLANK(I9))</formula>
    </cfRule>
  </conditionalFormatting>
  <conditionalFormatting sqref="J2:J3">
    <cfRule type="expression" dxfId="1064" priority="160">
      <formula>NOT(ISBLANK(J2))</formula>
    </cfRule>
  </conditionalFormatting>
  <conditionalFormatting sqref="Q24">
    <cfRule type="expression" dxfId="1063" priority="156">
      <formula>NOT(ISBLANK(Q24))</formula>
    </cfRule>
  </conditionalFormatting>
  <conditionalFormatting sqref="Q23">
    <cfRule type="expression" dxfId="1062" priority="154">
      <formula>NOT(ISBLANK(Q23))</formula>
    </cfRule>
  </conditionalFormatting>
  <conditionalFormatting sqref="K5">
    <cfRule type="expression" dxfId="1061" priority="147">
      <formula>NOT(ISBLANK(K5))</formula>
    </cfRule>
  </conditionalFormatting>
  <conditionalFormatting sqref="K6">
    <cfRule type="expression" dxfId="1060" priority="148">
      <formula>NOT(ISBLANK(K6))</formula>
    </cfRule>
  </conditionalFormatting>
  <conditionalFormatting sqref="K3">
    <cfRule type="expression" dxfId="1059" priority="145">
      <formula>NOT(ISBLANK(K3))</formula>
    </cfRule>
  </conditionalFormatting>
  <conditionalFormatting sqref="K2 K4">
    <cfRule type="expression" dxfId="1058" priority="146">
      <formula>NOT(ISBLANK(K2))</formula>
    </cfRule>
  </conditionalFormatting>
  <conditionalFormatting sqref="L3:L7 L12">
    <cfRule type="expression" dxfId="1057" priority="144">
      <formula>NOT(ISBLANK(L3))</formula>
    </cfRule>
  </conditionalFormatting>
  <conditionalFormatting sqref="L2">
    <cfRule type="expression" dxfId="1056" priority="143">
      <formula>NOT(ISBLANK(L2))</formula>
    </cfRule>
  </conditionalFormatting>
  <conditionalFormatting sqref="L14:L17 L10">
    <cfRule type="expression" dxfId="1055" priority="142">
      <formula>NOT(ISBLANK(L10))</formula>
    </cfRule>
  </conditionalFormatting>
  <conditionalFormatting sqref="M3:M4">
    <cfRule type="expression" dxfId="1054" priority="140">
      <formula>NOT(ISBLANK(M3))</formula>
    </cfRule>
  </conditionalFormatting>
  <conditionalFormatting sqref="M2">
    <cfRule type="expression" dxfId="1053" priority="139">
      <formula>NOT(ISBLANK(M2))</formula>
    </cfRule>
  </conditionalFormatting>
  <conditionalFormatting sqref="N6">
    <cfRule type="expression" dxfId="1052" priority="138">
      <formula>NOT(ISBLANK(N6))</formula>
    </cfRule>
  </conditionalFormatting>
  <conditionalFormatting sqref="N3">
    <cfRule type="expression" dxfId="1051" priority="136">
      <formula>NOT(ISBLANK(N3))</formula>
    </cfRule>
  </conditionalFormatting>
  <conditionalFormatting sqref="N2 N4">
    <cfRule type="expression" dxfId="1050" priority="137">
      <formula>NOT(ISBLANK(N2))</formula>
    </cfRule>
  </conditionalFormatting>
  <conditionalFormatting sqref="O2">
    <cfRule type="expression" dxfId="1049" priority="133">
      <formula>NOT(ISBLANK(O2))</formula>
    </cfRule>
  </conditionalFormatting>
  <conditionalFormatting sqref="P17">
    <cfRule type="expression" dxfId="1048" priority="130">
      <formula>NOT(ISBLANK(P17))</formula>
    </cfRule>
  </conditionalFormatting>
  <conditionalFormatting sqref="Q3">
    <cfRule type="expression" dxfId="1047" priority="128">
      <formula>NOT(ISBLANK(Q3))</formula>
    </cfRule>
  </conditionalFormatting>
  <conditionalFormatting sqref="Q4 Q2">
    <cfRule type="expression" dxfId="1046" priority="129">
      <formula>NOT(ISBLANK(Q2))</formula>
    </cfRule>
  </conditionalFormatting>
  <conditionalFormatting sqref="R9:R12">
    <cfRule type="expression" dxfId="1045" priority="125">
      <formula>NOT(ISBLANK(R9))</formula>
    </cfRule>
  </conditionalFormatting>
  <conditionalFormatting sqref="R3">
    <cfRule type="expression" dxfId="1044" priority="124">
      <formula>NOT(ISBLANK(R3))</formula>
    </cfRule>
  </conditionalFormatting>
  <conditionalFormatting sqref="R2">
    <cfRule type="expression" dxfId="1043" priority="123">
      <formula>NOT(ISBLANK(R2))</formula>
    </cfRule>
  </conditionalFormatting>
  <conditionalFormatting sqref="S2">
    <cfRule type="expression" dxfId="1042" priority="121">
      <formula>NOT(ISBLANK(S2))</formula>
    </cfRule>
  </conditionalFormatting>
  <conditionalFormatting sqref="S15:S17">
    <cfRule type="expression" dxfId="1041" priority="120">
      <formula>NOT(ISBLANK(S15))</formula>
    </cfRule>
  </conditionalFormatting>
  <conditionalFormatting sqref="T7">
    <cfRule type="expression" dxfId="1040" priority="117">
      <formula>NOT(ISBLANK(T7))</formula>
    </cfRule>
  </conditionalFormatting>
  <conditionalFormatting sqref="T6">
    <cfRule type="expression" dxfId="1039" priority="116">
      <formula>NOT(ISBLANK(T6))</formula>
    </cfRule>
  </conditionalFormatting>
  <conditionalFormatting sqref="T3">
    <cfRule type="expression" dxfId="1038" priority="114">
      <formula>NOT(ISBLANK(T3))</formula>
    </cfRule>
  </conditionalFormatting>
  <conditionalFormatting sqref="T4 T2">
    <cfRule type="expression" dxfId="1037" priority="115">
      <formula>NOT(ISBLANK(T2))</formula>
    </cfRule>
  </conditionalFormatting>
  <conditionalFormatting sqref="U17">
    <cfRule type="expression" dxfId="1036" priority="113">
      <formula>NOT(ISBLANK(U17))</formula>
    </cfRule>
  </conditionalFormatting>
  <conditionalFormatting sqref="U15">
    <cfRule type="expression" dxfId="1035" priority="112">
      <formula>NOT(ISBLANK(U15))</formula>
    </cfRule>
  </conditionalFormatting>
  <conditionalFormatting sqref="U2:U4">
    <cfRule type="expression" dxfId="1034" priority="111">
      <formula>NOT(ISBLANK(U2))</formula>
    </cfRule>
  </conditionalFormatting>
  <conditionalFormatting sqref="V2">
    <cfRule type="expression" dxfId="1033" priority="108">
      <formula>NOT(ISBLANK(V2))</formula>
    </cfRule>
  </conditionalFormatting>
  <conditionalFormatting sqref="W2">
    <cfRule type="expression" dxfId="1032" priority="106">
      <formula>NOT(ISBLANK(W2))</formula>
    </cfRule>
  </conditionalFormatting>
  <conditionalFormatting sqref="X17">
    <cfRule type="expression" dxfId="1031" priority="105">
      <formula>NOT(ISBLANK(X17))</formula>
    </cfRule>
  </conditionalFormatting>
  <conditionalFormatting sqref="X2:X3 X12">
    <cfRule type="expression" dxfId="1030" priority="104">
      <formula>NOT(ISBLANK(X2))</formula>
    </cfRule>
  </conditionalFormatting>
  <conditionalFormatting sqref="X4">
    <cfRule type="expression" dxfId="1029" priority="103">
      <formula>NOT(ISBLANK(X4))</formula>
    </cfRule>
  </conditionalFormatting>
  <conditionalFormatting sqref="X6">
    <cfRule type="expression" dxfId="1028" priority="102">
      <formula>NOT(ISBLANK(X6))</formula>
    </cfRule>
  </conditionalFormatting>
  <conditionalFormatting sqref="Y15">
    <cfRule type="expression" dxfId="1027" priority="101">
      <formula>NOT(ISBLANK(Y15))</formula>
    </cfRule>
  </conditionalFormatting>
  <conditionalFormatting sqref="Y17">
    <cfRule type="expression" dxfId="1026" priority="98">
      <formula>NOT(ISBLANK(Y17))</formula>
    </cfRule>
  </conditionalFormatting>
  <conditionalFormatting sqref="Y11">
    <cfRule type="expression" dxfId="1025" priority="100">
      <formula>NOT(ISBLANK(Y11))</formula>
    </cfRule>
  </conditionalFormatting>
  <conditionalFormatting sqref="Y2:Y3">
    <cfRule type="expression" dxfId="1024" priority="99">
      <formula>NOT(ISBLANK(Y2))</formula>
    </cfRule>
  </conditionalFormatting>
  <conditionalFormatting sqref="Z17">
    <cfRule type="expression" dxfId="1023" priority="96">
      <formula>NOT(ISBLANK(Z17))</formula>
    </cfRule>
  </conditionalFormatting>
  <conditionalFormatting sqref="AA2">
    <cfRule type="expression" dxfId="1022" priority="95">
      <formula>NOT(ISBLANK(AA2))</formula>
    </cfRule>
  </conditionalFormatting>
  <conditionalFormatting sqref="AG52">
    <cfRule type="expression" dxfId="1021" priority="3">
      <formula>NOT(ISBLANK(AG52))</formula>
    </cfRule>
  </conditionalFormatting>
  <conditionalFormatting sqref="AH1:AV1 AF1:AF4 AL2 AN2:AR2 AH3:AI3 AK3:AL3 AN3:AO3 AT2 AV2 AL5 AN5:AT5 AV5 AK7 AO7 AL8 AN8:AT8 AV8 AQ9:AV9 AI10:AK10 AO10 AQ10 AF11:AF13 AL11 AN11:AT11 AV10:AV11 AL14:AQ14 AK13 AO13 AU14 AH15:AI15 AR13:AT15 AV13:AV15 AK15:AL16 AO15:AO16 AQ16 AT16 AI18 AV18 AT18 AH19:AI19 AK18:AL19 AN19 AS20 AU20:AV20 AK21 AM21 AH22:AI22 AQ23 AQ21 AK22:AL22 AT22:AT24 AR23:AS24 AO21:AO22 AU23:AU24 AF21:AF27 AV22:AV23 AI25 AR26:AS27 AG26:AI26 AI27:AQ27 AK25:AK26 AL25 AO25:AO26 AT27:AV27">
    <cfRule type="expression" dxfId="1020" priority="94">
      <formula>NOT(ISBLANK(AF1))</formula>
    </cfRule>
  </conditionalFormatting>
  <conditionalFormatting sqref="AG1">
    <cfRule type="expression" dxfId="1019" priority="93">
      <formula>NOT(ISBLANK(AG1))</formula>
    </cfRule>
  </conditionalFormatting>
  <conditionalFormatting sqref="AF8:AF10">
    <cfRule type="expression" dxfId="1018" priority="92">
      <formula>NOT(ISBLANK(AF8))</formula>
    </cfRule>
  </conditionalFormatting>
  <conditionalFormatting sqref="AN7 AQ7:AT7 AV7">
    <cfRule type="expression" dxfId="1017" priority="91">
      <formula>NOT(ISBLANK(AN7))</formula>
    </cfRule>
  </conditionalFormatting>
  <conditionalFormatting sqref="AS10:AU10">
    <cfRule type="expression" dxfId="1016" priority="90">
      <formula>NOT(ISBLANK(AS10))</formula>
    </cfRule>
  </conditionalFormatting>
  <conditionalFormatting sqref="AN20:AR20 AT20 AN17:AS17 AO23:AP24 AN23">
    <cfRule type="expression" dxfId="1015" priority="89">
      <formula>NOT(ISBLANK(AN17))</formula>
    </cfRule>
  </conditionalFormatting>
  <conditionalFormatting sqref="AF5:AF7">
    <cfRule type="expression" dxfId="1014" priority="87">
      <formula>NOT(ISBLANK(AF5))</formula>
    </cfRule>
  </conditionalFormatting>
  <conditionalFormatting sqref="AK17:AM17 AM20 AK23:AM23">
    <cfRule type="expression" dxfId="1013" priority="88">
      <formula>NOT(ISBLANK(AK17))</formula>
    </cfRule>
  </conditionalFormatting>
  <conditionalFormatting sqref="AP4:AS4 AU4:AV4">
    <cfRule type="expression" dxfId="1012" priority="86">
      <formula>NOT(ISBLANK(AP4))</formula>
    </cfRule>
  </conditionalFormatting>
  <conditionalFormatting sqref="AM4:AO4">
    <cfRule type="expression" dxfId="1011" priority="85">
      <formula>NOT(ISBLANK(AM4))</formula>
    </cfRule>
  </conditionalFormatting>
  <conditionalFormatting sqref="AI23">
    <cfRule type="expression" dxfId="1010" priority="83">
      <formula>NOT(ISBLANK(AI23))</formula>
    </cfRule>
  </conditionalFormatting>
  <conditionalFormatting sqref="AJ17 AJ23">
    <cfRule type="expression" dxfId="1009" priority="84">
      <formula>NOT(ISBLANK(AJ17))</formula>
    </cfRule>
  </conditionalFormatting>
  <conditionalFormatting sqref="AJ2">
    <cfRule type="expression" dxfId="1008" priority="79">
      <formula>NOT(ISBLANK(AJ2))</formula>
    </cfRule>
  </conditionalFormatting>
  <conditionalFormatting sqref="AF14:AF16">
    <cfRule type="expression" dxfId="1007" priority="81">
      <formula>NOT(ISBLANK(AF14))</formula>
    </cfRule>
  </conditionalFormatting>
  <conditionalFormatting sqref="AF17:AF20 AH23 AH27">
    <cfRule type="expression" dxfId="1006" priority="82">
      <formula>NOT(ISBLANK(AF17))</formula>
    </cfRule>
  </conditionalFormatting>
  <conditionalFormatting sqref="AK2">
    <cfRule type="expression" dxfId="1005" priority="80">
      <formula>NOT(ISBLANK(AK2))</formula>
    </cfRule>
  </conditionalFormatting>
  <conditionalFormatting sqref="AG2:AI2">
    <cfRule type="expression" dxfId="1004" priority="78">
      <formula>NOT(ISBLANK(AG2))</formula>
    </cfRule>
  </conditionalFormatting>
  <conditionalFormatting sqref="AG3">
    <cfRule type="expression" dxfId="1003" priority="77">
      <formula>NOT(ISBLANK(AG3))</formula>
    </cfRule>
  </conditionalFormatting>
  <conditionalFormatting sqref="AJ5">
    <cfRule type="expression" dxfId="1002" priority="75">
      <formula>NOT(ISBLANK(AJ5))</formula>
    </cfRule>
  </conditionalFormatting>
  <conditionalFormatting sqref="AK5">
    <cfRule type="expression" dxfId="1001" priority="76">
      <formula>NOT(ISBLANK(AK5))</formula>
    </cfRule>
  </conditionalFormatting>
  <conditionalFormatting sqref="AG5:AI5">
    <cfRule type="expression" dxfId="1000" priority="74">
      <formula>NOT(ISBLANK(AG5))</formula>
    </cfRule>
  </conditionalFormatting>
  <conditionalFormatting sqref="AT6">
    <cfRule type="expression" dxfId="999" priority="73">
      <formula>NOT(ISBLANK(AT6))</formula>
    </cfRule>
  </conditionalFormatting>
  <conditionalFormatting sqref="AG6">
    <cfRule type="expression" dxfId="998" priority="72">
      <formula>NOT(ISBLANK(AG6))</formula>
    </cfRule>
  </conditionalFormatting>
  <conditionalFormatting sqref="AS6 AU6:AV6">
    <cfRule type="expression" dxfId="997" priority="71">
      <formula>NOT(ISBLANK(AS6))</formula>
    </cfRule>
  </conditionalFormatting>
  <conditionalFormatting sqref="AG7:AI7">
    <cfRule type="expression" dxfId="996" priority="70">
      <formula>NOT(ISBLANK(AG7))</formula>
    </cfRule>
  </conditionalFormatting>
  <conditionalFormatting sqref="AJ8">
    <cfRule type="expression" dxfId="995" priority="68">
      <formula>NOT(ISBLANK(AJ8))</formula>
    </cfRule>
  </conditionalFormatting>
  <conditionalFormatting sqref="AK8">
    <cfRule type="expression" dxfId="994" priority="69">
      <formula>NOT(ISBLANK(AK8))</formula>
    </cfRule>
  </conditionalFormatting>
  <conditionalFormatting sqref="AG8:AI8">
    <cfRule type="expression" dxfId="993" priority="67">
      <formula>NOT(ISBLANK(AG8))</formula>
    </cfRule>
  </conditionalFormatting>
  <conditionalFormatting sqref="AH9:AL9 AO9:AP9">
    <cfRule type="expression" dxfId="992" priority="66">
      <formula>NOT(ISBLANK(AH9))</formula>
    </cfRule>
  </conditionalFormatting>
  <conditionalFormatting sqref="AG9">
    <cfRule type="expression" dxfId="991" priority="65">
      <formula>NOT(ISBLANK(AG9))</formula>
    </cfRule>
  </conditionalFormatting>
  <conditionalFormatting sqref="AN9">
    <cfRule type="expression" dxfId="990" priority="64">
      <formula>NOT(ISBLANK(AN9))</formula>
    </cfRule>
  </conditionalFormatting>
  <conditionalFormatting sqref="AG10:AH10">
    <cfRule type="expression" dxfId="989" priority="63">
      <formula>NOT(ISBLANK(AG10))</formula>
    </cfRule>
  </conditionalFormatting>
  <conditionalFormatting sqref="AJ11">
    <cfRule type="expression" dxfId="988" priority="61">
      <formula>NOT(ISBLANK(AJ11))</formula>
    </cfRule>
  </conditionalFormatting>
  <conditionalFormatting sqref="AK11">
    <cfRule type="expression" dxfId="987" priority="62">
      <formula>NOT(ISBLANK(AK11))</formula>
    </cfRule>
  </conditionalFormatting>
  <conditionalFormatting sqref="AH11">
    <cfRule type="expression" dxfId="986" priority="59">
      <formula>NOT(ISBLANK(AH11))</formula>
    </cfRule>
  </conditionalFormatting>
  <conditionalFormatting sqref="AG11 AI11">
    <cfRule type="expression" dxfId="985" priority="60">
      <formula>NOT(ISBLANK(AG11))</formula>
    </cfRule>
  </conditionalFormatting>
  <conditionalFormatting sqref="AH12:AL12 AQ12">
    <cfRule type="expression" dxfId="984" priority="58">
      <formula>NOT(ISBLANK(AH12))</formula>
    </cfRule>
  </conditionalFormatting>
  <conditionalFormatting sqref="AG12">
    <cfRule type="expression" dxfId="983" priority="57">
      <formula>NOT(ISBLANK(AG12))</formula>
    </cfRule>
  </conditionalFormatting>
  <conditionalFormatting sqref="AS12:AV12 AO12">
    <cfRule type="expression" dxfId="982" priority="56">
      <formula>NOT(ISBLANK(AO12))</formula>
    </cfRule>
  </conditionalFormatting>
  <conditionalFormatting sqref="AH13:AI13">
    <cfRule type="expression" dxfId="981" priority="55">
      <formula>NOT(ISBLANK(AH13))</formula>
    </cfRule>
  </conditionalFormatting>
  <conditionalFormatting sqref="AG13">
    <cfRule type="expression" dxfId="980" priority="54">
      <formula>NOT(ISBLANK(AG13))</formula>
    </cfRule>
  </conditionalFormatting>
  <conditionalFormatting sqref="AK14">
    <cfRule type="expression" dxfId="979" priority="53">
      <formula>NOT(ISBLANK(AK14))</formula>
    </cfRule>
  </conditionalFormatting>
  <conditionalFormatting sqref="AH14">
    <cfRule type="expression" dxfId="978" priority="51">
      <formula>NOT(ISBLANK(AH14))</formula>
    </cfRule>
  </conditionalFormatting>
  <conditionalFormatting sqref="AG14 AI14">
    <cfRule type="expression" dxfId="977" priority="52">
      <formula>NOT(ISBLANK(AG14))</formula>
    </cfRule>
  </conditionalFormatting>
  <conditionalFormatting sqref="AG15">
    <cfRule type="expression" dxfId="976" priority="50">
      <formula>NOT(ISBLANK(AG15))</formula>
    </cfRule>
  </conditionalFormatting>
  <conditionalFormatting sqref="AG16:AI16">
    <cfRule type="expression" dxfId="975" priority="49">
      <formula>NOT(ISBLANK(AG16))</formula>
    </cfRule>
  </conditionalFormatting>
  <conditionalFormatting sqref="AV16">
    <cfRule type="expression" dxfId="974" priority="48">
      <formula>NOT(ISBLANK(AV16))</formula>
    </cfRule>
  </conditionalFormatting>
  <conditionalFormatting sqref="AH17">
    <cfRule type="expression" dxfId="973" priority="46">
      <formula>NOT(ISBLANK(AH17))</formula>
    </cfRule>
  </conditionalFormatting>
  <conditionalFormatting sqref="AI17 AG17">
    <cfRule type="expression" dxfId="972" priority="47">
      <formula>NOT(ISBLANK(AG17))</formula>
    </cfRule>
  </conditionalFormatting>
  <conditionalFormatting sqref="AN18:AQ18">
    <cfRule type="expression" dxfId="971" priority="45">
      <formula>NOT(ISBLANK(AN18))</formula>
    </cfRule>
  </conditionalFormatting>
  <conditionalFormatting sqref="AH18">
    <cfRule type="expression" dxfId="970" priority="44">
      <formula>NOT(ISBLANK(AH18))</formula>
    </cfRule>
  </conditionalFormatting>
  <conditionalFormatting sqref="AG18">
    <cfRule type="expression" dxfId="969" priority="43">
      <formula>NOT(ISBLANK(AG18))</formula>
    </cfRule>
  </conditionalFormatting>
  <conditionalFormatting sqref="AG19">
    <cfRule type="expression" dxfId="968" priority="42">
      <formula>NOT(ISBLANK(AG19))</formula>
    </cfRule>
  </conditionalFormatting>
  <conditionalFormatting sqref="AT19:AV19">
    <cfRule type="expression" dxfId="967" priority="41">
      <formula>NOT(ISBLANK(AT19))</formula>
    </cfRule>
  </conditionalFormatting>
  <conditionalFormatting sqref="AL20">
    <cfRule type="expression" dxfId="966" priority="40">
      <formula>NOT(ISBLANK(AL20))</formula>
    </cfRule>
  </conditionalFormatting>
  <conditionalFormatting sqref="AK20">
    <cfRule type="expression" dxfId="965" priority="39">
      <formula>NOT(ISBLANK(AK20))</formula>
    </cfRule>
  </conditionalFormatting>
  <conditionalFormatting sqref="AH20">
    <cfRule type="expression" dxfId="964" priority="37">
      <formula>NOT(ISBLANK(AH20))</formula>
    </cfRule>
  </conditionalFormatting>
  <conditionalFormatting sqref="AI20 AG20">
    <cfRule type="expression" dxfId="963" priority="38">
      <formula>NOT(ISBLANK(AG20))</formula>
    </cfRule>
  </conditionalFormatting>
  <conditionalFormatting sqref="AV21">
    <cfRule type="expression" dxfId="962" priority="36">
      <formula>NOT(ISBLANK(AV21))</formula>
    </cfRule>
  </conditionalFormatting>
  <conditionalFormatting sqref="AT21">
    <cfRule type="expression" dxfId="961" priority="35">
      <formula>NOT(ISBLANK(AT21))</formula>
    </cfRule>
  </conditionalFormatting>
  <conditionalFormatting sqref="AG21:AI21">
    <cfRule type="expression" dxfId="960" priority="34">
      <formula>NOT(ISBLANK(AG21))</formula>
    </cfRule>
  </conditionalFormatting>
  <conditionalFormatting sqref="AG22">
    <cfRule type="expression" dxfId="959" priority="33">
      <formula>NOT(ISBLANK(AG22))</formula>
    </cfRule>
  </conditionalFormatting>
  <conditionalFormatting sqref="AG23">
    <cfRule type="expression" dxfId="958" priority="32">
      <formula>NOT(ISBLANK(AG23))</formula>
    </cfRule>
  </conditionalFormatting>
  <conditionalFormatting sqref="AV24">
    <cfRule type="expression" dxfId="957" priority="31">
      <formula>NOT(ISBLANK(AV24))</formula>
    </cfRule>
  </conditionalFormatting>
  <conditionalFormatting sqref="AG24:AH24 AQ24">
    <cfRule type="expression" dxfId="956" priority="30">
      <formula>NOT(ISBLANK(AG24))</formula>
    </cfRule>
  </conditionalFormatting>
  <conditionalFormatting sqref="AI24">
    <cfRule type="expression" dxfId="955" priority="29">
      <formula>NOT(ISBLANK(AI24))</formula>
    </cfRule>
  </conditionalFormatting>
  <conditionalFormatting sqref="AK24">
    <cfRule type="expression" dxfId="954" priority="28">
      <formula>NOT(ISBLANK(AK24))</formula>
    </cfRule>
  </conditionalFormatting>
  <conditionalFormatting sqref="AT25">
    <cfRule type="expression" dxfId="953" priority="27">
      <formula>NOT(ISBLANK(AT25))</formula>
    </cfRule>
  </conditionalFormatting>
  <conditionalFormatting sqref="AV25">
    <cfRule type="expression" dxfId="952" priority="24">
      <formula>NOT(ISBLANK(AV25))</formula>
    </cfRule>
  </conditionalFormatting>
  <conditionalFormatting sqref="AP25">
    <cfRule type="expression" dxfId="951" priority="26">
      <formula>NOT(ISBLANK(AP25))</formula>
    </cfRule>
  </conditionalFormatting>
  <conditionalFormatting sqref="AG25:AH25">
    <cfRule type="expression" dxfId="950" priority="25">
      <formula>NOT(ISBLANK(AG25))</formula>
    </cfRule>
  </conditionalFormatting>
  <conditionalFormatting sqref="AV26">
    <cfRule type="expression" dxfId="949" priority="23">
      <formula>NOT(ISBLANK(AV26))</formula>
    </cfRule>
  </conditionalFormatting>
  <conditionalFormatting sqref="AG27">
    <cfRule type="expression" dxfId="948" priority="22">
      <formula>NOT(ISBLANK(AG27))</formula>
    </cfRule>
  </conditionalFormatting>
  <conditionalFormatting sqref="BE36:BL36 AH36:AV36 AG57:AG59 AG37:BL37 AG38:AK38 AO38 AS38 AW38:AX38 BE38 BH38 BL38 AI39:AX39 AG40:AI40 AK40:AL40 AN40:AP40 AR40 AT40 AW40 AY40:BA40 BC40:BF40 BH40 AS41 AV41 AZ42 BB42 AX41:BL41 BD42 BH42:BJ42 BL42 AN44:AO44 AQ44:BD44 AG45:AL45 AO45:AQ45 AT45 AV45:AY45 BA45:BC45 BE43:BE45 BF43:BG44 BH44:BJ46 BK44 AG46:AK46 AO46:AP46 AR46:BG46 AF36:AF51 AI47 AK47:AL47 AN47:AO47 AQ47 AS47:AT47 AV47 BL44:BL46 BK46 BC48:BC49 AT49:AV49 AY49:BB49 BD48 AG50:AL50 AN50:AP50 AR50 AT50 AV50:AW50 BA50:BC50 BE49:BE50 BF49:BL49 BH50:BJ50 BL50 AG51:AK51 AO51:AP51 AY51 AI52:AL52 BB52 BE52:BF52 BH52:BL52 AK53:AL53 AN52:AO53 AS52:AT53 AW51:AW53 AX52:AZ52 AY53 BJ53 BL53 AG53:AI54 AO54 AQ54 AG55:AL55 AO55:AP55 AR55:AT55 AW55 AY55 AU54:BI54 BA55 BC55 BK54:BL54 AR56:AS56 AV56:BA56 BD56:BK56 AN57:AP57 AV57:AW57 BA57 BD57 BI57:BI60 BK58 BL57:BL58 AH57:AI57 BG57 AO58:AS58 AK57:AK59 AO59:AP59 AT57:AT59 AW59 AY59 AU58:BG58 BH57:BH58 BA59 BJ57:BJ58 BE59 BJ60:BL60 BK59:BL59 AI59:AI60 AH59 AJ60:BH60 BA62 AU62:AW62 BE62:BJ62 BL62 AG62:AI62">
    <cfRule type="expression" dxfId="947" priority="21">
      <formula>NOT(ISBLANK(AF36))</formula>
    </cfRule>
  </conditionalFormatting>
  <conditionalFormatting sqref="AG36">
    <cfRule type="expression" dxfId="946" priority="20">
      <formula>NOT(ISBLANK(AG36))</formula>
    </cfRule>
  </conditionalFormatting>
  <conditionalFormatting sqref="AW36:BD36">
    <cfRule type="expression" dxfId="945" priority="19">
      <formula>NOT(ISBLANK(AW36))</formula>
    </cfRule>
  </conditionalFormatting>
  <conditionalFormatting sqref="BB38:BD39 BJ38:BK39 AY39:BA39 BE39:BI39">
    <cfRule type="expression" dxfId="944" priority="17">
      <formula>NOT(ISBLANK(AY38))</formula>
    </cfRule>
  </conditionalFormatting>
  <conditionalFormatting sqref="AN54">
    <cfRule type="expression" dxfId="943" priority="18">
      <formula>NOT(ISBLANK(AN54))</formula>
    </cfRule>
  </conditionalFormatting>
  <conditionalFormatting sqref="AF52:AF62">
    <cfRule type="expression" dxfId="942" priority="16">
      <formula>NOT(ISBLANK(AF52))</formula>
    </cfRule>
  </conditionalFormatting>
  <conditionalFormatting sqref="AG60">
    <cfRule type="expression" dxfId="941" priority="15">
      <formula>NOT(ISBLANK(AG60))</formula>
    </cfRule>
  </conditionalFormatting>
  <conditionalFormatting sqref="AY42">
    <cfRule type="expression" dxfId="940" priority="14">
      <formula>NOT(ISBLANK(AY42))</formula>
    </cfRule>
  </conditionalFormatting>
  <conditionalFormatting sqref="AG42:AI42">
    <cfRule type="expression" dxfId="939" priority="13">
      <formula>NOT(ISBLANK(AG42))</formula>
    </cfRule>
  </conditionalFormatting>
  <conditionalFormatting sqref="AX42">
    <cfRule type="expression" dxfId="938" priority="12">
      <formula>NOT(ISBLANK(AX42))</formula>
    </cfRule>
  </conditionalFormatting>
  <conditionalFormatting sqref="BH47">
    <cfRule type="expression" dxfId="937" priority="11">
      <formula>NOT(ISBLANK(BH47))</formula>
    </cfRule>
  </conditionalFormatting>
  <conditionalFormatting sqref="AG47">
    <cfRule type="expression" dxfId="936" priority="9">
      <formula>NOT(ISBLANK(AG47))</formula>
    </cfRule>
  </conditionalFormatting>
  <conditionalFormatting sqref="AH47">
    <cfRule type="expression" dxfId="935" priority="10">
      <formula>NOT(ISBLANK(AH47))</formula>
    </cfRule>
  </conditionalFormatting>
  <conditionalFormatting sqref="BF47 BI47:BL47">
    <cfRule type="expression" dxfId="934" priority="8">
      <formula>NOT(ISBLANK(BF47))</formula>
    </cfRule>
  </conditionalFormatting>
  <conditionalFormatting sqref="AH48:AI48">
    <cfRule type="expression" dxfId="933" priority="7">
      <formula>NOT(ISBLANK(AH48))</formula>
    </cfRule>
  </conditionalFormatting>
  <conditionalFormatting sqref="AG48">
    <cfRule type="expression" dxfId="932" priority="6">
      <formula>NOT(ISBLANK(AG48))</formula>
    </cfRule>
  </conditionalFormatting>
  <conditionalFormatting sqref="BD49">
    <cfRule type="expression" dxfId="931" priority="5">
      <formula>NOT(ISBLANK(BD49))</formula>
    </cfRule>
  </conditionalFormatting>
  <conditionalFormatting sqref="AH52">
    <cfRule type="expression" dxfId="930" priority="4">
      <formula>NOT(ISBLANK(AH52))</formula>
    </cfRule>
  </conditionalFormatting>
  <conditionalFormatting sqref="AK2:AK27">
    <cfRule type="cellIs" dxfId="929" priority="2" operator="lessThan">
      <formula>1</formula>
    </cfRule>
  </conditionalFormatting>
  <conditionalFormatting sqref="AK37:AK62">
    <cfRule type="cellIs" dxfId="928" priority="1" operator="lessThan">
      <formula>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9"/>
  <sheetViews>
    <sheetView topLeftCell="A250" zoomScaleNormal="100" workbookViewId="0">
      <selection activeCell="A276" activeCellId="11" sqref="A254:H254 A256:H256 A258:H258 A260:H260 A262:H262 A264:H264 A266:H266 A268:H268 A270:H270 A272:H272 A274:H274 A276:H276"/>
    </sheetView>
  </sheetViews>
  <sheetFormatPr baseColWidth="10" defaultRowHeight="15"/>
  <cols>
    <col min="1" max="1" width="6.5703125" style="6" customWidth="1"/>
    <col min="2" max="2" width="17.28515625" style="6" customWidth="1"/>
    <col min="3" max="3" width="11.7109375" style="6" customWidth="1"/>
    <col min="4" max="4" width="29.7109375" style="6" customWidth="1"/>
    <col min="5" max="5" width="14.28515625" style="64" customWidth="1"/>
    <col min="6" max="6" width="15.7109375" style="48" customWidth="1"/>
    <col min="7" max="7" width="9.42578125" style="48" customWidth="1"/>
    <col min="8" max="8" width="10.28515625" style="48" customWidth="1"/>
    <col min="9" max="9" width="10.85546875" style="64" customWidth="1"/>
    <col min="10" max="11" width="10.42578125" style="64" customWidth="1"/>
    <col min="12" max="12" width="10.140625" style="64" customWidth="1"/>
    <col min="13" max="13" width="10.85546875" style="64" customWidth="1"/>
    <col min="14" max="15" width="10.42578125" style="64" customWidth="1"/>
    <col min="16" max="16" width="10.140625" style="64" customWidth="1"/>
    <col min="17" max="17" width="10.85546875" style="64" customWidth="1"/>
    <col min="18" max="19" width="10.42578125" style="64" customWidth="1"/>
    <col min="20" max="20" width="10" style="64" customWidth="1"/>
  </cols>
  <sheetData>
    <row r="1" spans="1:22" ht="15.75" customHeight="1">
      <c r="A1" s="6" t="s">
        <v>122</v>
      </c>
      <c r="B1" s="6" t="s">
        <v>123</v>
      </c>
      <c r="C1" s="6" t="s">
        <v>126</v>
      </c>
      <c r="D1" s="6" t="s">
        <v>124</v>
      </c>
      <c r="E1" s="6" t="s">
        <v>125</v>
      </c>
      <c r="F1" s="6" t="s">
        <v>127</v>
      </c>
      <c r="G1" s="6" t="s">
        <v>128</v>
      </c>
      <c r="H1" s="6" t="s">
        <v>129</v>
      </c>
      <c r="I1" s="6" t="s">
        <v>130</v>
      </c>
      <c r="J1" s="6" t="s">
        <v>131</v>
      </c>
      <c r="K1" s="6" t="s">
        <v>132</v>
      </c>
      <c r="L1" s="6" t="s">
        <v>133</v>
      </c>
      <c r="M1" s="6" t="s">
        <v>134</v>
      </c>
      <c r="N1" s="6" t="s">
        <v>135</v>
      </c>
      <c r="O1" s="6" t="s">
        <v>136</v>
      </c>
      <c r="P1" s="6" t="s">
        <v>137</v>
      </c>
      <c r="Q1" s="6" t="s">
        <v>138</v>
      </c>
      <c r="R1" s="6" t="s">
        <v>139</v>
      </c>
      <c r="S1" s="6" t="s">
        <v>140</v>
      </c>
      <c r="T1" s="6" t="s">
        <v>141</v>
      </c>
      <c r="U1" s="19" t="s">
        <v>42</v>
      </c>
      <c r="V1" s="19" t="s">
        <v>71</v>
      </c>
    </row>
    <row r="2" spans="1:22">
      <c r="A2" s="6" t="s">
        <v>152</v>
      </c>
      <c r="B2" s="6" t="s">
        <v>224</v>
      </c>
      <c r="C2" s="6" t="s">
        <v>73</v>
      </c>
      <c r="D2" s="6" t="s">
        <v>3</v>
      </c>
      <c r="E2" s="7">
        <v>0.56192165613174438</v>
      </c>
      <c r="F2" s="48">
        <v>2239</v>
      </c>
      <c r="G2" s="48">
        <v>1</v>
      </c>
      <c r="H2" s="48">
        <v>2238</v>
      </c>
      <c r="I2" s="7">
        <v>1</v>
      </c>
      <c r="J2" s="7">
        <v>0</v>
      </c>
      <c r="K2" s="7">
        <v>1</v>
      </c>
      <c r="L2" s="7">
        <v>2237</v>
      </c>
      <c r="M2" s="7">
        <v>0</v>
      </c>
      <c r="N2" s="7">
        <v>0</v>
      </c>
      <c r="O2" s="7">
        <v>0</v>
      </c>
      <c r="P2" s="7">
        <v>0</v>
      </c>
      <c r="Q2" s="7">
        <v>1</v>
      </c>
      <c r="R2" s="7">
        <v>0</v>
      </c>
      <c r="S2" s="7">
        <v>0</v>
      </c>
      <c r="T2" s="7">
        <v>2238</v>
      </c>
      <c r="U2" s="9">
        <f t="shared" ref="U2:U10" si="0">1/3*F2</f>
        <v>746.33333333333326</v>
      </c>
      <c r="V2" s="21">
        <f t="shared" ref="V2:V10" si="1">SUM(I2:K2,M2:O2,Q2:S2)</f>
        <v>3</v>
      </c>
    </row>
    <row r="3" spans="1:22">
      <c r="A3" s="6" t="s">
        <v>154</v>
      </c>
      <c r="B3" s="6" t="s">
        <v>224</v>
      </c>
      <c r="C3" s="6" t="s">
        <v>74</v>
      </c>
      <c r="D3" s="6" t="s">
        <v>3</v>
      </c>
      <c r="E3" s="7">
        <v>0.96192252635955811</v>
      </c>
      <c r="F3" s="48">
        <v>17006</v>
      </c>
      <c r="G3" s="48">
        <v>13</v>
      </c>
      <c r="H3" s="48">
        <v>16993</v>
      </c>
      <c r="I3" s="7">
        <v>0</v>
      </c>
      <c r="J3" s="7">
        <v>13</v>
      </c>
      <c r="K3" s="7">
        <v>49</v>
      </c>
      <c r="L3" s="7">
        <v>16944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5</v>
      </c>
      <c r="S3" s="7">
        <v>1</v>
      </c>
      <c r="T3" s="7">
        <v>17000</v>
      </c>
      <c r="U3" s="9">
        <f t="shared" si="0"/>
        <v>5668.6666666666661</v>
      </c>
      <c r="V3" s="21">
        <f t="shared" si="1"/>
        <v>68</v>
      </c>
    </row>
    <row r="4" spans="1:22">
      <c r="A4" s="6" t="s">
        <v>157</v>
      </c>
      <c r="B4" s="6" t="s">
        <v>224</v>
      </c>
      <c r="C4" s="6" t="s">
        <v>74</v>
      </c>
      <c r="D4" s="6" t="s">
        <v>3</v>
      </c>
      <c r="E4" s="7">
        <v>1.4727336168289185</v>
      </c>
      <c r="F4" s="48">
        <v>17092</v>
      </c>
      <c r="G4" s="48">
        <v>20</v>
      </c>
      <c r="H4" s="48">
        <v>17072</v>
      </c>
      <c r="I4" s="7">
        <v>1</v>
      </c>
      <c r="J4" s="7">
        <v>7</v>
      </c>
      <c r="K4" s="7">
        <v>68</v>
      </c>
      <c r="L4" s="7">
        <v>17016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9">
        <f t="shared" si="0"/>
        <v>5697.333333333333</v>
      </c>
      <c r="V4" s="21">
        <f t="shared" si="1"/>
        <v>76</v>
      </c>
    </row>
    <row r="5" spans="1:22">
      <c r="A5" s="6" t="s">
        <v>161</v>
      </c>
      <c r="B5" s="6" t="s">
        <v>224</v>
      </c>
      <c r="C5" s="6" t="s">
        <v>73</v>
      </c>
      <c r="D5" s="6" t="s">
        <v>3</v>
      </c>
      <c r="E5" s="7">
        <v>0.60026800632476807</v>
      </c>
      <c r="F5" s="48">
        <v>14672</v>
      </c>
      <c r="G5" s="48">
        <v>7</v>
      </c>
      <c r="H5" s="48">
        <v>14665</v>
      </c>
      <c r="I5" s="7">
        <v>0</v>
      </c>
      <c r="J5" s="7">
        <v>7</v>
      </c>
      <c r="K5" s="7">
        <v>44</v>
      </c>
      <c r="L5" s="7">
        <v>14621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4</v>
      </c>
      <c r="S5" s="7">
        <v>0</v>
      </c>
      <c r="T5" s="7">
        <v>14668</v>
      </c>
      <c r="U5" s="9">
        <f t="shared" si="0"/>
        <v>4890.6666666666661</v>
      </c>
      <c r="V5" s="21">
        <f t="shared" si="1"/>
        <v>55</v>
      </c>
    </row>
    <row r="6" spans="1:22">
      <c r="A6" s="6" t="s">
        <v>163</v>
      </c>
      <c r="B6" s="6" t="s">
        <v>224</v>
      </c>
      <c r="C6" s="6" t="s">
        <v>74</v>
      </c>
      <c r="D6" s="6" t="s">
        <v>3</v>
      </c>
      <c r="E6" s="7">
        <v>0.49967548251152039</v>
      </c>
      <c r="F6" s="48">
        <v>17625</v>
      </c>
      <c r="G6" s="48">
        <v>7</v>
      </c>
      <c r="H6" s="48">
        <v>17618</v>
      </c>
      <c r="I6" s="7">
        <v>2</v>
      </c>
      <c r="J6" s="7">
        <v>5</v>
      </c>
      <c r="K6" s="7">
        <v>60</v>
      </c>
      <c r="L6" s="7">
        <v>17558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3</v>
      </c>
      <c r="S6" s="7">
        <v>1</v>
      </c>
      <c r="T6" s="7">
        <v>17621</v>
      </c>
      <c r="U6" s="9">
        <f t="shared" si="0"/>
        <v>5875</v>
      </c>
      <c r="V6" s="21">
        <f t="shared" si="1"/>
        <v>71</v>
      </c>
    </row>
    <row r="7" spans="1:22">
      <c r="A7" s="6" t="s">
        <v>166</v>
      </c>
      <c r="B7" s="6" t="s">
        <v>224</v>
      </c>
      <c r="C7" s="6" t="s">
        <v>74</v>
      </c>
      <c r="D7" s="6" t="s">
        <v>3</v>
      </c>
      <c r="E7" s="7">
        <v>0.79995828866958618</v>
      </c>
      <c r="F7" s="48">
        <v>17302</v>
      </c>
      <c r="G7" s="48">
        <v>11</v>
      </c>
      <c r="H7" s="48">
        <v>17291</v>
      </c>
      <c r="I7" s="7">
        <v>0</v>
      </c>
      <c r="J7" s="7">
        <v>12</v>
      </c>
      <c r="K7" s="7">
        <v>55</v>
      </c>
      <c r="L7" s="7">
        <v>17235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9">
        <f t="shared" si="0"/>
        <v>5767.333333333333</v>
      </c>
      <c r="V7" s="21">
        <f t="shared" si="1"/>
        <v>67</v>
      </c>
    </row>
    <row r="8" spans="1:22">
      <c r="A8" s="6" t="s">
        <v>170</v>
      </c>
      <c r="B8" s="6" t="s">
        <v>224</v>
      </c>
      <c r="C8" s="6" t="s">
        <v>73</v>
      </c>
      <c r="D8" s="6" t="s">
        <v>3</v>
      </c>
      <c r="E8" s="7">
        <v>1.3691756725311279</v>
      </c>
      <c r="F8" s="48">
        <v>18384</v>
      </c>
      <c r="G8" s="48">
        <v>20</v>
      </c>
      <c r="H8" s="48">
        <v>18364</v>
      </c>
      <c r="I8" s="7">
        <v>1</v>
      </c>
      <c r="J8" s="7">
        <v>19</v>
      </c>
      <c r="K8" s="7">
        <v>44</v>
      </c>
      <c r="L8" s="7">
        <v>18320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7</v>
      </c>
      <c r="S8" s="7">
        <v>2</v>
      </c>
      <c r="T8" s="7">
        <v>18375</v>
      </c>
      <c r="U8" s="9">
        <f t="shared" si="0"/>
        <v>6128</v>
      </c>
      <c r="V8" s="21">
        <f t="shared" si="1"/>
        <v>73</v>
      </c>
    </row>
    <row r="9" spans="1:22">
      <c r="A9" s="6" t="s">
        <v>172</v>
      </c>
      <c r="B9" s="6" t="s">
        <v>224</v>
      </c>
      <c r="C9" s="6" t="s">
        <v>74</v>
      </c>
      <c r="D9" s="6" t="s">
        <v>3</v>
      </c>
      <c r="E9" s="7">
        <v>0.59744858741760254</v>
      </c>
      <c r="F9" s="48">
        <v>18953</v>
      </c>
      <c r="G9" s="48">
        <v>9</v>
      </c>
      <c r="H9" s="48">
        <v>18944</v>
      </c>
      <c r="I9" s="7">
        <v>1</v>
      </c>
      <c r="J9" s="7">
        <v>14</v>
      </c>
      <c r="K9" s="7">
        <v>73</v>
      </c>
      <c r="L9" s="7">
        <v>18865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3</v>
      </c>
      <c r="S9" s="7">
        <v>3</v>
      </c>
      <c r="T9" s="7">
        <v>18947</v>
      </c>
      <c r="U9" s="9">
        <f t="shared" si="0"/>
        <v>6317.6666666666661</v>
      </c>
      <c r="V9" s="21">
        <f t="shared" si="1"/>
        <v>94</v>
      </c>
    </row>
    <row r="10" spans="1:22">
      <c r="A10" s="6" t="s">
        <v>175</v>
      </c>
      <c r="B10" s="6" t="s">
        <v>224</v>
      </c>
      <c r="C10" s="6" t="s">
        <v>74</v>
      </c>
      <c r="D10" s="6" t="s">
        <v>3</v>
      </c>
      <c r="E10" s="7">
        <v>0.77409034967422485</v>
      </c>
      <c r="F10" s="48">
        <v>17880</v>
      </c>
      <c r="G10" s="48">
        <v>11</v>
      </c>
      <c r="H10" s="48">
        <v>17869</v>
      </c>
      <c r="I10" s="7">
        <v>2</v>
      </c>
      <c r="J10" s="7">
        <v>9</v>
      </c>
      <c r="K10" s="7">
        <v>78</v>
      </c>
      <c r="L10" s="7">
        <v>17791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9">
        <f t="shared" si="0"/>
        <v>5960</v>
      </c>
      <c r="V10" s="21">
        <f t="shared" si="1"/>
        <v>89</v>
      </c>
    </row>
    <row r="11" spans="1:22">
      <c r="A11" s="6" t="s">
        <v>179</v>
      </c>
      <c r="B11" s="6" t="s">
        <v>224</v>
      </c>
      <c r="C11" s="6" t="s">
        <v>73</v>
      </c>
      <c r="D11" s="6" t="s">
        <v>3</v>
      </c>
      <c r="E11" s="7">
        <v>0.80508297681808472</v>
      </c>
      <c r="F11" s="48">
        <v>15629</v>
      </c>
      <c r="G11" s="48">
        <v>10</v>
      </c>
      <c r="H11" s="48">
        <v>15619</v>
      </c>
      <c r="I11" s="7">
        <v>1</v>
      </c>
      <c r="J11" s="7">
        <v>9</v>
      </c>
      <c r="K11" s="7">
        <v>35</v>
      </c>
      <c r="L11" s="7">
        <v>15584</v>
      </c>
      <c r="M11" s="7">
        <v>0</v>
      </c>
      <c r="N11" s="7">
        <v>0</v>
      </c>
      <c r="O11" s="7">
        <v>0</v>
      </c>
      <c r="P11" s="7">
        <v>0</v>
      </c>
      <c r="Q11" s="7">
        <v>2</v>
      </c>
      <c r="R11" s="7">
        <v>4</v>
      </c>
      <c r="S11" s="7">
        <v>0</v>
      </c>
      <c r="T11" s="7">
        <v>15623</v>
      </c>
    </row>
    <row r="12" spans="1:22">
      <c r="A12" s="6" t="s">
        <v>181</v>
      </c>
      <c r="B12" s="6" t="s">
        <v>224</v>
      </c>
      <c r="C12" s="6" t="s">
        <v>74</v>
      </c>
      <c r="D12" s="6" t="s">
        <v>3</v>
      </c>
      <c r="E12" s="7">
        <v>0.34243369102478027</v>
      </c>
      <c r="F12" s="48">
        <v>18369</v>
      </c>
      <c r="G12" s="48">
        <v>5</v>
      </c>
      <c r="H12" s="48">
        <v>18364</v>
      </c>
      <c r="I12" s="7">
        <v>2</v>
      </c>
      <c r="J12" s="7">
        <v>6</v>
      </c>
      <c r="K12" s="7">
        <v>59</v>
      </c>
      <c r="L12" s="7">
        <v>18302</v>
      </c>
      <c r="M12" s="7">
        <v>0</v>
      </c>
      <c r="N12" s="7">
        <v>0</v>
      </c>
      <c r="O12" s="7">
        <v>0</v>
      </c>
      <c r="P12" s="7">
        <v>0</v>
      </c>
      <c r="Q12" s="7">
        <v>1</v>
      </c>
      <c r="R12" s="7">
        <v>3</v>
      </c>
      <c r="S12" s="7">
        <v>1</v>
      </c>
      <c r="T12" s="7">
        <v>18364</v>
      </c>
    </row>
    <row r="13" spans="1:22">
      <c r="A13" s="6" t="s">
        <v>184</v>
      </c>
      <c r="B13" s="6" t="s">
        <v>224</v>
      </c>
      <c r="C13" s="6" t="s">
        <v>74</v>
      </c>
      <c r="D13" s="6" t="s">
        <v>3</v>
      </c>
      <c r="E13" s="7">
        <v>0.94765162467956543</v>
      </c>
      <c r="F13" s="48">
        <v>17262</v>
      </c>
      <c r="G13" s="48">
        <v>13</v>
      </c>
      <c r="H13" s="48">
        <v>17249</v>
      </c>
      <c r="I13" s="7">
        <v>2</v>
      </c>
      <c r="J13" s="7">
        <v>12</v>
      </c>
      <c r="K13" s="7">
        <v>78</v>
      </c>
      <c r="L13" s="7">
        <v>17170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</row>
    <row r="14" spans="1:22">
      <c r="A14" s="6" t="s">
        <v>190</v>
      </c>
      <c r="B14" s="6" t="s">
        <v>224</v>
      </c>
      <c r="C14" s="6" t="s">
        <v>73</v>
      </c>
      <c r="D14" s="6" t="s">
        <v>3</v>
      </c>
      <c r="E14" s="7">
        <v>1.4157897233963013</v>
      </c>
      <c r="F14" s="48">
        <v>18668</v>
      </c>
      <c r="G14" s="48">
        <v>21</v>
      </c>
      <c r="H14" s="48">
        <v>18647</v>
      </c>
      <c r="I14" s="7">
        <v>0</v>
      </c>
      <c r="J14" s="7">
        <v>21</v>
      </c>
      <c r="K14" s="7">
        <v>75</v>
      </c>
      <c r="L14" s="7">
        <v>18572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</row>
    <row r="15" spans="1:22">
      <c r="A15" s="6" t="s">
        <v>199</v>
      </c>
      <c r="B15" s="6" t="s">
        <v>224</v>
      </c>
      <c r="C15" s="6" t="s">
        <v>73</v>
      </c>
      <c r="D15" s="6" t="s">
        <v>3</v>
      </c>
      <c r="E15" s="7">
        <v>1.5114401578903198</v>
      </c>
      <c r="F15" s="48">
        <v>18320</v>
      </c>
      <c r="G15" s="48">
        <v>22</v>
      </c>
      <c r="H15" s="48">
        <v>18298</v>
      </c>
      <c r="I15" s="7">
        <v>0</v>
      </c>
      <c r="J15" s="7">
        <v>22</v>
      </c>
      <c r="K15" s="7">
        <v>64</v>
      </c>
      <c r="L15" s="7">
        <v>18234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</row>
    <row r="16" spans="1:22">
      <c r="A16" s="6" t="s">
        <v>208</v>
      </c>
      <c r="B16" s="6" t="s">
        <v>224</v>
      </c>
      <c r="C16" s="6" t="s">
        <v>73</v>
      </c>
      <c r="D16" s="6" t="s">
        <v>3</v>
      </c>
      <c r="E16" s="7">
        <v>1.2488241195678711</v>
      </c>
      <c r="F16" s="48">
        <v>19147</v>
      </c>
      <c r="G16" s="48">
        <v>19</v>
      </c>
      <c r="H16" s="48">
        <v>19128</v>
      </c>
      <c r="I16" s="7">
        <v>0</v>
      </c>
      <c r="J16" s="7">
        <v>19</v>
      </c>
      <c r="K16" s="7">
        <v>69</v>
      </c>
      <c r="L16" s="7">
        <v>19059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</row>
    <row r="17" spans="1:22">
      <c r="A17" s="6" t="s">
        <v>217</v>
      </c>
      <c r="B17" s="6" t="s">
        <v>224</v>
      </c>
      <c r="C17" s="6" t="s">
        <v>73</v>
      </c>
      <c r="D17" s="6" t="s">
        <v>3</v>
      </c>
      <c r="E17" s="7">
        <v>1.2208298444747925</v>
      </c>
      <c r="F17" s="48">
        <v>18555</v>
      </c>
      <c r="G17" s="48">
        <v>18</v>
      </c>
      <c r="H17" s="48">
        <v>18537</v>
      </c>
      <c r="I17" s="7">
        <v>2</v>
      </c>
      <c r="J17" s="7">
        <v>16</v>
      </c>
      <c r="K17" s="7">
        <v>59</v>
      </c>
      <c r="L17" s="7">
        <v>18478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</row>
    <row r="18" spans="1:22">
      <c r="A18" s="6" t="s">
        <v>151</v>
      </c>
      <c r="B18" s="6" t="s">
        <v>223</v>
      </c>
      <c r="C18" s="6" t="s">
        <v>73</v>
      </c>
      <c r="D18" s="6" t="s">
        <v>3</v>
      </c>
      <c r="E18" s="7">
        <v>1.6676987409591675</v>
      </c>
      <c r="F18" s="48">
        <v>12076</v>
      </c>
      <c r="G18" s="48">
        <v>16</v>
      </c>
      <c r="H18" s="48">
        <v>12060</v>
      </c>
      <c r="I18" s="7">
        <v>9</v>
      </c>
      <c r="J18" s="7">
        <v>7</v>
      </c>
      <c r="K18" s="7">
        <v>18</v>
      </c>
      <c r="L18" s="7">
        <v>12042</v>
      </c>
      <c r="M18" s="7">
        <v>0</v>
      </c>
      <c r="N18" s="7">
        <v>0</v>
      </c>
      <c r="O18" s="7">
        <v>0</v>
      </c>
      <c r="P18" s="7">
        <v>0</v>
      </c>
      <c r="Q18" s="7">
        <v>9</v>
      </c>
      <c r="R18" s="7">
        <v>8</v>
      </c>
      <c r="S18" s="7">
        <v>8</v>
      </c>
      <c r="T18" s="7">
        <v>12051</v>
      </c>
      <c r="U18" s="9">
        <f>1/3*F18</f>
        <v>4025.333333333333</v>
      </c>
      <c r="V18" s="21">
        <f>SUM(I18:K18,M18:O18,Q18:S18)</f>
        <v>59</v>
      </c>
    </row>
    <row r="19" spans="1:22">
      <c r="A19" s="6" t="s">
        <v>160</v>
      </c>
      <c r="B19" s="6" t="s">
        <v>223</v>
      </c>
      <c r="C19" s="6" t="s">
        <v>73</v>
      </c>
      <c r="D19" s="6" t="s">
        <v>3</v>
      </c>
      <c r="E19" s="7">
        <v>2.3770020008087158</v>
      </c>
      <c r="F19" s="48">
        <v>13242</v>
      </c>
      <c r="G19" s="48">
        <v>25</v>
      </c>
      <c r="H19" s="48">
        <v>13217</v>
      </c>
      <c r="I19" s="7">
        <v>11</v>
      </c>
      <c r="J19" s="7">
        <v>14</v>
      </c>
      <c r="K19" s="7">
        <v>24</v>
      </c>
      <c r="L19" s="7">
        <v>13193</v>
      </c>
      <c r="M19" s="7">
        <v>0</v>
      </c>
      <c r="N19" s="7">
        <v>0</v>
      </c>
      <c r="O19" s="7">
        <v>0</v>
      </c>
      <c r="P19" s="7">
        <v>0</v>
      </c>
      <c r="Q19" s="7">
        <v>13</v>
      </c>
      <c r="R19" s="7">
        <v>2</v>
      </c>
      <c r="S19" s="7">
        <v>8</v>
      </c>
      <c r="T19" s="7">
        <v>13219</v>
      </c>
      <c r="U19" s="9">
        <f>1/3*F19</f>
        <v>4414</v>
      </c>
      <c r="V19" s="21">
        <f>SUM(I19:K19,M19:O19,Q19:S19)</f>
        <v>72</v>
      </c>
    </row>
    <row r="20" spans="1:22">
      <c r="A20" s="6" t="s">
        <v>169</v>
      </c>
      <c r="B20" s="6" t="s">
        <v>223</v>
      </c>
      <c r="C20" s="6" t="s">
        <v>73</v>
      </c>
      <c r="D20" s="6" t="s">
        <v>3</v>
      </c>
      <c r="E20" s="7">
        <v>3.1257209777832031</v>
      </c>
      <c r="F20" s="48">
        <v>15714</v>
      </c>
      <c r="G20" s="48">
        <v>39</v>
      </c>
      <c r="H20" s="48">
        <v>15675</v>
      </c>
      <c r="I20" s="7">
        <v>16</v>
      </c>
      <c r="J20" s="7">
        <v>23</v>
      </c>
      <c r="K20" s="7">
        <v>19</v>
      </c>
      <c r="L20" s="7">
        <v>15656</v>
      </c>
      <c r="M20" s="7">
        <v>0</v>
      </c>
      <c r="N20" s="7">
        <v>0</v>
      </c>
      <c r="O20" s="7">
        <v>0</v>
      </c>
      <c r="P20" s="7">
        <v>0</v>
      </c>
      <c r="Q20" s="7">
        <v>23</v>
      </c>
      <c r="R20" s="7">
        <v>4</v>
      </c>
      <c r="S20" s="7">
        <v>4</v>
      </c>
      <c r="T20" s="7">
        <v>15683</v>
      </c>
      <c r="U20" s="9">
        <f>1/3*F20</f>
        <v>5238</v>
      </c>
      <c r="V20" s="21">
        <f>SUM(I20:K20,M20:O20,Q20:S20)</f>
        <v>89</v>
      </c>
    </row>
    <row r="21" spans="1:22">
      <c r="A21" s="6" t="s">
        <v>178</v>
      </c>
      <c r="B21" s="6" t="s">
        <v>223</v>
      </c>
      <c r="C21" s="6" t="s">
        <v>73</v>
      </c>
      <c r="D21" s="6" t="s">
        <v>3</v>
      </c>
      <c r="E21" s="7">
        <v>1.3181993961334229</v>
      </c>
      <c r="F21" s="48">
        <v>10502</v>
      </c>
      <c r="G21" s="48">
        <v>11</v>
      </c>
      <c r="H21" s="48">
        <v>10491</v>
      </c>
      <c r="I21" s="7">
        <v>5</v>
      </c>
      <c r="J21" s="7">
        <v>6</v>
      </c>
      <c r="K21" s="7">
        <v>11</v>
      </c>
      <c r="L21" s="7">
        <v>10480</v>
      </c>
      <c r="M21" s="7">
        <v>0</v>
      </c>
      <c r="N21" s="7">
        <v>0</v>
      </c>
      <c r="O21" s="7">
        <v>0</v>
      </c>
      <c r="P21" s="7">
        <v>0</v>
      </c>
      <c r="Q21" s="7">
        <v>5</v>
      </c>
      <c r="R21" s="7">
        <v>5</v>
      </c>
      <c r="S21" s="7">
        <v>4</v>
      </c>
      <c r="T21" s="7">
        <v>10488</v>
      </c>
    </row>
    <row r="22" spans="1:22">
      <c r="A22" s="6" t="s">
        <v>189</v>
      </c>
      <c r="B22" s="6" t="s">
        <v>223</v>
      </c>
      <c r="C22" s="6" t="s">
        <v>74</v>
      </c>
      <c r="D22" s="6" t="s">
        <v>3</v>
      </c>
      <c r="E22" s="7">
        <v>2.734058141708374</v>
      </c>
      <c r="F22" s="48">
        <v>12896</v>
      </c>
      <c r="G22" s="48">
        <v>28</v>
      </c>
      <c r="H22" s="48">
        <v>12868</v>
      </c>
      <c r="I22" s="7">
        <v>11</v>
      </c>
      <c r="J22" s="7">
        <v>12</v>
      </c>
      <c r="K22" s="7">
        <v>19</v>
      </c>
      <c r="L22" s="7">
        <v>12854</v>
      </c>
      <c r="M22" s="7">
        <v>0</v>
      </c>
      <c r="N22" s="7">
        <v>0</v>
      </c>
      <c r="O22" s="7">
        <v>0</v>
      </c>
      <c r="P22" s="7">
        <v>0</v>
      </c>
      <c r="Q22" s="7">
        <v>15</v>
      </c>
      <c r="R22" s="7">
        <v>7</v>
      </c>
      <c r="S22" s="7">
        <v>8</v>
      </c>
      <c r="T22" s="7">
        <v>12866</v>
      </c>
    </row>
    <row r="23" spans="1:22">
      <c r="A23" s="6" t="s">
        <v>191</v>
      </c>
      <c r="B23" s="6" t="s">
        <v>223</v>
      </c>
      <c r="C23" s="6" t="s">
        <v>73</v>
      </c>
      <c r="D23" s="6" t="s">
        <v>3</v>
      </c>
      <c r="E23" s="7">
        <v>1.6139734983444214</v>
      </c>
      <c r="F23" s="48">
        <v>16377</v>
      </c>
      <c r="G23" s="48">
        <v>21</v>
      </c>
      <c r="H23" s="48">
        <v>16356</v>
      </c>
      <c r="I23" s="7">
        <v>7</v>
      </c>
      <c r="J23" s="7">
        <v>14</v>
      </c>
      <c r="K23" s="7">
        <v>19</v>
      </c>
      <c r="L23" s="7">
        <v>16337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</row>
    <row r="24" spans="1:22">
      <c r="A24" s="6" t="s">
        <v>192</v>
      </c>
      <c r="B24" s="6" t="s">
        <v>223</v>
      </c>
      <c r="C24" s="6" t="s">
        <v>74</v>
      </c>
      <c r="D24" s="6" t="s">
        <v>3</v>
      </c>
      <c r="E24" s="7">
        <v>2.4587264060974121</v>
      </c>
      <c r="F24" s="48">
        <v>16899</v>
      </c>
      <c r="G24" s="48">
        <v>33</v>
      </c>
      <c r="H24" s="48">
        <v>16866</v>
      </c>
      <c r="I24" s="7">
        <v>11</v>
      </c>
      <c r="J24" s="7">
        <v>13</v>
      </c>
      <c r="K24" s="7">
        <v>31</v>
      </c>
      <c r="L24" s="7">
        <v>16844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V24" s="9"/>
    </row>
    <row r="25" spans="1:22">
      <c r="A25" s="6" t="s">
        <v>198</v>
      </c>
      <c r="B25" s="6" t="s">
        <v>223</v>
      </c>
      <c r="C25" s="6" t="s">
        <v>74</v>
      </c>
      <c r="D25" s="6" t="s">
        <v>3</v>
      </c>
      <c r="E25" s="7">
        <v>2.1557188034057617</v>
      </c>
      <c r="F25" s="48">
        <v>12848</v>
      </c>
      <c r="G25" s="48">
        <v>22</v>
      </c>
      <c r="H25" s="48">
        <v>12826</v>
      </c>
      <c r="I25" s="7">
        <v>11</v>
      </c>
      <c r="J25" s="7">
        <v>7</v>
      </c>
      <c r="K25" s="7">
        <v>20</v>
      </c>
      <c r="L25" s="7">
        <v>12810</v>
      </c>
      <c r="M25" s="7">
        <v>0</v>
      </c>
      <c r="N25" s="7">
        <v>0</v>
      </c>
      <c r="O25" s="7">
        <v>0</v>
      </c>
      <c r="P25" s="7">
        <v>0</v>
      </c>
      <c r="Q25" s="7">
        <v>14</v>
      </c>
      <c r="R25" s="7">
        <v>7</v>
      </c>
      <c r="S25" s="7">
        <v>18</v>
      </c>
      <c r="T25" s="7">
        <v>12809</v>
      </c>
      <c r="V25" s="9"/>
    </row>
    <row r="26" spans="1:22" s="4" customFormat="1">
      <c r="A26" s="6" t="s">
        <v>200</v>
      </c>
      <c r="B26" s="6" t="s">
        <v>223</v>
      </c>
      <c r="C26" s="6" t="s">
        <v>73</v>
      </c>
      <c r="D26" s="6" t="s">
        <v>3</v>
      </c>
      <c r="E26" s="7">
        <v>2.0612552165985107</v>
      </c>
      <c r="F26" s="48">
        <v>16490</v>
      </c>
      <c r="G26" s="48">
        <v>27</v>
      </c>
      <c r="H26" s="48">
        <v>16463</v>
      </c>
      <c r="I26" s="7">
        <v>10</v>
      </c>
      <c r="J26" s="7">
        <v>17</v>
      </c>
      <c r="K26" s="7">
        <v>28</v>
      </c>
      <c r="L26" s="7">
        <v>16435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/>
      <c r="V26"/>
    </row>
    <row r="27" spans="1:22">
      <c r="A27" s="6" t="s">
        <v>201</v>
      </c>
      <c r="B27" s="6" t="s">
        <v>223</v>
      </c>
      <c r="C27" s="6" t="s">
        <v>74</v>
      </c>
      <c r="D27" s="6" t="s">
        <v>3</v>
      </c>
      <c r="E27" s="7">
        <v>2.503690242767334</v>
      </c>
      <c r="F27" s="48">
        <v>15590</v>
      </c>
      <c r="G27" s="48">
        <v>31</v>
      </c>
      <c r="H27" s="48">
        <v>15559</v>
      </c>
      <c r="I27" s="7">
        <v>11</v>
      </c>
      <c r="J27" s="7">
        <v>14</v>
      </c>
      <c r="K27" s="7">
        <v>25</v>
      </c>
      <c r="L27" s="7">
        <v>15540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</row>
    <row r="28" spans="1:22">
      <c r="A28" s="6" t="s">
        <v>207</v>
      </c>
      <c r="B28" s="6" t="s">
        <v>223</v>
      </c>
      <c r="C28" s="6" t="s">
        <v>74</v>
      </c>
      <c r="D28" s="6" t="s">
        <v>3</v>
      </c>
      <c r="E28" s="7">
        <v>1.8477987051010132</v>
      </c>
      <c r="F28" s="48">
        <v>11581</v>
      </c>
      <c r="G28" s="48">
        <v>17</v>
      </c>
      <c r="H28" s="48">
        <v>11564</v>
      </c>
      <c r="I28" s="7">
        <v>8</v>
      </c>
      <c r="J28" s="7">
        <v>8</v>
      </c>
      <c r="K28" s="7">
        <v>26</v>
      </c>
      <c r="L28" s="7">
        <v>11539</v>
      </c>
      <c r="M28" s="7">
        <v>0</v>
      </c>
      <c r="N28" s="7">
        <v>0</v>
      </c>
      <c r="O28" s="7">
        <v>0</v>
      </c>
      <c r="P28" s="7">
        <v>0</v>
      </c>
      <c r="Q28" s="7">
        <v>13</v>
      </c>
      <c r="R28" s="7">
        <v>7</v>
      </c>
      <c r="S28" s="7">
        <v>3</v>
      </c>
      <c r="T28" s="7">
        <v>11558</v>
      </c>
    </row>
    <row r="29" spans="1:22" ht="15.75" thickBot="1">
      <c r="A29" s="6" t="s">
        <v>209</v>
      </c>
      <c r="B29" s="6" t="s">
        <v>223</v>
      </c>
      <c r="C29" s="6" t="s">
        <v>73</v>
      </c>
      <c r="D29" s="6" t="s">
        <v>3</v>
      </c>
      <c r="E29" s="7">
        <v>1.8497967720031738</v>
      </c>
      <c r="F29" s="48">
        <v>16332</v>
      </c>
      <c r="G29" s="48">
        <v>24</v>
      </c>
      <c r="H29" s="48">
        <v>16308</v>
      </c>
      <c r="I29" s="7">
        <v>6</v>
      </c>
      <c r="J29" s="7">
        <v>18</v>
      </c>
      <c r="K29" s="7">
        <v>24</v>
      </c>
      <c r="L29" s="7">
        <v>16284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</row>
    <row r="30" spans="1:22" s="13" customFormat="1">
      <c r="A30" s="6" t="s">
        <v>210</v>
      </c>
      <c r="B30" s="6" t="s">
        <v>223</v>
      </c>
      <c r="C30" s="6" t="s">
        <v>74</v>
      </c>
      <c r="D30" s="6" t="s">
        <v>3</v>
      </c>
      <c r="E30" s="7">
        <v>1.8844372034072876</v>
      </c>
      <c r="F30" s="48">
        <v>16700</v>
      </c>
      <c r="G30" s="48">
        <v>25</v>
      </c>
      <c r="H30" s="48">
        <v>16675</v>
      </c>
      <c r="I30" s="7">
        <v>9</v>
      </c>
      <c r="J30" s="7">
        <v>10</v>
      </c>
      <c r="K30" s="7">
        <v>29</v>
      </c>
      <c r="L30" s="7">
        <v>16652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/>
      <c r="V30"/>
    </row>
    <row r="31" spans="1:22" s="9" customFormat="1">
      <c r="A31" s="6" t="s">
        <v>216</v>
      </c>
      <c r="B31" s="6" t="s">
        <v>223</v>
      </c>
      <c r="C31" s="6" t="s">
        <v>74</v>
      </c>
      <c r="D31" s="6" t="s">
        <v>3</v>
      </c>
      <c r="E31" s="7">
        <v>1.2481882572174072</v>
      </c>
      <c r="F31" s="48">
        <v>8066</v>
      </c>
      <c r="G31" s="48">
        <v>8</v>
      </c>
      <c r="H31" s="48">
        <v>8058</v>
      </c>
      <c r="I31" s="7">
        <v>3</v>
      </c>
      <c r="J31" s="7">
        <v>4</v>
      </c>
      <c r="K31" s="7">
        <v>13</v>
      </c>
      <c r="L31" s="7">
        <v>8046</v>
      </c>
      <c r="M31" s="7">
        <v>0</v>
      </c>
      <c r="N31" s="7">
        <v>0</v>
      </c>
      <c r="O31" s="7">
        <v>0</v>
      </c>
      <c r="P31" s="7">
        <v>0</v>
      </c>
      <c r="Q31" s="7">
        <v>7</v>
      </c>
      <c r="R31" s="7">
        <v>2</v>
      </c>
      <c r="S31" s="7">
        <v>3</v>
      </c>
      <c r="T31" s="7">
        <v>8054</v>
      </c>
      <c r="U31"/>
      <c r="V31"/>
    </row>
    <row r="32" spans="1:22" s="9" customFormat="1">
      <c r="A32" s="6" t="s">
        <v>218</v>
      </c>
      <c r="B32" s="6" t="s">
        <v>223</v>
      </c>
      <c r="C32" s="6" t="s">
        <v>73</v>
      </c>
      <c r="D32" s="6" t="s">
        <v>3</v>
      </c>
      <c r="E32" s="7">
        <v>2.8178615570068359</v>
      </c>
      <c r="F32" s="48">
        <v>16088</v>
      </c>
      <c r="G32" s="48">
        <v>36</v>
      </c>
      <c r="H32" s="48">
        <v>16052</v>
      </c>
      <c r="I32" s="7">
        <v>13</v>
      </c>
      <c r="J32" s="7">
        <v>23</v>
      </c>
      <c r="K32" s="7">
        <v>32</v>
      </c>
      <c r="L32" s="7">
        <v>16020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/>
      <c r="V32"/>
    </row>
    <row r="33" spans="1:22" s="9" customFormat="1" ht="15.75" thickBot="1">
      <c r="A33" s="6" t="s">
        <v>219</v>
      </c>
      <c r="B33" s="6" t="s">
        <v>223</v>
      </c>
      <c r="C33" s="6" t="s">
        <v>74</v>
      </c>
      <c r="D33" s="6" t="s">
        <v>3</v>
      </c>
      <c r="E33" s="7">
        <v>1.0971318483352661</v>
      </c>
      <c r="F33" s="48">
        <v>12617</v>
      </c>
      <c r="G33" s="48">
        <v>11</v>
      </c>
      <c r="H33" s="48">
        <v>12606</v>
      </c>
      <c r="I33" s="7">
        <v>5</v>
      </c>
      <c r="J33" s="7">
        <v>6</v>
      </c>
      <c r="K33" s="7">
        <v>25</v>
      </c>
      <c r="L33" s="7">
        <v>12581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/>
      <c r="V33"/>
    </row>
    <row r="34" spans="1:22" s="13" customFormat="1">
      <c r="A34" s="6" t="s">
        <v>150</v>
      </c>
      <c r="B34" s="6" t="s">
        <v>222</v>
      </c>
      <c r="C34" s="6" t="s">
        <v>73</v>
      </c>
      <c r="D34" s="6" t="s">
        <v>3</v>
      </c>
      <c r="E34" s="7">
        <v>14.785210609436035</v>
      </c>
      <c r="F34" s="48">
        <v>11724</v>
      </c>
      <c r="G34" s="48">
        <v>137</v>
      </c>
      <c r="H34" s="48">
        <v>11587</v>
      </c>
      <c r="I34" s="7">
        <v>74</v>
      </c>
      <c r="J34" s="7">
        <v>63</v>
      </c>
      <c r="K34" s="7">
        <v>80</v>
      </c>
      <c r="L34" s="7">
        <v>11507</v>
      </c>
      <c r="M34" s="7">
        <v>0</v>
      </c>
      <c r="N34" s="7">
        <v>0</v>
      </c>
      <c r="O34" s="7">
        <v>0</v>
      </c>
      <c r="P34" s="7">
        <v>0</v>
      </c>
      <c r="Q34" s="7">
        <v>92</v>
      </c>
      <c r="R34" s="7">
        <v>38</v>
      </c>
      <c r="S34" s="7">
        <v>37</v>
      </c>
      <c r="T34" s="7">
        <v>11557</v>
      </c>
      <c r="U34" s="13">
        <f t="shared" ref="U34:U46" si="2">1/3*F34</f>
        <v>3908</v>
      </c>
      <c r="V34" s="22">
        <f t="shared" ref="V34:V46" si="3">SUM(I34:K34,M34:O34,Q34:S34)</f>
        <v>384</v>
      </c>
    </row>
    <row r="35" spans="1:22" s="9" customFormat="1" ht="15.75" thickBot="1">
      <c r="A35" s="6" t="s">
        <v>153</v>
      </c>
      <c r="B35" s="6" t="s">
        <v>222</v>
      </c>
      <c r="C35" s="6" t="s">
        <v>74</v>
      </c>
      <c r="D35" s="6" t="s">
        <v>3</v>
      </c>
      <c r="E35" s="7">
        <v>13.475467681884766</v>
      </c>
      <c r="F35" s="48">
        <v>10323</v>
      </c>
      <c r="G35" s="48">
        <v>110</v>
      </c>
      <c r="H35" s="48">
        <v>10213</v>
      </c>
      <c r="I35" s="7">
        <v>63</v>
      </c>
      <c r="J35" s="7">
        <v>55</v>
      </c>
      <c r="K35" s="7">
        <v>67</v>
      </c>
      <c r="L35" s="7">
        <v>10138</v>
      </c>
      <c r="M35" s="7">
        <v>0</v>
      </c>
      <c r="N35" s="7">
        <v>0</v>
      </c>
      <c r="O35" s="7">
        <v>0</v>
      </c>
      <c r="P35" s="7">
        <v>0</v>
      </c>
      <c r="Q35" s="7">
        <v>92</v>
      </c>
      <c r="R35" s="7">
        <v>27</v>
      </c>
      <c r="S35" s="7">
        <v>38</v>
      </c>
      <c r="T35" s="7">
        <v>10166</v>
      </c>
      <c r="U35" s="9">
        <f t="shared" si="2"/>
        <v>3441</v>
      </c>
      <c r="V35" s="21">
        <f t="shared" si="3"/>
        <v>342</v>
      </c>
    </row>
    <row r="36" spans="1:22" s="13" customFormat="1">
      <c r="A36" s="6" t="s">
        <v>155</v>
      </c>
      <c r="B36" s="6" t="s">
        <v>222</v>
      </c>
      <c r="C36" s="6" t="s">
        <v>73</v>
      </c>
      <c r="D36" s="6" t="s">
        <v>3</v>
      </c>
      <c r="E36" s="7">
        <v>17.122222900390625</v>
      </c>
      <c r="F36" s="48">
        <v>14719</v>
      </c>
      <c r="G36" s="48">
        <v>199</v>
      </c>
      <c r="H36" s="48">
        <v>14520</v>
      </c>
      <c r="I36" s="7">
        <v>108</v>
      </c>
      <c r="J36" s="7">
        <v>91</v>
      </c>
      <c r="K36" s="7">
        <v>105</v>
      </c>
      <c r="L36" s="7">
        <v>14415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13">
        <f t="shared" si="2"/>
        <v>4906.333333333333</v>
      </c>
      <c r="V36" s="22">
        <f t="shared" si="3"/>
        <v>304</v>
      </c>
    </row>
    <row r="37" spans="1:22" s="9" customFormat="1" ht="15.75" thickBot="1">
      <c r="A37" s="6" t="s">
        <v>156</v>
      </c>
      <c r="B37" s="6" t="s">
        <v>222</v>
      </c>
      <c r="C37" s="6" t="s">
        <v>74</v>
      </c>
      <c r="D37" s="6" t="s">
        <v>3</v>
      </c>
      <c r="E37" s="7">
        <v>17.299104690551758</v>
      </c>
      <c r="F37" s="48">
        <v>8566</v>
      </c>
      <c r="G37" s="48">
        <v>117</v>
      </c>
      <c r="H37" s="48">
        <v>8449</v>
      </c>
      <c r="I37" s="7">
        <v>64</v>
      </c>
      <c r="J37" s="7">
        <v>56</v>
      </c>
      <c r="K37" s="7">
        <v>66</v>
      </c>
      <c r="L37" s="7">
        <v>8380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9">
        <f t="shared" si="2"/>
        <v>2855.333333333333</v>
      </c>
      <c r="V37" s="21">
        <f t="shared" si="3"/>
        <v>186</v>
      </c>
    </row>
    <row r="38" spans="1:22" s="53" customFormat="1">
      <c r="A38" s="6" t="s">
        <v>159</v>
      </c>
      <c r="B38" s="6" t="s">
        <v>222</v>
      </c>
      <c r="C38" s="6" t="s">
        <v>73</v>
      </c>
      <c r="D38" s="6" t="s">
        <v>3</v>
      </c>
      <c r="E38" s="7">
        <v>15.801715850830078</v>
      </c>
      <c r="F38" s="48">
        <v>12336</v>
      </c>
      <c r="G38" s="48">
        <v>154</v>
      </c>
      <c r="H38" s="48">
        <v>12182</v>
      </c>
      <c r="I38" s="7">
        <v>81</v>
      </c>
      <c r="J38" s="7">
        <v>73</v>
      </c>
      <c r="K38" s="7">
        <v>106</v>
      </c>
      <c r="L38" s="7">
        <v>12076</v>
      </c>
      <c r="M38" s="7">
        <v>0</v>
      </c>
      <c r="N38" s="7">
        <v>0</v>
      </c>
      <c r="O38" s="7">
        <v>0</v>
      </c>
      <c r="P38" s="7">
        <v>0</v>
      </c>
      <c r="Q38" s="7">
        <v>102</v>
      </c>
      <c r="R38" s="7">
        <v>38</v>
      </c>
      <c r="S38" s="7">
        <v>62</v>
      </c>
      <c r="T38" s="7">
        <v>12134</v>
      </c>
      <c r="U38" s="9">
        <f t="shared" si="2"/>
        <v>4112</v>
      </c>
      <c r="V38" s="21">
        <f t="shared" si="3"/>
        <v>462</v>
      </c>
    </row>
    <row r="39" spans="1:22" s="9" customFormat="1">
      <c r="A39" s="6" t="s">
        <v>162</v>
      </c>
      <c r="B39" s="6" t="s">
        <v>222</v>
      </c>
      <c r="C39" s="6" t="s">
        <v>74</v>
      </c>
      <c r="D39" s="6" t="s">
        <v>3</v>
      </c>
      <c r="E39" s="7">
        <v>15.122076034545898</v>
      </c>
      <c r="F39" s="48">
        <v>11297</v>
      </c>
      <c r="G39" s="48">
        <v>135</v>
      </c>
      <c r="H39" s="48">
        <v>11162</v>
      </c>
      <c r="I39" s="7">
        <v>76</v>
      </c>
      <c r="J39" s="7">
        <v>84</v>
      </c>
      <c r="K39" s="7">
        <v>75</v>
      </c>
      <c r="L39" s="7">
        <v>11062</v>
      </c>
      <c r="M39" s="7">
        <v>0</v>
      </c>
      <c r="N39" s="7">
        <v>0</v>
      </c>
      <c r="O39" s="7">
        <v>0</v>
      </c>
      <c r="P39" s="7">
        <v>0</v>
      </c>
      <c r="Q39" s="7">
        <v>101</v>
      </c>
      <c r="R39" s="7">
        <v>50</v>
      </c>
      <c r="S39" s="7">
        <v>34</v>
      </c>
      <c r="T39" s="7">
        <v>11112</v>
      </c>
      <c r="U39" s="9">
        <f t="shared" si="2"/>
        <v>3765.6666666666665</v>
      </c>
      <c r="V39" s="21">
        <f t="shared" si="3"/>
        <v>420</v>
      </c>
    </row>
    <row r="40" spans="1:22" s="20" customFormat="1">
      <c r="A40" s="6" t="s">
        <v>164</v>
      </c>
      <c r="B40" s="6" t="s">
        <v>222</v>
      </c>
      <c r="C40" s="6" t="s">
        <v>73</v>
      </c>
      <c r="D40" s="6" t="s">
        <v>3</v>
      </c>
      <c r="E40" s="7">
        <v>19.47239875793457</v>
      </c>
      <c r="F40" s="48">
        <v>12564</v>
      </c>
      <c r="G40" s="48">
        <v>193</v>
      </c>
      <c r="H40" s="48">
        <v>12371</v>
      </c>
      <c r="I40" s="7">
        <v>103</v>
      </c>
      <c r="J40" s="7">
        <v>90</v>
      </c>
      <c r="K40" s="7">
        <v>86</v>
      </c>
      <c r="L40" s="7">
        <v>12285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9">
        <f t="shared" si="2"/>
        <v>4188</v>
      </c>
      <c r="V40" s="21">
        <f t="shared" si="3"/>
        <v>279</v>
      </c>
    </row>
    <row r="41" spans="1:22" s="16" customFormat="1" ht="15.75" thickBot="1">
      <c r="A41" s="6" t="s">
        <v>165</v>
      </c>
      <c r="B41" s="6" t="s">
        <v>222</v>
      </c>
      <c r="C41" s="6" t="s">
        <v>74</v>
      </c>
      <c r="D41" s="6" t="s">
        <v>3</v>
      </c>
      <c r="E41" s="7">
        <v>16.645561218261719</v>
      </c>
      <c r="F41" s="48">
        <v>11106</v>
      </c>
      <c r="G41" s="48">
        <v>146</v>
      </c>
      <c r="H41" s="48">
        <v>10960</v>
      </c>
      <c r="I41" s="7">
        <v>85</v>
      </c>
      <c r="J41" s="7">
        <v>64</v>
      </c>
      <c r="K41" s="7">
        <v>76</v>
      </c>
      <c r="L41" s="7">
        <v>10881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16">
        <f t="shared" si="2"/>
        <v>3702</v>
      </c>
      <c r="V41" s="58">
        <f t="shared" si="3"/>
        <v>225</v>
      </c>
    </row>
    <row r="42" spans="1:22" s="9" customFormat="1">
      <c r="A42" s="6" t="s">
        <v>168</v>
      </c>
      <c r="B42" s="6" t="s">
        <v>222</v>
      </c>
      <c r="C42" s="6" t="s">
        <v>73</v>
      </c>
      <c r="D42" s="6" t="s">
        <v>3</v>
      </c>
      <c r="E42" s="7">
        <v>18.110818862915039</v>
      </c>
      <c r="F42" s="48">
        <v>12382</v>
      </c>
      <c r="G42" s="48">
        <v>177</v>
      </c>
      <c r="H42" s="48">
        <v>12205</v>
      </c>
      <c r="I42" s="7">
        <v>85</v>
      </c>
      <c r="J42" s="7">
        <v>92</v>
      </c>
      <c r="K42" s="7">
        <v>81</v>
      </c>
      <c r="L42" s="7">
        <v>12124</v>
      </c>
      <c r="M42" s="7">
        <v>0</v>
      </c>
      <c r="N42" s="7">
        <v>0</v>
      </c>
      <c r="O42" s="7">
        <v>0</v>
      </c>
      <c r="P42" s="7">
        <v>0</v>
      </c>
      <c r="Q42" s="7">
        <v>123</v>
      </c>
      <c r="R42" s="7">
        <v>41</v>
      </c>
      <c r="S42" s="7">
        <v>51</v>
      </c>
      <c r="T42" s="7">
        <v>12167</v>
      </c>
      <c r="U42" s="9">
        <f t="shared" si="2"/>
        <v>4127.333333333333</v>
      </c>
      <c r="V42" s="21">
        <f t="shared" si="3"/>
        <v>473</v>
      </c>
    </row>
    <row r="43" spans="1:22" s="16" customFormat="1" ht="15.75" thickBot="1">
      <c r="A43" s="6" t="s">
        <v>171</v>
      </c>
      <c r="B43" s="6" t="s">
        <v>222</v>
      </c>
      <c r="C43" s="6" t="s">
        <v>74</v>
      </c>
      <c r="D43" s="6" t="s">
        <v>3</v>
      </c>
      <c r="E43" s="7">
        <v>12.785632133483887</v>
      </c>
      <c r="F43" s="48">
        <v>9196</v>
      </c>
      <c r="G43" s="48">
        <v>93</v>
      </c>
      <c r="H43" s="48">
        <v>9103</v>
      </c>
      <c r="I43" s="7">
        <v>52</v>
      </c>
      <c r="J43" s="7">
        <v>51</v>
      </c>
      <c r="K43" s="7">
        <v>46</v>
      </c>
      <c r="L43" s="7">
        <v>9047</v>
      </c>
      <c r="M43" s="7">
        <v>0</v>
      </c>
      <c r="N43" s="7">
        <v>0</v>
      </c>
      <c r="O43" s="7">
        <v>0</v>
      </c>
      <c r="P43" s="7">
        <v>0</v>
      </c>
      <c r="Q43" s="7">
        <v>70</v>
      </c>
      <c r="R43" s="7">
        <v>33</v>
      </c>
      <c r="S43" s="7">
        <v>27</v>
      </c>
      <c r="T43" s="7">
        <v>9066</v>
      </c>
      <c r="U43" s="16">
        <f t="shared" si="2"/>
        <v>3065.333333333333</v>
      </c>
      <c r="V43" s="58">
        <f t="shared" si="3"/>
        <v>279</v>
      </c>
    </row>
    <row r="44" spans="1:22" s="9" customFormat="1">
      <c r="A44" s="6" t="s">
        <v>173</v>
      </c>
      <c r="B44" s="6" t="s">
        <v>222</v>
      </c>
      <c r="C44" s="6" t="s">
        <v>73</v>
      </c>
      <c r="D44" s="6" t="s">
        <v>3</v>
      </c>
      <c r="E44" s="7">
        <v>18.393104553222656</v>
      </c>
      <c r="F44" s="48">
        <v>16120</v>
      </c>
      <c r="G44" s="48">
        <v>234</v>
      </c>
      <c r="H44" s="48">
        <v>15886</v>
      </c>
      <c r="I44" s="7">
        <v>135</v>
      </c>
      <c r="J44" s="7">
        <v>99</v>
      </c>
      <c r="K44" s="7">
        <v>107</v>
      </c>
      <c r="L44" s="7">
        <v>15779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9">
        <f t="shared" si="2"/>
        <v>5373.333333333333</v>
      </c>
      <c r="V44" s="21">
        <f t="shared" si="3"/>
        <v>341</v>
      </c>
    </row>
    <row r="45" spans="1:22" s="16" customFormat="1" ht="15.75" thickBot="1">
      <c r="A45" s="6" t="s">
        <v>174</v>
      </c>
      <c r="B45" s="6" t="s">
        <v>222</v>
      </c>
      <c r="C45" s="6" t="s">
        <v>74</v>
      </c>
      <c r="D45" s="6" t="s">
        <v>3</v>
      </c>
      <c r="E45" s="7">
        <v>16.597658157348633</v>
      </c>
      <c r="F45" s="48">
        <v>12511</v>
      </c>
      <c r="G45" s="48">
        <v>164</v>
      </c>
      <c r="H45" s="48">
        <v>12347</v>
      </c>
      <c r="I45" s="7">
        <v>90</v>
      </c>
      <c r="J45" s="7">
        <v>61</v>
      </c>
      <c r="K45" s="7">
        <v>85</v>
      </c>
      <c r="L45" s="7">
        <v>12275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9">
        <f t="shared" si="2"/>
        <v>4170.333333333333</v>
      </c>
      <c r="V45" s="21">
        <f t="shared" si="3"/>
        <v>236</v>
      </c>
    </row>
    <row r="46" spans="1:22">
      <c r="A46" s="6" t="s">
        <v>177</v>
      </c>
      <c r="B46" s="6" t="s">
        <v>222</v>
      </c>
      <c r="C46" s="6" t="s">
        <v>73</v>
      </c>
      <c r="D46" s="6" t="s">
        <v>3</v>
      </c>
      <c r="E46" s="7">
        <v>15.454100608825684</v>
      </c>
      <c r="F46" s="48">
        <v>13185</v>
      </c>
      <c r="G46" s="48">
        <v>161</v>
      </c>
      <c r="H46" s="48">
        <v>13024</v>
      </c>
      <c r="I46" s="7">
        <v>101</v>
      </c>
      <c r="J46" s="7">
        <v>60</v>
      </c>
      <c r="K46" s="7">
        <v>106</v>
      </c>
      <c r="L46" s="7">
        <v>12918</v>
      </c>
      <c r="M46" s="7">
        <v>0</v>
      </c>
      <c r="N46" s="7">
        <v>0</v>
      </c>
      <c r="O46" s="7">
        <v>0</v>
      </c>
      <c r="P46" s="7">
        <v>0</v>
      </c>
      <c r="Q46" s="7">
        <v>118</v>
      </c>
      <c r="R46" s="7">
        <v>42</v>
      </c>
      <c r="S46" s="7">
        <v>55</v>
      </c>
      <c r="T46" s="7">
        <v>12970</v>
      </c>
      <c r="U46" s="9">
        <f t="shared" si="2"/>
        <v>4395</v>
      </c>
      <c r="V46" s="21">
        <f t="shared" si="3"/>
        <v>482</v>
      </c>
    </row>
    <row r="47" spans="1:22">
      <c r="A47" s="6" t="s">
        <v>180</v>
      </c>
      <c r="B47" s="6" t="s">
        <v>222</v>
      </c>
      <c r="C47" s="6" t="s">
        <v>74</v>
      </c>
      <c r="D47" s="6" t="s">
        <v>3</v>
      </c>
      <c r="E47" s="7">
        <v>12.136066436767578</v>
      </c>
      <c r="F47" s="48">
        <v>9894</v>
      </c>
      <c r="G47" s="48">
        <v>95</v>
      </c>
      <c r="H47" s="48">
        <v>9799</v>
      </c>
      <c r="I47" s="7">
        <v>62</v>
      </c>
      <c r="J47" s="7">
        <v>49</v>
      </c>
      <c r="K47" s="7">
        <v>78</v>
      </c>
      <c r="L47" s="7">
        <v>9705</v>
      </c>
      <c r="M47" s="7">
        <v>0</v>
      </c>
      <c r="N47" s="7">
        <v>0</v>
      </c>
      <c r="O47" s="7">
        <v>0</v>
      </c>
      <c r="P47" s="7">
        <v>0</v>
      </c>
      <c r="Q47" s="7">
        <v>84</v>
      </c>
      <c r="R47" s="7">
        <v>33</v>
      </c>
      <c r="S47" s="7">
        <v>30</v>
      </c>
      <c r="T47" s="7">
        <v>9747</v>
      </c>
    </row>
    <row r="48" spans="1:22">
      <c r="A48" s="6" t="s">
        <v>182</v>
      </c>
      <c r="B48" s="6" t="s">
        <v>222</v>
      </c>
      <c r="C48" s="6" t="s">
        <v>73</v>
      </c>
      <c r="D48" s="6" t="s">
        <v>3</v>
      </c>
      <c r="E48" s="7">
        <v>18.464174270629883</v>
      </c>
      <c r="F48" s="48">
        <v>12833</v>
      </c>
      <c r="G48" s="48">
        <v>187</v>
      </c>
      <c r="H48" s="48">
        <v>12646</v>
      </c>
      <c r="I48" s="7">
        <v>110</v>
      </c>
      <c r="J48" s="7">
        <v>77</v>
      </c>
      <c r="K48" s="7">
        <v>103</v>
      </c>
      <c r="L48" s="7">
        <v>12543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</row>
    <row r="49" spans="1:22">
      <c r="A49" s="6" t="s">
        <v>183</v>
      </c>
      <c r="B49" s="6" t="s">
        <v>222</v>
      </c>
      <c r="C49" s="6" t="s">
        <v>74</v>
      </c>
      <c r="D49" s="6" t="s">
        <v>3</v>
      </c>
      <c r="E49" s="7">
        <v>18.630514144897461</v>
      </c>
      <c r="F49" s="48">
        <v>11699</v>
      </c>
      <c r="G49" s="48">
        <v>172</v>
      </c>
      <c r="H49" s="48">
        <v>11527</v>
      </c>
      <c r="I49" s="7">
        <v>93</v>
      </c>
      <c r="J49" s="7">
        <v>75</v>
      </c>
      <c r="K49" s="7">
        <v>68</v>
      </c>
      <c r="L49" s="7">
        <v>11463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</row>
    <row r="50" spans="1:22" ht="24.75" customHeight="1">
      <c r="A50" s="6" t="s">
        <v>193</v>
      </c>
      <c r="B50" s="6" t="s">
        <v>226</v>
      </c>
      <c r="C50" s="6" t="s">
        <v>73</v>
      </c>
      <c r="D50" s="6" t="s">
        <v>3</v>
      </c>
      <c r="E50" s="7" t="s">
        <v>149</v>
      </c>
      <c r="F50" s="48">
        <v>16994</v>
      </c>
      <c r="G50" s="48">
        <v>0</v>
      </c>
      <c r="H50" s="48">
        <v>16994</v>
      </c>
      <c r="I50" s="7">
        <v>0</v>
      </c>
      <c r="J50" s="7">
        <v>0</v>
      </c>
      <c r="K50" s="7">
        <v>0</v>
      </c>
      <c r="L50" s="7">
        <v>16994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1</v>
      </c>
      <c r="T50" s="7">
        <v>16993</v>
      </c>
    </row>
    <row r="51" spans="1:22">
      <c r="A51" s="6" t="s">
        <v>202</v>
      </c>
      <c r="B51" s="6" t="s">
        <v>226</v>
      </c>
      <c r="C51" s="6" t="s">
        <v>74</v>
      </c>
      <c r="D51" s="6" t="s">
        <v>3</v>
      </c>
      <c r="E51" s="7" t="s">
        <v>149</v>
      </c>
      <c r="F51" s="48">
        <v>16213</v>
      </c>
      <c r="G51" s="48">
        <v>0</v>
      </c>
      <c r="H51" s="48">
        <v>16213</v>
      </c>
      <c r="I51" s="7">
        <v>0</v>
      </c>
      <c r="J51" s="7">
        <v>0</v>
      </c>
      <c r="K51" s="7">
        <v>0</v>
      </c>
      <c r="L51" s="7">
        <v>16213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1</v>
      </c>
      <c r="T51" s="7">
        <v>16212</v>
      </c>
    </row>
    <row r="52" spans="1:22">
      <c r="A52" s="6" t="s">
        <v>211</v>
      </c>
      <c r="B52" s="6" t="s">
        <v>226</v>
      </c>
      <c r="C52" s="6" t="s">
        <v>73</v>
      </c>
      <c r="D52" s="6" t="s">
        <v>3</v>
      </c>
      <c r="E52" s="7" t="s">
        <v>149</v>
      </c>
      <c r="F52" s="48">
        <v>16772</v>
      </c>
      <c r="G52" s="48">
        <v>0</v>
      </c>
      <c r="H52" s="48">
        <v>16772</v>
      </c>
      <c r="I52" s="7">
        <v>0</v>
      </c>
      <c r="J52" s="7">
        <v>0</v>
      </c>
      <c r="K52" s="7">
        <v>0</v>
      </c>
      <c r="L52" s="7">
        <v>16772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</row>
    <row r="53" spans="1:22">
      <c r="A53" s="6" t="s">
        <v>220</v>
      </c>
      <c r="B53" s="6" t="s">
        <v>226</v>
      </c>
      <c r="C53" s="6" t="s">
        <v>74</v>
      </c>
      <c r="D53" s="6" t="s">
        <v>3</v>
      </c>
      <c r="E53" s="7" t="s">
        <v>149</v>
      </c>
      <c r="F53" s="48">
        <v>17043</v>
      </c>
      <c r="G53" s="48">
        <v>0</v>
      </c>
      <c r="H53" s="48">
        <v>17043</v>
      </c>
      <c r="I53" s="7">
        <v>0</v>
      </c>
      <c r="J53" s="7">
        <v>0</v>
      </c>
      <c r="K53" s="7">
        <v>0</v>
      </c>
      <c r="L53" s="7">
        <v>17043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</row>
    <row r="54" spans="1:22">
      <c r="A54" s="6" t="s">
        <v>152</v>
      </c>
      <c r="B54" s="6" t="s">
        <v>224</v>
      </c>
      <c r="C54" s="6" t="s">
        <v>75</v>
      </c>
      <c r="D54" s="6" t="s">
        <v>6</v>
      </c>
      <c r="E54" s="7">
        <v>0.56192165613174438</v>
      </c>
      <c r="F54" s="48">
        <v>2239</v>
      </c>
      <c r="G54" s="48">
        <v>1</v>
      </c>
      <c r="H54" s="48">
        <v>2238</v>
      </c>
      <c r="I54" s="7">
        <v>1</v>
      </c>
      <c r="J54" s="7">
        <v>0</v>
      </c>
      <c r="K54" s="7">
        <v>1</v>
      </c>
      <c r="L54" s="7">
        <v>2237</v>
      </c>
      <c r="M54" s="7">
        <v>0</v>
      </c>
      <c r="N54" s="7">
        <v>0</v>
      </c>
      <c r="O54" s="7">
        <v>0</v>
      </c>
      <c r="P54" s="7">
        <v>0</v>
      </c>
      <c r="Q54" s="7">
        <v>1</v>
      </c>
      <c r="R54" s="7">
        <v>0</v>
      </c>
      <c r="S54" s="7">
        <v>0</v>
      </c>
      <c r="T54" s="7">
        <v>2238</v>
      </c>
      <c r="U54" s="9">
        <f t="shared" ref="U54:U62" si="4">1/3*F54</f>
        <v>746.33333333333326</v>
      </c>
      <c r="V54" s="21">
        <f t="shared" ref="V54:V62" si="5">SUM(I54:K54,M54:O54,Q54:S54)</f>
        <v>3</v>
      </c>
    </row>
    <row r="55" spans="1:22">
      <c r="A55" s="6" t="s">
        <v>154</v>
      </c>
      <c r="B55" s="6" t="s">
        <v>224</v>
      </c>
      <c r="C55" s="6" t="s">
        <v>75</v>
      </c>
      <c r="D55" s="6" t="s">
        <v>6</v>
      </c>
      <c r="E55" s="7">
        <v>7.3967926204204559E-2</v>
      </c>
      <c r="F55" s="48">
        <v>17006</v>
      </c>
      <c r="G55" s="48">
        <v>1</v>
      </c>
      <c r="H55" s="48">
        <v>17005</v>
      </c>
      <c r="I55" s="7">
        <v>0</v>
      </c>
      <c r="J55" s="7">
        <v>13</v>
      </c>
      <c r="K55" s="7">
        <v>49</v>
      </c>
      <c r="L55" s="7">
        <v>16944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5</v>
      </c>
      <c r="S55" s="7">
        <v>1</v>
      </c>
      <c r="T55" s="7">
        <v>17000</v>
      </c>
      <c r="U55" s="9">
        <f t="shared" si="4"/>
        <v>5668.6666666666661</v>
      </c>
      <c r="V55" s="21">
        <f t="shared" si="5"/>
        <v>68</v>
      </c>
    </row>
    <row r="56" spans="1:22">
      <c r="A56" s="6" t="s">
        <v>157</v>
      </c>
      <c r="B56" s="6" t="s">
        <v>224</v>
      </c>
      <c r="C56" s="6" t="s">
        <v>75</v>
      </c>
      <c r="D56" s="6" t="s">
        <v>6</v>
      </c>
      <c r="E56" s="7">
        <v>7.3595739901065826E-2</v>
      </c>
      <c r="F56" s="48">
        <v>17092</v>
      </c>
      <c r="G56" s="48">
        <v>1</v>
      </c>
      <c r="H56" s="48">
        <v>17091</v>
      </c>
      <c r="I56" s="7">
        <v>1</v>
      </c>
      <c r="J56" s="7">
        <v>7</v>
      </c>
      <c r="K56" s="7">
        <v>68</v>
      </c>
      <c r="L56" s="7">
        <v>17016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9">
        <f t="shared" si="4"/>
        <v>5697.333333333333</v>
      </c>
      <c r="V56" s="21">
        <f t="shared" si="5"/>
        <v>76</v>
      </c>
    </row>
    <row r="57" spans="1:22">
      <c r="A57" s="6" t="s">
        <v>161</v>
      </c>
      <c r="B57" s="6" t="s">
        <v>224</v>
      </c>
      <c r="C57" s="6" t="s">
        <v>75</v>
      </c>
      <c r="D57" s="6" t="s">
        <v>6</v>
      </c>
      <c r="E57" s="7">
        <v>0</v>
      </c>
      <c r="F57" s="48">
        <v>14672</v>
      </c>
      <c r="G57" s="48">
        <v>0</v>
      </c>
      <c r="H57" s="48">
        <v>14672</v>
      </c>
      <c r="I57" s="7">
        <v>0</v>
      </c>
      <c r="J57" s="7">
        <v>7</v>
      </c>
      <c r="K57" s="7">
        <v>44</v>
      </c>
      <c r="L57" s="7">
        <v>14621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4</v>
      </c>
      <c r="S57" s="7">
        <v>0</v>
      </c>
      <c r="T57" s="7">
        <v>14668</v>
      </c>
      <c r="U57" s="9">
        <f t="shared" si="4"/>
        <v>4890.6666666666661</v>
      </c>
      <c r="V57" s="21">
        <f t="shared" si="5"/>
        <v>55</v>
      </c>
    </row>
    <row r="58" spans="1:22">
      <c r="A58" s="6" t="s">
        <v>163</v>
      </c>
      <c r="B58" s="6" t="s">
        <v>224</v>
      </c>
      <c r="C58" s="6" t="s">
        <v>75</v>
      </c>
      <c r="D58" s="6" t="s">
        <v>6</v>
      </c>
      <c r="E58" s="7">
        <v>7.1370057761669159E-2</v>
      </c>
      <c r="F58" s="48">
        <v>17625</v>
      </c>
      <c r="G58" s="48">
        <v>1</v>
      </c>
      <c r="H58" s="48">
        <v>17624</v>
      </c>
      <c r="I58" s="7">
        <v>2</v>
      </c>
      <c r="J58" s="7">
        <v>5</v>
      </c>
      <c r="K58" s="7">
        <v>60</v>
      </c>
      <c r="L58" s="7">
        <v>17558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3</v>
      </c>
      <c r="S58" s="7">
        <v>1</v>
      </c>
      <c r="T58" s="7">
        <v>17621</v>
      </c>
      <c r="U58" s="9">
        <f t="shared" si="4"/>
        <v>5875</v>
      </c>
      <c r="V58" s="21">
        <f t="shared" si="5"/>
        <v>71</v>
      </c>
    </row>
    <row r="59" spans="1:22">
      <c r="A59" s="6" t="s">
        <v>166</v>
      </c>
      <c r="B59" s="6" t="s">
        <v>224</v>
      </c>
      <c r="C59" s="6" t="s">
        <v>75</v>
      </c>
      <c r="D59" s="6" t="s">
        <v>6</v>
      </c>
      <c r="E59" s="7">
        <v>0.14540912210941315</v>
      </c>
      <c r="F59" s="48">
        <v>17302</v>
      </c>
      <c r="G59" s="48">
        <v>2</v>
      </c>
      <c r="H59" s="48">
        <v>17300</v>
      </c>
      <c r="I59" s="7">
        <v>0</v>
      </c>
      <c r="J59" s="7">
        <v>12</v>
      </c>
      <c r="K59" s="7">
        <v>55</v>
      </c>
      <c r="L59" s="7">
        <v>17235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9">
        <f t="shared" si="4"/>
        <v>5767.333333333333</v>
      </c>
      <c r="V59" s="21">
        <f t="shared" si="5"/>
        <v>67</v>
      </c>
    </row>
    <row r="60" spans="1:22">
      <c r="A60" s="6" t="s">
        <v>170</v>
      </c>
      <c r="B60" s="6" t="s">
        <v>224</v>
      </c>
      <c r="C60" s="6" t="s">
        <v>75</v>
      </c>
      <c r="D60" s="6" t="s">
        <v>6</v>
      </c>
      <c r="E60" s="7">
        <v>0.13685052096843719</v>
      </c>
      <c r="F60" s="48">
        <v>18384</v>
      </c>
      <c r="G60" s="48">
        <v>2</v>
      </c>
      <c r="H60" s="48">
        <v>18382</v>
      </c>
      <c r="I60" s="7">
        <v>1</v>
      </c>
      <c r="J60" s="7">
        <v>19</v>
      </c>
      <c r="K60" s="7">
        <v>44</v>
      </c>
      <c r="L60" s="7">
        <v>18320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7</v>
      </c>
      <c r="S60" s="7">
        <v>2</v>
      </c>
      <c r="T60" s="7">
        <v>18375</v>
      </c>
      <c r="U60" s="9">
        <f t="shared" si="4"/>
        <v>6128</v>
      </c>
      <c r="V60" s="21">
        <f t="shared" si="5"/>
        <v>73</v>
      </c>
    </row>
    <row r="61" spans="1:22">
      <c r="A61" s="6" t="s">
        <v>172</v>
      </c>
      <c r="B61" s="6" t="s">
        <v>224</v>
      </c>
      <c r="C61" s="6" t="s">
        <v>75</v>
      </c>
      <c r="D61" s="6" t="s">
        <v>6</v>
      </c>
      <c r="E61" s="7">
        <v>0.1991180032491684</v>
      </c>
      <c r="F61" s="48">
        <v>18953</v>
      </c>
      <c r="G61" s="48">
        <v>3</v>
      </c>
      <c r="H61" s="48">
        <v>18950</v>
      </c>
      <c r="I61" s="7">
        <v>1</v>
      </c>
      <c r="J61" s="7">
        <v>14</v>
      </c>
      <c r="K61" s="7">
        <v>73</v>
      </c>
      <c r="L61" s="7">
        <v>18865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3</v>
      </c>
      <c r="S61" s="7">
        <v>3</v>
      </c>
      <c r="T61" s="7">
        <v>18947</v>
      </c>
      <c r="U61" s="9">
        <f t="shared" si="4"/>
        <v>6317.6666666666661</v>
      </c>
      <c r="V61" s="21">
        <f t="shared" si="5"/>
        <v>94</v>
      </c>
    </row>
    <row r="62" spans="1:22">
      <c r="A62" s="6" t="s">
        <v>175</v>
      </c>
      <c r="B62" s="6" t="s">
        <v>224</v>
      </c>
      <c r="C62" s="6" t="s">
        <v>75</v>
      </c>
      <c r="D62" s="6" t="s">
        <v>6</v>
      </c>
      <c r="E62" s="7">
        <v>0.35180020332336426</v>
      </c>
      <c r="F62" s="48">
        <v>17880</v>
      </c>
      <c r="G62" s="48">
        <v>5</v>
      </c>
      <c r="H62" s="48">
        <v>17875</v>
      </c>
      <c r="I62" s="7">
        <v>2</v>
      </c>
      <c r="J62" s="7">
        <v>9</v>
      </c>
      <c r="K62" s="7">
        <v>78</v>
      </c>
      <c r="L62" s="7">
        <v>17791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9">
        <f t="shared" si="4"/>
        <v>5960</v>
      </c>
      <c r="V62" s="21">
        <f t="shared" si="5"/>
        <v>89</v>
      </c>
    </row>
    <row r="63" spans="1:22" ht="15.75" thickBot="1">
      <c r="A63" s="6" t="s">
        <v>179</v>
      </c>
      <c r="B63" s="6" t="s">
        <v>224</v>
      </c>
      <c r="C63" s="6" t="s">
        <v>75</v>
      </c>
      <c r="D63" s="6" t="s">
        <v>6</v>
      </c>
      <c r="E63" s="7">
        <v>0.160975381731987</v>
      </c>
      <c r="F63" s="48">
        <v>15629</v>
      </c>
      <c r="G63" s="48">
        <v>2</v>
      </c>
      <c r="H63" s="48">
        <v>15627</v>
      </c>
      <c r="I63" s="7">
        <v>1</v>
      </c>
      <c r="J63" s="7">
        <v>9</v>
      </c>
      <c r="K63" s="7">
        <v>35</v>
      </c>
      <c r="L63" s="7">
        <v>15584</v>
      </c>
      <c r="M63" s="7">
        <v>0</v>
      </c>
      <c r="N63" s="7">
        <v>0</v>
      </c>
      <c r="O63" s="7">
        <v>0</v>
      </c>
      <c r="P63" s="7">
        <v>0</v>
      </c>
      <c r="Q63" s="7">
        <v>2</v>
      </c>
      <c r="R63" s="7">
        <v>4</v>
      </c>
      <c r="S63" s="7">
        <v>0</v>
      </c>
      <c r="T63" s="7">
        <v>15623</v>
      </c>
    </row>
    <row r="64" spans="1:22" s="13" customFormat="1">
      <c r="A64" s="6" t="s">
        <v>181</v>
      </c>
      <c r="B64" s="6" t="s">
        <v>224</v>
      </c>
      <c r="C64" s="6" t="s">
        <v>75</v>
      </c>
      <c r="D64" s="6" t="s">
        <v>6</v>
      </c>
      <c r="E64" s="7">
        <v>0.13696227967739105</v>
      </c>
      <c r="F64" s="48">
        <v>18369</v>
      </c>
      <c r="G64" s="48">
        <v>2</v>
      </c>
      <c r="H64" s="48">
        <v>18367</v>
      </c>
      <c r="I64" s="7">
        <v>2</v>
      </c>
      <c r="J64" s="7">
        <v>6</v>
      </c>
      <c r="K64" s="7">
        <v>59</v>
      </c>
      <c r="L64" s="7">
        <v>18302</v>
      </c>
      <c r="M64" s="7">
        <v>0</v>
      </c>
      <c r="N64" s="7">
        <v>0</v>
      </c>
      <c r="O64" s="7">
        <v>0</v>
      </c>
      <c r="P64" s="7">
        <v>0</v>
      </c>
      <c r="Q64" s="7">
        <v>1</v>
      </c>
      <c r="R64" s="7">
        <v>3</v>
      </c>
      <c r="S64" s="7">
        <v>1</v>
      </c>
      <c r="T64" s="7">
        <v>18364</v>
      </c>
    </row>
    <row r="65" spans="1:22" s="9" customFormat="1">
      <c r="A65" s="6" t="s">
        <v>184</v>
      </c>
      <c r="B65" s="6" t="s">
        <v>224</v>
      </c>
      <c r="C65" s="6" t="s">
        <v>75</v>
      </c>
      <c r="D65" s="6" t="s">
        <v>6</v>
      </c>
      <c r="E65" s="7">
        <v>0.29150906205177307</v>
      </c>
      <c r="F65" s="48">
        <v>17262</v>
      </c>
      <c r="G65" s="48">
        <v>4</v>
      </c>
      <c r="H65" s="48">
        <v>17258</v>
      </c>
      <c r="I65" s="7">
        <v>2</v>
      </c>
      <c r="J65" s="7">
        <v>12</v>
      </c>
      <c r="K65" s="7">
        <v>78</v>
      </c>
      <c r="L65" s="7">
        <v>17170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/>
      <c r="V65"/>
    </row>
    <row r="66" spans="1:22" s="9" customFormat="1">
      <c r="A66" s="6" t="s">
        <v>190</v>
      </c>
      <c r="B66" s="6" t="s">
        <v>224</v>
      </c>
      <c r="C66" s="6" t="s">
        <v>75</v>
      </c>
      <c r="D66" s="6" t="s">
        <v>6</v>
      </c>
      <c r="E66" s="7">
        <v>0</v>
      </c>
      <c r="F66" s="48">
        <v>18668</v>
      </c>
      <c r="G66" s="48">
        <v>0</v>
      </c>
      <c r="H66" s="48">
        <v>18668</v>
      </c>
      <c r="I66" s="7">
        <v>0</v>
      </c>
      <c r="J66" s="7">
        <v>21</v>
      </c>
      <c r="K66" s="7">
        <v>75</v>
      </c>
      <c r="L66" s="7">
        <v>18572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/>
      <c r="V66"/>
    </row>
    <row r="67" spans="1:22" s="9" customFormat="1">
      <c r="A67" s="6" t="s">
        <v>199</v>
      </c>
      <c r="B67" s="6" t="s">
        <v>224</v>
      </c>
      <c r="C67" s="6" t="s">
        <v>75</v>
      </c>
      <c r="D67" s="6" t="s">
        <v>6</v>
      </c>
      <c r="E67" s="7">
        <v>0</v>
      </c>
      <c r="F67" s="48">
        <v>18320</v>
      </c>
      <c r="G67" s="48">
        <v>0</v>
      </c>
      <c r="H67" s="48">
        <v>18320</v>
      </c>
      <c r="I67" s="7">
        <v>0</v>
      </c>
      <c r="J67" s="7">
        <v>22</v>
      </c>
      <c r="K67" s="7">
        <v>64</v>
      </c>
      <c r="L67" s="7">
        <v>18234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/>
      <c r="V67"/>
    </row>
    <row r="68" spans="1:22" s="9" customFormat="1">
      <c r="A68" s="6" t="s">
        <v>208</v>
      </c>
      <c r="B68" s="6" t="s">
        <v>224</v>
      </c>
      <c r="C68" s="6" t="s">
        <v>75</v>
      </c>
      <c r="D68" s="6" t="s">
        <v>6</v>
      </c>
      <c r="E68" s="7">
        <v>0</v>
      </c>
      <c r="F68" s="48">
        <v>19147</v>
      </c>
      <c r="G68" s="48">
        <v>0</v>
      </c>
      <c r="H68" s="48">
        <v>19147</v>
      </c>
      <c r="I68" s="7">
        <v>0</v>
      </c>
      <c r="J68" s="7">
        <v>19</v>
      </c>
      <c r="K68" s="7">
        <v>69</v>
      </c>
      <c r="L68" s="7">
        <v>19059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/>
      <c r="V68"/>
    </row>
    <row r="69" spans="1:22" s="9" customFormat="1">
      <c r="A69" s="6" t="s">
        <v>217</v>
      </c>
      <c r="B69" s="6" t="s">
        <v>224</v>
      </c>
      <c r="C69" s="6" t="s">
        <v>75</v>
      </c>
      <c r="D69" s="6" t="s">
        <v>6</v>
      </c>
      <c r="E69" s="7">
        <v>0.20338939130306244</v>
      </c>
      <c r="F69" s="48">
        <v>18555</v>
      </c>
      <c r="G69" s="48">
        <v>3</v>
      </c>
      <c r="H69" s="48">
        <v>18552</v>
      </c>
      <c r="I69" s="7">
        <v>2</v>
      </c>
      <c r="J69" s="7">
        <v>16</v>
      </c>
      <c r="K69" s="7">
        <v>59</v>
      </c>
      <c r="L69" s="7">
        <v>18478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/>
      <c r="V69"/>
    </row>
    <row r="70" spans="1:22" s="9" customFormat="1">
      <c r="A70" s="6" t="s">
        <v>151</v>
      </c>
      <c r="B70" s="6" t="s">
        <v>223</v>
      </c>
      <c r="C70" s="6" t="s">
        <v>75</v>
      </c>
      <c r="D70" s="6" t="s">
        <v>6</v>
      </c>
      <c r="E70" s="7">
        <v>1.7720034122467041</v>
      </c>
      <c r="F70" s="48">
        <v>12076</v>
      </c>
      <c r="G70" s="48">
        <v>17</v>
      </c>
      <c r="H70" s="48">
        <v>12059</v>
      </c>
      <c r="I70" s="7">
        <v>9</v>
      </c>
      <c r="J70" s="7">
        <v>7</v>
      </c>
      <c r="K70" s="7">
        <v>18</v>
      </c>
      <c r="L70" s="7">
        <v>12042</v>
      </c>
      <c r="M70" s="7">
        <v>0</v>
      </c>
      <c r="N70" s="7">
        <v>0</v>
      </c>
      <c r="O70" s="7">
        <v>0</v>
      </c>
      <c r="P70" s="7">
        <v>0</v>
      </c>
      <c r="Q70" s="7">
        <v>9</v>
      </c>
      <c r="R70" s="7">
        <v>8</v>
      </c>
      <c r="S70" s="7">
        <v>8</v>
      </c>
      <c r="T70" s="7">
        <v>12051</v>
      </c>
      <c r="U70" s="9">
        <f>1/3*F70</f>
        <v>4025.333333333333</v>
      </c>
      <c r="V70" s="21">
        <f>SUM(I70:K70,M70:O70,Q70:S70)</f>
        <v>59</v>
      </c>
    </row>
    <row r="71" spans="1:22" s="9" customFormat="1">
      <c r="A71" s="6" t="s">
        <v>160</v>
      </c>
      <c r="B71" s="6" t="s">
        <v>223</v>
      </c>
      <c r="C71" s="6" t="s">
        <v>75</v>
      </c>
      <c r="D71" s="6" t="s">
        <v>6</v>
      </c>
      <c r="E71" s="7">
        <v>1.9963798522949219</v>
      </c>
      <c r="F71" s="48">
        <v>13242</v>
      </c>
      <c r="G71" s="48">
        <v>21</v>
      </c>
      <c r="H71" s="48">
        <v>13221</v>
      </c>
      <c r="I71" s="7">
        <v>11</v>
      </c>
      <c r="J71" s="7">
        <v>14</v>
      </c>
      <c r="K71" s="7">
        <v>24</v>
      </c>
      <c r="L71" s="7">
        <v>13193</v>
      </c>
      <c r="M71" s="7">
        <v>0</v>
      </c>
      <c r="N71" s="7">
        <v>0</v>
      </c>
      <c r="O71" s="7">
        <v>0</v>
      </c>
      <c r="P71" s="7">
        <v>0</v>
      </c>
      <c r="Q71" s="7">
        <v>13</v>
      </c>
      <c r="R71" s="7">
        <v>2</v>
      </c>
      <c r="S71" s="7">
        <v>8</v>
      </c>
      <c r="T71" s="7">
        <v>13219</v>
      </c>
      <c r="U71" s="9">
        <f>1/3*F71</f>
        <v>4414</v>
      </c>
      <c r="V71" s="21">
        <f>SUM(I71:K71,M71:O71,Q71:S71)</f>
        <v>72</v>
      </c>
    </row>
    <row r="72" spans="1:22" s="9" customFormat="1">
      <c r="A72" s="6" t="s">
        <v>169</v>
      </c>
      <c r="B72" s="6" t="s">
        <v>223</v>
      </c>
      <c r="C72" s="6" t="s">
        <v>75</v>
      </c>
      <c r="D72" s="6" t="s">
        <v>6</v>
      </c>
      <c r="E72" s="7">
        <v>2.1631331443786621</v>
      </c>
      <c r="F72" s="48">
        <v>15714</v>
      </c>
      <c r="G72" s="48">
        <v>27</v>
      </c>
      <c r="H72" s="48">
        <v>15687</v>
      </c>
      <c r="I72" s="7">
        <v>16</v>
      </c>
      <c r="J72" s="7">
        <v>23</v>
      </c>
      <c r="K72" s="7">
        <v>19</v>
      </c>
      <c r="L72" s="7">
        <v>15656</v>
      </c>
      <c r="M72" s="7">
        <v>0</v>
      </c>
      <c r="N72" s="7">
        <v>0</v>
      </c>
      <c r="O72" s="7">
        <v>0</v>
      </c>
      <c r="P72" s="7">
        <v>0</v>
      </c>
      <c r="Q72" s="7">
        <v>23</v>
      </c>
      <c r="R72" s="7">
        <v>4</v>
      </c>
      <c r="S72" s="7">
        <v>4</v>
      </c>
      <c r="T72" s="7">
        <v>15683</v>
      </c>
      <c r="U72" s="9">
        <f>1/3*F72</f>
        <v>5238</v>
      </c>
      <c r="V72" s="21">
        <f>SUM(I72:K72,M72:O72,Q72:S72)</f>
        <v>89</v>
      </c>
    </row>
    <row r="73" spans="1:22" s="9" customFormat="1">
      <c r="A73" s="6" t="s">
        <v>178</v>
      </c>
      <c r="B73" s="6" t="s">
        <v>223</v>
      </c>
      <c r="C73" s="6" t="s">
        <v>75</v>
      </c>
      <c r="D73" s="6" t="s">
        <v>6</v>
      </c>
      <c r="E73" s="7">
        <v>1.0784239768981934</v>
      </c>
      <c r="F73" s="48">
        <v>10502</v>
      </c>
      <c r="G73" s="48">
        <v>9</v>
      </c>
      <c r="H73" s="48">
        <v>10493</v>
      </c>
      <c r="I73" s="7">
        <v>5</v>
      </c>
      <c r="J73" s="7">
        <v>6</v>
      </c>
      <c r="K73" s="7">
        <v>11</v>
      </c>
      <c r="L73" s="7">
        <v>10480</v>
      </c>
      <c r="M73" s="7">
        <v>0</v>
      </c>
      <c r="N73" s="7">
        <v>0</v>
      </c>
      <c r="O73" s="7">
        <v>0</v>
      </c>
      <c r="P73" s="7">
        <v>0</v>
      </c>
      <c r="Q73" s="7">
        <v>5</v>
      </c>
      <c r="R73" s="7">
        <v>5</v>
      </c>
      <c r="S73" s="7">
        <v>4</v>
      </c>
      <c r="T73" s="7">
        <v>10488</v>
      </c>
      <c r="U73"/>
      <c r="V73"/>
    </row>
    <row r="74" spans="1:22" s="9" customFormat="1">
      <c r="A74" s="6" t="s">
        <v>189</v>
      </c>
      <c r="B74" s="6" t="s">
        <v>223</v>
      </c>
      <c r="C74" s="6" t="s">
        <v>75</v>
      </c>
      <c r="D74" s="6" t="s">
        <v>6</v>
      </c>
      <c r="E74" s="7">
        <v>2.2453975677490234</v>
      </c>
      <c r="F74" s="48">
        <v>12896</v>
      </c>
      <c r="G74" s="48">
        <v>23</v>
      </c>
      <c r="H74" s="48">
        <v>12873</v>
      </c>
      <c r="I74" s="7">
        <v>11</v>
      </c>
      <c r="J74" s="7">
        <v>12</v>
      </c>
      <c r="K74" s="7">
        <v>19</v>
      </c>
      <c r="L74" s="7">
        <v>12854</v>
      </c>
      <c r="M74" s="7">
        <v>0</v>
      </c>
      <c r="N74" s="7">
        <v>0</v>
      </c>
      <c r="O74" s="7">
        <v>0</v>
      </c>
      <c r="P74" s="7">
        <v>0</v>
      </c>
      <c r="Q74" s="7">
        <v>15</v>
      </c>
      <c r="R74" s="7">
        <v>7</v>
      </c>
      <c r="S74" s="7">
        <v>8</v>
      </c>
      <c r="T74" s="7">
        <v>12866</v>
      </c>
      <c r="U74"/>
      <c r="V74"/>
    </row>
    <row r="75" spans="1:22" s="9" customFormat="1">
      <c r="A75" s="6" t="s">
        <v>191</v>
      </c>
      <c r="B75" s="6" t="s">
        <v>223</v>
      </c>
      <c r="C75" s="6" t="s">
        <v>75</v>
      </c>
      <c r="D75" s="6" t="s">
        <v>6</v>
      </c>
      <c r="E75" s="7">
        <v>1.3063902854919434</v>
      </c>
      <c r="F75" s="48">
        <v>16377</v>
      </c>
      <c r="G75" s="48">
        <v>17</v>
      </c>
      <c r="H75" s="48">
        <v>16360</v>
      </c>
      <c r="I75" s="7">
        <v>7</v>
      </c>
      <c r="J75" s="7">
        <v>14</v>
      </c>
      <c r="K75" s="7">
        <v>19</v>
      </c>
      <c r="L75" s="7">
        <v>16337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/>
      <c r="V75"/>
    </row>
    <row r="76" spans="1:22" s="9" customFormat="1">
      <c r="A76" s="6" t="s">
        <v>192</v>
      </c>
      <c r="B76" s="6" t="s">
        <v>223</v>
      </c>
      <c r="C76" s="6" t="s">
        <v>75</v>
      </c>
      <c r="D76" s="6" t="s">
        <v>6</v>
      </c>
      <c r="E76" s="7">
        <v>1.9367765188217163</v>
      </c>
      <c r="F76" s="48">
        <v>16899</v>
      </c>
      <c r="G76" s="48">
        <v>26</v>
      </c>
      <c r="H76" s="48">
        <v>16873</v>
      </c>
      <c r="I76" s="7">
        <v>11</v>
      </c>
      <c r="J76" s="7">
        <v>13</v>
      </c>
      <c r="K76" s="7">
        <v>31</v>
      </c>
      <c r="L76" s="7">
        <v>16844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/>
    </row>
    <row r="77" spans="1:22" s="9" customFormat="1">
      <c r="A77" s="6" t="s">
        <v>198</v>
      </c>
      <c r="B77" s="6" t="s">
        <v>223</v>
      </c>
      <c r="C77" s="6" t="s">
        <v>75</v>
      </c>
      <c r="D77" s="6" t="s">
        <v>6</v>
      </c>
      <c r="E77" s="7">
        <v>3.1368136405944824</v>
      </c>
      <c r="F77" s="48">
        <v>12848</v>
      </c>
      <c r="G77" s="48">
        <v>32</v>
      </c>
      <c r="H77" s="48">
        <v>12816</v>
      </c>
      <c r="I77" s="7">
        <v>11</v>
      </c>
      <c r="J77" s="7">
        <v>7</v>
      </c>
      <c r="K77" s="7">
        <v>20</v>
      </c>
      <c r="L77" s="7">
        <v>12810</v>
      </c>
      <c r="M77" s="7">
        <v>0</v>
      </c>
      <c r="N77" s="7">
        <v>0</v>
      </c>
      <c r="O77" s="7">
        <v>0</v>
      </c>
      <c r="P77" s="7">
        <v>0</v>
      </c>
      <c r="Q77" s="7">
        <v>14</v>
      </c>
      <c r="R77" s="7">
        <v>7</v>
      </c>
      <c r="S77" s="7">
        <v>18</v>
      </c>
      <c r="T77" s="7">
        <v>12809</v>
      </c>
      <c r="U77"/>
    </row>
    <row r="78" spans="1:22" s="9" customFormat="1">
      <c r="A78" s="6" t="s">
        <v>200</v>
      </c>
      <c r="B78" s="6" t="s">
        <v>223</v>
      </c>
      <c r="C78" s="6" t="s">
        <v>75</v>
      </c>
      <c r="D78" s="6" t="s">
        <v>6</v>
      </c>
      <c r="E78" s="7">
        <v>1.9848521947860718</v>
      </c>
      <c r="F78" s="48">
        <v>16490</v>
      </c>
      <c r="G78" s="48">
        <v>26</v>
      </c>
      <c r="H78" s="48">
        <v>16464</v>
      </c>
      <c r="I78" s="7">
        <v>10</v>
      </c>
      <c r="J78" s="7">
        <v>17</v>
      </c>
      <c r="K78" s="7">
        <v>28</v>
      </c>
      <c r="L78" s="7">
        <v>16435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/>
      <c r="V78"/>
    </row>
    <row r="79" spans="1:22" s="16" customFormat="1" ht="15.75" thickBot="1">
      <c r="A79" s="6" t="s">
        <v>201</v>
      </c>
      <c r="B79" s="6" t="s">
        <v>223</v>
      </c>
      <c r="C79" s="6" t="s">
        <v>75</v>
      </c>
      <c r="D79" s="6" t="s">
        <v>6</v>
      </c>
      <c r="E79" s="7">
        <v>2.1803531646728516</v>
      </c>
      <c r="F79" s="48">
        <v>15590</v>
      </c>
      <c r="G79" s="48">
        <v>27</v>
      </c>
      <c r="H79" s="48">
        <v>15563</v>
      </c>
      <c r="I79" s="7">
        <v>11</v>
      </c>
      <c r="J79" s="7">
        <v>14</v>
      </c>
      <c r="K79" s="7">
        <v>25</v>
      </c>
      <c r="L79" s="7">
        <v>15540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</row>
    <row r="80" spans="1:22">
      <c r="A80" s="6" t="s">
        <v>207</v>
      </c>
      <c r="B80" s="6" t="s">
        <v>223</v>
      </c>
      <c r="C80" s="6" t="s">
        <v>75</v>
      </c>
      <c r="D80" s="6" t="s">
        <v>6</v>
      </c>
      <c r="E80" s="7">
        <v>1.7390296459197998</v>
      </c>
      <c r="F80" s="48">
        <v>11581</v>
      </c>
      <c r="G80" s="48">
        <v>16</v>
      </c>
      <c r="H80" s="48">
        <v>11565</v>
      </c>
      <c r="I80" s="7">
        <v>8</v>
      </c>
      <c r="J80" s="7">
        <v>8</v>
      </c>
      <c r="K80" s="7">
        <v>26</v>
      </c>
      <c r="L80" s="7">
        <v>11539</v>
      </c>
      <c r="M80" s="7">
        <v>0</v>
      </c>
      <c r="N80" s="7">
        <v>0</v>
      </c>
      <c r="O80" s="7">
        <v>0</v>
      </c>
      <c r="P80" s="7">
        <v>0</v>
      </c>
      <c r="Q80" s="7">
        <v>13</v>
      </c>
      <c r="R80" s="7">
        <v>7</v>
      </c>
      <c r="S80" s="7">
        <v>3</v>
      </c>
      <c r="T80" s="7">
        <v>11558</v>
      </c>
    </row>
    <row r="81" spans="1:22">
      <c r="A81" s="6" t="s">
        <v>209</v>
      </c>
      <c r="B81" s="6" t="s">
        <v>223</v>
      </c>
      <c r="C81" s="6" t="s">
        <v>75</v>
      </c>
      <c r="D81" s="6" t="s">
        <v>6</v>
      </c>
      <c r="E81" s="7">
        <v>1.5413084030151367</v>
      </c>
      <c r="F81" s="48">
        <v>16332</v>
      </c>
      <c r="G81" s="48">
        <v>20</v>
      </c>
      <c r="H81" s="48">
        <v>16312</v>
      </c>
      <c r="I81" s="7">
        <v>6</v>
      </c>
      <c r="J81" s="7">
        <v>18</v>
      </c>
      <c r="K81" s="7">
        <v>24</v>
      </c>
      <c r="L81" s="7">
        <v>16284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</row>
    <row r="82" spans="1:22">
      <c r="A82" s="6" t="s">
        <v>210</v>
      </c>
      <c r="B82" s="6" t="s">
        <v>223</v>
      </c>
      <c r="C82" s="6" t="s">
        <v>75</v>
      </c>
      <c r="D82" s="6" t="s">
        <v>6</v>
      </c>
      <c r="E82" s="7">
        <v>1.7335783243179321</v>
      </c>
      <c r="F82" s="48">
        <v>16700</v>
      </c>
      <c r="G82" s="48">
        <v>23</v>
      </c>
      <c r="H82" s="48">
        <v>16677</v>
      </c>
      <c r="I82" s="7">
        <v>9</v>
      </c>
      <c r="J82" s="7">
        <v>10</v>
      </c>
      <c r="K82" s="7">
        <v>29</v>
      </c>
      <c r="L82" s="7">
        <v>16652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</row>
    <row r="83" spans="1:22">
      <c r="A83" s="6" t="s">
        <v>216</v>
      </c>
      <c r="B83" s="6" t="s">
        <v>223</v>
      </c>
      <c r="C83" s="6" t="s">
        <v>75</v>
      </c>
      <c r="D83" s="6" t="s">
        <v>6</v>
      </c>
      <c r="E83" s="7">
        <v>1.5604288578033447</v>
      </c>
      <c r="F83" s="48">
        <v>8066</v>
      </c>
      <c r="G83" s="48">
        <v>10</v>
      </c>
      <c r="H83" s="48">
        <v>8056</v>
      </c>
      <c r="I83" s="7">
        <v>3</v>
      </c>
      <c r="J83" s="7">
        <v>4</v>
      </c>
      <c r="K83" s="7">
        <v>13</v>
      </c>
      <c r="L83" s="7">
        <v>8046</v>
      </c>
      <c r="M83" s="7">
        <v>0</v>
      </c>
      <c r="N83" s="7">
        <v>0</v>
      </c>
      <c r="O83" s="7">
        <v>0</v>
      </c>
      <c r="P83" s="7">
        <v>0</v>
      </c>
      <c r="Q83" s="7">
        <v>7</v>
      </c>
      <c r="R83" s="7">
        <v>2</v>
      </c>
      <c r="S83" s="7">
        <v>3</v>
      </c>
      <c r="T83" s="7">
        <v>8054</v>
      </c>
    </row>
    <row r="84" spans="1:22">
      <c r="A84" s="6" t="s">
        <v>218</v>
      </c>
      <c r="B84" s="6" t="s">
        <v>223</v>
      </c>
      <c r="C84" s="6" t="s">
        <v>75</v>
      </c>
      <c r="D84" s="6" t="s">
        <v>6</v>
      </c>
      <c r="E84" s="7">
        <v>2.191124439239502</v>
      </c>
      <c r="F84" s="48">
        <v>16088</v>
      </c>
      <c r="G84" s="48">
        <v>28</v>
      </c>
      <c r="H84" s="48">
        <v>16060</v>
      </c>
      <c r="I84" s="7">
        <v>13</v>
      </c>
      <c r="J84" s="7">
        <v>23</v>
      </c>
      <c r="K84" s="7">
        <v>32</v>
      </c>
      <c r="L84" s="7">
        <v>16020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</row>
    <row r="85" spans="1:22">
      <c r="A85" s="6" t="s">
        <v>219</v>
      </c>
      <c r="B85" s="6" t="s">
        <v>223</v>
      </c>
      <c r="C85" s="6" t="s">
        <v>75</v>
      </c>
      <c r="D85" s="6" t="s">
        <v>6</v>
      </c>
      <c r="E85" s="7">
        <v>1.3965158462524414</v>
      </c>
      <c r="F85" s="48">
        <v>12617</v>
      </c>
      <c r="G85" s="48">
        <v>14</v>
      </c>
      <c r="H85" s="48">
        <v>12603</v>
      </c>
      <c r="I85" s="7">
        <v>5</v>
      </c>
      <c r="J85" s="7">
        <v>6</v>
      </c>
      <c r="K85" s="7">
        <v>25</v>
      </c>
      <c r="L85" s="7">
        <v>12581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</row>
    <row r="86" spans="1:22">
      <c r="A86" s="6" t="s">
        <v>150</v>
      </c>
      <c r="B86" s="6" t="s">
        <v>222</v>
      </c>
      <c r="C86" s="6" t="s">
        <v>75</v>
      </c>
      <c r="D86" s="6" t="s">
        <v>6</v>
      </c>
      <c r="E86" s="7">
        <v>13.917046546936035</v>
      </c>
      <c r="F86" s="48">
        <v>11724</v>
      </c>
      <c r="G86" s="48">
        <v>129</v>
      </c>
      <c r="H86" s="48">
        <v>11595</v>
      </c>
      <c r="I86" s="7">
        <v>74</v>
      </c>
      <c r="J86" s="7">
        <v>63</v>
      </c>
      <c r="K86" s="7">
        <v>80</v>
      </c>
      <c r="L86" s="7">
        <v>11507</v>
      </c>
      <c r="M86" s="7">
        <v>0</v>
      </c>
      <c r="N86" s="7">
        <v>0</v>
      </c>
      <c r="O86" s="7">
        <v>0</v>
      </c>
      <c r="P86" s="7">
        <v>0</v>
      </c>
      <c r="Q86" s="7">
        <v>92</v>
      </c>
      <c r="R86" s="7">
        <v>38</v>
      </c>
      <c r="S86" s="7">
        <v>37</v>
      </c>
      <c r="T86" s="7">
        <v>11557</v>
      </c>
      <c r="U86" s="9">
        <f t="shared" ref="U86:U97" si="6">1/3*F86</f>
        <v>3908</v>
      </c>
      <c r="V86" s="21">
        <f t="shared" ref="V86:V97" si="7">SUM(I86:K86,M86:O86,Q86:S86)</f>
        <v>384</v>
      </c>
    </row>
    <row r="87" spans="1:22">
      <c r="A87" s="6" t="s">
        <v>153</v>
      </c>
      <c r="B87" s="6" t="s">
        <v>222</v>
      </c>
      <c r="C87" s="6" t="s">
        <v>75</v>
      </c>
      <c r="D87" s="6" t="s">
        <v>6</v>
      </c>
      <c r="E87" s="7">
        <v>15.941139221191406</v>
      </c>
      <c r="F87" s="48">
        <v>10323</v>
      </c>
      <c r="G87" s="48">
        <v>130</v>
      </c>
      <c r="H87" s="48">
        <v>10193</v>
      </c>
      <c r="I87" s="7">
        <v>63</v>
      </c>
      <c r="J87" s="7">
        <v>55</v>
      </c>
      <c r="K87" s="7">
        <v>67</v>
      </c>
      <c r="L87" s="7">
        <v>10138</v>
      </c>
      <c r="M87" s="7">
        <v>0</v>
      </c>
      <c r="N87" s="7">
        <v>0</v>
      </c>
      <c r="O87" s="7">
        <v>0</v>
      </c>
      <c r="P87" s="7">
        <v>0</v>
      </c>
      <c r="Q87" s="7">
        <v>92</v>
      </c>
      <c r="R87" s="7">
        <v>27</v>
      </c>
      <c r="S87" s="7">
        <v>38</v>
      </c>
      <c r="T87" s="7">
        <v>10166</v>
      </c>
      <c r="U87" s="9">
        <f t="shared" si="6"/>
        <v>3441</v>
      </c>
      <c r="V87" s="21">
        <f t="shared" si="7"/>
        <v>342</v>
      </c>
    </row>
    <row r="88" spans="1:22">
      <c r="A88" s="6" t="s">
        <v>155</v>
      </c>
      <c r="B88" s="6" t="s">
        <v>222</v>
      </c>
      <c r="C88" s="6" t="s">
        <v>75</v>
      </c>
      <c r="D88" s="6" t="s">
        <v>6</v>
      </c>
      <c r="E88" s="7">
        <v>16.429376602172852</v>
      </c>
      <c r="F88" s="48">
        <v>14719</v>
      </c>
      <c r="G88" s="48">
        <v>191</v>
      </c>
      <c r="H88" s="48">
        <v>14528</v>
      </c>
      <c r="I88" s="7">
        <v>108</v>
      </c>
      <c r="J88" s="7">
        <v>91</v>
      </c>
      <c r="K88" s="7">
        <v>105</v>
      </c>
      <c r="L88" s="7">
        <v>14415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9">
        <f t="shared" si="6"/>
        <v>4906.333333333333</v>
      </c>
      <c r="V88" s="21">
        <f t="shared" si="7"/>
        <v>304</v>
      </c>
    </row>
    <row r="89" spans="1:22">
      <c r="A89" s="6" t="s">
        <v>156</v>
      </c>
      <c r="B89" s="6" t="s">
        <v>222</v>
      </c>
      <c r="C89" s="6" t="s">
        <v>75</v>
      </c>
      <c r="D89" s="6" t="s">
        <v>6</v>
      </c>
      <c r="E89" s="7">
        <v>15.365190505981445</v>
      </c>
      <c r="F89" s="48">
        <v>8566</v>
      </c>
      <c r="G89" s="48">
        <v>104</v>
      </c>
      <c r="H89" s="48">
        <v>8462</v>
      </c>
      <c r="I89" s="7">
        <v>64</v>
      </c>
      <c r="J89" s="7">
        <v>56</v>
      </c>
      <c r="K89" s="7">
        <v>66</v>
      </c>
      <c r="L89" s="7">
        <v>8380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9">
        <f t="shared" si="6"/>
        <v>2855.333333333333</v>
      </c>
      <c r="V89" s="21">
        <f t="shared" si="7"/>
        <v>186</v>
      </c>
    </row>
    <row r="90" spans="1:22">
      <c r="A90" s="6" t="s">
        <v>159</v>
      </c>
      <c r="B90" s="6" t="s">
        <v>222</v>
      </c>
      <c r="C90" s="6" t="s">
        <v>75</v>
      </c>
      <c r="D90" s="6" t="s">
        <v>6</v>
      </c>
      <c r="E90" s="7">
        <v>16.834697723388672</v>
      </c>
      <c r="F90" s="48">
        <v>12336</v>
      </c>
      <c r="G90" s="48">
        <v>164</v>
      </c>
      <c r="H90" s="48">
        <v>12172</v>
      </c>
      <c r="I90" s="7">
        <v>81</v>
      </c>
      <c r="J90" s="7">
        <v>73</v>
      </c>
      <c r="K90" s="7">
        <v>106</v>
      </c>
      <c r="L90" s="7">
        <v>12076</v>
      </c>
      <c r="M90" s="7">
        <v>0</v>
      </c>
      <c r="N90" s="7">
        <v>0</v>
      </c>
      <c r="O90" s="7">
        <v>0</v>
      </c>
      <c r="P90" s="7">
        <v>0</v>
      </c>
      <c r="Q90" s="7">
        <v>102</v>
      </c>
      <c r="R90" s="7">
        <v>38</v>
      </c>
      <c r="S90" s="7">
        <v>62</v>
      </c>
      <c r="T90" s="7">
        <v>12134</v>
      </c>
      <c r="U90" s="9">
        <f t="shared" si="6"/>
        <v>4112</v>
      </c>
      <c r="V90" s="21">
        <f t="shared" si="7"/>
        <v>462</v>
      </c>
    </row>
    <row r="91" spans="1:22">
      <c r="A91" s="6" t="s">
        <v>162</v>
      </c>
      <c r="B91" s="6" t="s">
        <v>222</v>
      </c>
      <c r="C91" s="6" t="s">
        <v>75</v>
      </c>
      <c r="D91" s="6" t="s">
        <v>6</v>
      </c>
      <c r="E91" s="7">
        <v>15.122076034545898</v>
      </c>
      <c r="F91" s="48">
        <v>11297</v>
      </c>
      <c r="G91" s="48">
        <v>135</v>
      </c>
      <c r="H91" s="48">
        <v>11162</v>
      </c>
      <c r="I91" s="7">
        <v>76</v>
      </c>
      <c r="J91" s="7">
        <v>84</v>
      </c>
      <c r="K91" s="7">
        <v>75</v>
      </c>
      <c r="L91" s="7">
        <v>11062</v>
      </c>
      <c r="M91" s="7">
        <v>0</v>
      </c>
      <c r="N91" s="7">
        <v>0</v>
      </c>
      <c r="O91" s="7">
        <v>0</v>
      </c>
      <c r="P91" s="7">
        <v>0</v>
      </c>
      <c r="Q91" s="7">
        <v>101</v>
      </c>
      <c r="R91" s="7">
        <v>50</v>
      </c>
      <c r="S91" s="7">
        <v>34</v>
      </c>
      <c r="T91" s="7">
        <v>11112</v>
      </c>
      <c r="U91" s="9">
        <f t="shared" si="6"/>
        <v>3765.6666666666665</v>
      </c>
      <c r="V91" s="21">
        <f t="shared" si="7"/>
        <v>420</v>
      </c>
    </row>
    <row r="92" spans="1:22">
      <c r="A92" s="6" t="s">
        <v>164</v>
      </c>
      <c r="B92" s="6" t="s">
        <v>222</v>
      </c>
      <c r="C92" s="6" t="s">
        <v>75</v>
      </c>
      <c r="D92" s="6" t="s">
        <v>6</v>
      </c>
      <c r="E92" s="7">
        <v>19.675771713256836</v>
      </c>
      <c r="F92" s="48">
        <v>12564</v>
      </c>
      <c r="G92" s="48">
        <v>195</v>
      </c>
      <c r="H92" s="48">
        <v>12369</v>
      </c>
      <c r="I92" s="7">
        <v>103</v>
      </c>
      <c r="J92" s="7">
        <v>90</v>
      </c>
      <c r="K92" s="7">
        <v>86</v>
      </c>
      <c r="L92" s="7">
        <v>12285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9">
        <f t="shared" si="6"/>
        <v>4188</v>
      </c>
      <c r="V92" s="21">
        <f t="shared" si="7"/>
        <v>279</v>
      </c>
    </row>
    <row r="93" spans="1:22">
      <c r="A93" s="6" t="s">
        <v>165</v>
      </c>
      <c r="B93" s="6" t="s">
        <v>222</v>
      </c>
      <c r="C93" s="6" t="s">
        <v>75</v>
      </c>
      <c r="D93" s="6" t="s">
        <v>6</v>
      </c>
      <c r="E93" s="7">
        <v>15.727748870849609</v>
      </c>
      <c r="F93" s="48">
        <v>11106</v>
      </c>
      <c r="G93" s="48">
        <v>138</v>
      </c>
      <c r="H93" s="48">
        <v>10968</v>
      </c>
      <c r="I93" s="7">
        <v>85</v>
      </c>
      <c r="J93" s="7">
        <v>64</v>
      </c>
      <c r="K93" s="7">
        <v>76</v>
      </c>
      <c r="L93" s="7">
        <v>10881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9">
        <f t="shared" si="6"/>
        <v>3702</v>
      </c>
      <c r="V93" s="21">
        <f t="shared" si="7"/>
        <v>225</v>
      </c>
    </row>
    <row r="94" spans="1:22">
      <c r="A94" s="6" t="s">
        <v>168</v>
      </c>
      <c r="B94" s="6" t="s">
        <v>222</v>
      </c>
      <c r="C94" s="6" t="s">
        <v>75</v>
      </c>
      <c r="D94" s="6" t="s">
        <v>6</v>
      </c>
      <c r="E94" s="7">
        <v>17.801673889160156</v>
      </c>
      <c r="F94" s="48">
        <v>12382</v>
      </c>
      <c r="G94" s="48">
        <v>174</v>
      </c>
      <c r="H94" s="48">
        <v>12208</v>
      </c>
      <c r="I94" s="7">
        <v>85</v>
      </c>
      <c r="J94" s="7">
        <v>92</v>
      </c>
      <c r="K94" s="7">
        <v>81</v>
      </c>
      <c r="L94" s="7">
        <v>12124</v>
      </c>
      <c r="M94" s="7">
        <v>0</v>
      </c>
      <c r="N94" s="7">
        <v>0</v>
      </c>
      <c r="O94" s="7">
        <v>0</v>
      </c>
      <c r="P94" s="7">
        <v>0</v>
      </c>
      <c r="Q94" s="7">
        <v>123</v>
      </c>
      <c r="R94" s="7">
        <v>41</v>
      </c>
      <c r="S94" s="7">
        <v>51</v>
      </c>
      <c r="T94" s="7">
        <v>12167</v>
      </c>
      <c r="U94" s="9">
        <f t="shared" si="6"/>
        <v>4127.333333333333</v>
      </c>
      <c r="V94" s="21">
        <f t="shared" si="7"/>
        <v>473</v>
      </c>
    </row>
    <row r="95" spans="1:22">
      <c r="A95" s="6" t="s">
        <v>171</v>
      </c>
      <c r="B95" s="6" t="s">
        <v>222</v>
      </c>
      <c r="C95" s="6" t="s">
        <v>75</v>
      </c>
      <c r="D95" s="6" t="s">
        <v>6</v>
      </c>
      <c r="E95" s="7">
        <v>13.338476181030273</v>
      </c>
      <c r="F95" s="48">
        <v>9196</v>
      </c>
      <c r="G95" s="48">
        <v>97</v>
      </c>
      <c r="H95" s="48">
        <v>9099</v>
      </c>
      <c r="I95" s="7">
        <v>52</v>
      </c>
      <c r="J95" s="7">
        <v>51</v>
      </c>
      <c r="K95" s="7">
        <v>46</v>
      </c>
      <c r="L95" s="7">
        <v>9047</v>
      </c>
      <c r="M95" s="7">
        <v>0</v>
      </c>
      <c r="N95" s="7">
        <v>0</v>
      </c>
      <c r="O95" s="7">
        <v>0</v>
      </c>
      <c r="P95" s="7">
        <v>0</v>
      </c>
      <c r="Q95" s="7">
        <v>70</v>
      </c>
      <c r="R95" s="7">
        <v>33</v>
      </c>
      <c r="S95" s="7">
        <v>27</v>
      </c>
      <c r="T95" s="7">
        <v>9066</v>
      </c>
      <c r="U95" s="9">
        <f t="shared" si="6"/>
        <v>3065.333333333333</v>
      </c>
      <c r="V95" s="21">
        <f t="shared" si="7"/>
        <v>279</v>
      </c>
    </row>
    <row r="96" spans="1:22">
      <c r="A96" s="6" t="s">
        <v>173</v>
      </c>
      <c r="B96" s="6" t="s">
        <v>222</v>
      </c>
      <c r="C96" s="6" t="s">
        <v>75</v>
      </c>
      <c r="D96" s="6" t="s">
        <v>6</v>
      </c>
      <c r="E96" s="7">
        <v>17.680681228637695</v>
      </c>
      <c r="F96" s="48">
        <v>16120</v>
      </c>
      <c r="G96" s="48">
        <v>225</v>
      </c>
      <c r="H96" s="48">
        <v>15895</v>
      </c>
      <c r="I96" s="7">
        <v>135</v>
      </c>
      <c r="J96" s="7">
        <v>99</v>
      </c>
      <c r="K96" s="7">
        <v>107</v>
      </c>
      <c r="L96" s="7">
        <v>15779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9">
        <f t="shared" si="6"/>
        <v>5373.333333333333</v>
      </c>
      <c r="V96" s="21">
        <f t="shared" si="7"/>
        <v>341</v>
      </c>
    </row>
    <row r="97" spans="1:22">
      <c r="A97" s="6" t="s">
        <v>174</v>
      </c>
      <c r="B97" s="6" t="s">
        <v>222</v>
      </c>
      <c r="C97" s="6" t="s">
        <v>75</v>
      </c>
      <c r="D97" s="6" t="s">
        <v>6</v>
      </c>
      <c r="E97" s="7">
        <v>16.495786666870117</v>
      </c>
      <c r="F97" s="48">
        <v>12511</v>
      </c>
      <c r="G97" s="48">
        <v>163</v>
      </c>
      <c r="H97" s="48">
        <v>12348</v>
      </c>
      <c r="I97" s="7">
        <v>90</v>
      </c>
      <c r="J97" s="7">
        <v>61</v>
      </c>
      <c r="K97" s="7">
        <v>85</v>
      </c>
      <c r="L97" s="7">
        <v>12275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9">
        <f t="shared" si="6"/>
        <v>4170.333333333333</v>
      </c>
      <c r="V97" s="21">
        <f t="shared" si="7"/>
        <v>236</v>
      </c>
    </row>
    <row r="98" spans="1:22">
      <c r="A98" s="6" t="s">
        <v>177</v>
      </c>
      <c r="B98" s="6" t="s">
        <v>222</v>
      </c>
      <c r="C98" s="6" t="s">
        <v>75</v>
      </c>
      <c r="D98" s="6" t="s">
        <v>6</v>
      </c>
      <c r="E98" s="7">
        <v>16.613597869873047</v>
      </c>
      <c r="F98" s="48">
        <v>13185</v>
      </c>
      <c r="G98" s="48">
        <v>173</v>
      </c>
      <c r="H98" s="48">
        <v>13012</v>
      </c>
      <c r="I98" s="7">
        <v>101</v>
      </c>
      <c r="J98" s="7">
        <v>60</v>
      </c>
      <c r="K98" s="7">
        <v>106</v>
      </c>
      <c r="L98" s="7">
        <v>12918</v>
      </c>
      <c r="M98" s="7">
        <v>0</v>
      </c>
      <c r="N98" s="7">
        <v>0</v>
      </c>
      <c r="O98" s="7">
        <v>0</v>
      </c>
      <c r="P98" s="7">
        <v>0</v>
      </c>
      <c r="Q98" s="7">
        <v>118</v>
      </c>
      <c r="R98" s="7">
        <v>42</v>
      </c>
      <c r="S98" s="7">
        <v>55</v>
      </c>
      <c r="T98" s="7">
        <v>12970</v>
      </c>
    </row>
    <row r="99" spans="1:22">
      <c r="A99" s="6" t="s">
        <v>180</v>
      </c>
      <c r="B99" s="6" t="s">
        <v>222</v>
      </c>
      <c r="C99" s="6" t="s">
        <v>75</v>
      </c>
      <c r="D99" s="6" t="s">
        <v>6</v>
      </c>
      <c r="E99" s="7">
        <v>14.577394485473633</v>
      </c>
      <c r="F99" s="48">
        <v>9894</v>
      </c>
      <c r="G99" s="48">
        <v>114</v>
      </c>
      <c r="H99" s="48">
        <v>9780</v>
      </c>
      <c r="I99" s="7">
        <v>62</v>
      </c>
      <c r="J99" s="7">
        <v>49</v>
      </c>
      <c r="K99" s="7">
        <v>78</v>
      </c>
      <c r="L99" s="7">
        <v>9705</v>
      </c>
      <c r="M99" s="7">
        <v>0</v>
      </c>
      <c r="N99" s="7">
        <v>0</v>
      </c>
      <c r="O99" s="7">
        <v>0</v>
      </c>
      <c r="P99" s="7">
        <v>0</v>
      </c>
      <c r="Q99" s="7">
        <v>84</v>
      </c>
      <c r="R99" s="7">
        <v>33</v>
      </c>
      <c r="S99" s="7">
        <v>30</v>
      </c>
      <c r="T99" s="7">
        <v>9747</v>
      </c>
    </row>
    <row r="100" spans="1:22">
      <c r="A100" s="6" t="s">
        <v>182</v>
      </c>
      <c r="B100" s="6" t="s">
        <v>222</v>
      </c>
      <c r="C100" s="6" t="s">
        <v>75</v>
      </c>
      <c r="D100" s="6" t="s">
        <v>6</v>
      </c>
      <c r="E100" s="7">
        <v>18.961606979370117</v>
      </c>
      <c r="F100" s="48">
        <v>12833</v>
      </c>
      <c r="G100" s="48">
        <v>192</v>
      </c>
      <c r="H100" s="48">
        <v>12641</v>
      </c>
      <c r="I100" s="7">
        <v>110</v>
      </c>
      <c r="J100" s="7">
        <v>77</v>
      </c>
      <c r="K100" s="7">
        <v>103</v>
      </c>
      <c r="L100" s="7">
        <v>12543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</row>
    <row r="101" spans="1:22">
      <c r="A101" s="6" t="s">
        <v>183</v>
      </c>
      <c r="B101" s="6" t="s">
        <v>222</v>
      </c>
      <c r="C101" s="6" t="s">
        <v>75</v>
      </c>
      <c r="D101" s="6" t="s">
        <v>6</v>
      </c>
      <c r="E101" s="7">
        <v>18.194097518920898</v>
      </c>
      <c r="F101" s="48">
        <v>11699</v>
      </c>
      <c r="G101" s="48">
        <v>168</v>
      </c>
      <c r="H101" s="48">
        <v>11531</v>
      </c>
      <c r="I101" s="7">
        <v>93</v>
      </c>
      <c r="J101" s="7">
        <v>75</v>
      </c>
      <c r="K101" s="7">
        <v>68</v>
      </c>
      <c r="L101" s="7">
        <v>11463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</row>
    <row r="102" spans="1:22">
      <c r="A102" s="6" t="s">
        <v>193</v>
      </c>
      <c r="B102" s="6" t="s">
        <v>226</v>
      </c>
      <c r="C102" s="6" t="s">
        <v>75</v>
      </c>
      <c r="D102" s="6" t="s">
        <v>6</v>
      </c>
      <c r="E102" s="7">
        <v>7.4020162224769592E-2</v>
      </c>
      <c r="F102" s="48">
        <v>16994</v>
      </c>
      <c r="G102" s="48">
        <v>1</v>
      </c>
      <c r="H102" s="48">
        <v>16993</v>
      </c>
      <c r="I102" s="7">
        <v>0</v>
      </c>
      <c r="J102" s="7">
        <v>0</v>
      </c>
      <c r="K102" s="7">
        <v>0</v>
      </c>
      <c r="L102" s="7">
        <v>16994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1</v>
      </c>
      <c r="T102" s="7">
        <v>16993</v>
      </c>
    </row>
    <row r="103" spans="1:22">
      <c r="A103" s="6" t="s">
        <v>202</v>
      </c>
      <c r="B103" s="6" t="s">
        <v>226</v>
      </c>
      <c r="C103" s="6" t="s">
        <v>75</v>
      </c>
      <c r="D103" s="6" t="s">
        <v>6</v>
      </c>
      <c r="E103" s="7">
        <v>7.7585913240909576E-2</v>
      </c>
      <c r="F103" s="48">
        <v>16213</v>
      </c>
      <c r="G103" s="48">
        <v>1</v>
      </c>
      <c r="H103" s="48">
        <v>16212</v>
      </c>
      <c r="I103" s="7">
        <v>0</v>
      </c>
      <c r="J103" s="7">
        <v>0</v>
      </c>
      <c r="K103" s="7">
        <v>0</v>
      </c>
      <c r="L103" s="7">
        <v>16213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1</v>
      </c>
      <c r="T103" s="7">
        <v>16212</v>
      </c>
    </row>
    <row r="104" spans="1:22">
      <c r="A104" s="6" t="s">
        <v>211</v>
      </c>
      <c r="B104" s="6" t="s">
        <v>226</v>
      </c>
      <c r="C104" s="6" t="s">
        <v>75</v>
      </c>
      <c r="D104" s="6" t="s">
        <v>6</v>
      </c>
      <c r="E104" s="7" t="s">
        <v>149</v>
      </c>
      <c r="F104" s="48">
        <v>16772</v>
      </c>
      <c r="G104" s="48">
        <v>0</v>
      </c>
      <c r="H104" s="48">
        <v>16772</v>
      </c>
      <c r="I104" s="7">
        <v>0</v>
      </c>
      <c r="J104" s="7">
        <v>0</v>
      </c>
      <c r="K104" s="7">
        <v>0</v>
      </c>
      <c r="L104" s="7">
        <v>16772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</row>
    <row r="105" spans="1:22">
      <c r="A105" s="6" t="s">
        <v>220</v>
      </c>
      <c r="B105" s="6" t="s">
        <v>226</v>
      </c>
      <c r="C105" s="6" t="s">
        <v>75</v>
      </c>
      <c r="D105" s="6" t="s">
        <v>6</v>
      </c>
      <c r="E105" s="7" t="s">
        <v>149</v>
      </c>
      <c r="F105" s="48">
        <v>17043</v>
      </c>
      <c r="G105" s="48">
        <v>0</v>
      </c>
      <c r="H105" s="48">
        <v>17043</v>
      </c>
      <c r="I105" s="7">
        <v>0</v>
      </c>
      <c r="J105" s="7">
        <v>0</v>
      </c>
      <c r="K105" s="7">
        <v>0</v>
      </c>
      <c r="L105" s="7">
        <v>17043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</row>
    <row r="106" spans="1:22">
      <c r="A106" s="6" t="s">
        <v>152</v>
      </c>
      <c r="B106" s="6" t="s">
        <v>224</v>
      </c>
      <c r="C106" s="6" t="s">
        <v>74</v>
      </c>
      <c r="D106" s="6" t="s">
        <v>5</v>
      </c>
      <c r="E106" s="7">
        <v>0.56192165613174438</v>
      </c>
      <c r="F106" s="48">
        <v>2239</v>
      </c>
      <c r="G106" s="48">
        <v>1</v>
      </c>
      <c r="H106" s="48">
        <v>2238</v>
      </c>
      <c r="I106" s="7">
        <v>1</v>
      </c>
      <c r="J106" s="7">
        <v>0</v>
      </c>
      <c r="K106" s="7">
        <v>1</v>
      </c>
      <c r="L106" s="7">
        <v>2237</v>
      </c>
      <c r="M106" s="7">
        <v>0</v>
      </c>
      <c r="N106" s="7">
        <v>0</v>
      </c>
      <c r="O106" s="7">
        <v>0</v>
      </c>
      <c r="P106" s="7">
        <v>0</v>
      </c>
      <c r="Q106" s="7">
        <v>1</v>
      </c>
      <c r="R106" s="7">
        <v>0</v>
      </c>
      <c r="S106" s="7">
        <v>0</v>
      </c>
      <c r="T106" s="7">
        <v>2238</v>
      </c>
      <c r="U106" s="9">
        <f>1/3*F106</f>
        <v>746.33333333333326</v>
      </c>
      <c r="V106" s="21">
        <f>SUM(I106:K106,M106:O106,Q106:S106)</f>
        <v>3</v>
      </c>
    </row>
    <row r="107" spans="1:22">
      <c r="A107" s="6" t="s">
        <v>161</v>
      </c>
      <c r="B107" s="6" t="s">
        <v>224</v>
      </c>
      <c r="C107" s="6" t="s">
        <v>74</v>
      </c>
      <c r="D107" s="6" t="s">
        <v>5</v>
      </c>
      <c r="E107" s="7">
        <v>8.5735037922859192E-2</v>
      </c>
      <c r="F107" s="48">
        <v>14672</v>
      </c>
      <c r="G107" s="48">
        <v>1</v>
      </c>
      <c r="H107" s="48">
        <v>14671</v>
      </c>
      <c r="I107" s="7">
        <v>0</v>
      </c>
      <c r="J107" s="7">
        <v>7</v>
      </c>
      <c r="K107" s="7">
        <v>44</v>
      </c>
      <c r="L107" s="7">
        <v>14621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4</v>
      </c>
      <c r="S107" s="7">
        <v>0</v>
      </c>
      <c r="T107" s="7">
        <v>14668</v>
      </c>
      <c r="U107" s="9">
        <f>1/3*F107</f>
        <v>4890.6666666666661</v>
      </c>
      <c r="V107" s="21">
        <f>SUM(I107:K107,M107:O107,Q107:S107)</f>
        <v>55</v>
      </c>
    </row>
    <row r="108" spans="1:22">
      <c r="A108" s="6" t="s">
        <v>170</v>
      </c>
      <c r="B108" s="6" t="s">
        <v>224</v>
      </c>
      <c r="C108" s="6" t="s">
        <v>74</v>
      </c>
      <c r="D108" s="6" t="s">
        <v>5</v>
      </c>
      <c r="E108" s="7">
        <v>0.20528137683868408</v>
      </c>
      <c r="F108" s="48">
        <v>18384</v>
      </c>
      <c r="G108" s="48">
        <v>3</v>
      </c>
      <c r="H108" s="48">
        <v>18381</v>
      </c>
      <c r="I108" s="7">
        <v>1</v>
      </c>
      <c r="J108" s="7">
        <v>19</v>
      </c>
      <c r="K108" s="7">
        <v>44</v>
      </c>
      <c r="L108" s="7">
        <v>18320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7</v>
      </c>
      <c r="S108" s="7">
        <v>2</v>
      </c>
      <c r="T108" s="7">
        <v>18375</v>
      </c>
      <c r="U108" s="9">
        <f>1/3*F108</f>
        <v>6128</v>
      </c>
      <c r="V108" s="21">
        <f>SUM(I108:K108,M108:O108,Q108:S108)</f>
        <v>73</v>
      </c>
    </row>
    <row r="109" spans="1:22">
      <c r="A109" s="6" t="s">
        <v>179</v>
      </c>
      <c r="B109" s="6" t="s">
        <v>224</v>
      </c>
      <c r="C109" s="6" t="s">
        <v>74</v>
      </c>
      <c r="D109" s="6" t="s">
        <v>5</v>
      </c>
      <c r="E109" s="7">
        <v>0.160975381731987</v>
      </c>
      <c r="F109" s="48">
        <v>15629</v>
      </c>
      <c r="G109" s="48">
        <v>2</v>
      </c>
      <c r="H109" s="48">
        <v>15627</v>
      </c>
      <c r="I109" s="7">
        <v>1</v>
      </c>
      <c r="J109" s="7">
        <v>9</v>
      </c>
      <c r="K109" s="7">
        <v>35</v>
      </c>
      <c r="L109" s="7">
        <v>15584</v>
      </c>
      <c r="M109" s="7">
        <v>0</v>
      </c>
      <c r="N109" s="7">
        <v>0</v>
      </c>
      <c r="O109" s="7">
        <v>0</v>
      </c>
      <c r="P109" s="7">
        <v>0</v>
      </c>
      <c r="Q109" s="7">
        <v>2</v>
      </c>
      <c r="R109" s="7">
        <v>4</v>
      </c>
      <c r="S109" s="7">
        <v>0</v>
      </c>
      <c r="T109" s="7">
        <v>15623</v>
      </c>
    </row>
    <row r="110" spans="1:22">
      <c r="A110" s="6" t="s">
        <v>190</v>
      </c>
      <c r="B110" s="6" t="s">
        <v>224</v>
      </c>
      <c r="C110" s="6" t="s">
        <v>74</v>
      </c>
      <c r="D110" s="6" t="s">
        <v>5</v>
      </c>
      <c r="E110" s="7">
        <v>0.20215813815593719</v>
      </c>
      <c r="F110" s="48">
        <v>18668</v>
      </c>
      <c r="G110" s="48">
        <v>3</v>
      </c>
      <c r="H110" s="48">
        <v>18665</v>
      </c>
      <c r="I110" s="7">
        <v>0</v>
      </c>
      <c r="J110" s="7">
        <v>21</v>
      </c>
      <c r="K110" s="7">
        <v>75</v>
      </c>
      <c r="L110" s="7">
        <v>18572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</row>
    <row r="111" spans="1:22">
      <c r="A111" s="6" t="s">
        <v>199</v>
      </c>
      <c r="B111" s="6" t="s">
        <v>224</v>
      </c>
      <c r="C111" s="6" t="s">
        <v>74</v>
      </c>
      <c r="D111" s="6" t="s">
        <v>5</v>
      </c>
      <c r="E111" s="7">
        <v>0</v>
      </c>
      <c r="F111" s="48">
        <v>18320</v>
      </c>
      <c r="G111" s="48">
        <v>0</v>
      </c>
      <c r="H111" s="48">
        <v>18320</v>
      </c>
      <c r="I111" s="7">
        <v>0</v>
      </c>
      <c r="J111" s="7">
        <v>22</v>
      </c>
      <c r="K111" s="7">
        <v>64</v>
      </c>
      <c r="L111" s="7">
        <v>18234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</row>
    <row r="112" spans="1:22">
      <c r="A112" s="6" t="s">
        <v>208</v>
      </c>
      <c r="B112" s="6" t="s">
        <v>224</v>
      </c>
      <c r="C112" s="6" t="s">
        <v>74</v>
      </c>
      <c r="D112" s="6" t="s">
        <v>5</v>
      </c>
      <c r="E112" s="7">
        <v>0.1313968151807785</v>
      </c>
      <c r="F112" s="48">
        <v>19147</v>
      </c>
      <c r="G112" s="48">
        <v>2</v>
      </c>
      <c r="H112" s="48">
        <v>19145</v>
      </c>
      <c r="I112" s="7">
        <v>0</v>
      </c>
      <c r="J112" s="7">
        <v>19</v>
      </c>
      <c r="K112" s="7">
        <v>69</v>
      </c>
      <c r="L112" s="7">
        <v>19059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</row>
    <row r="113" spans="1:22" ht="15.75" thickBot="1">
      <c r="A113" s="6" t="s">
        <v>217</v>
      </c>
      <c r="B113" s="6" t="s">
        <v>224</v>
      </c>
      <c r="C113" s="6" t="s">
        <v>74</v>
      </c>
      <c r="D113" s="6" t="s">
        <v>5</v>
      </c>
      <c r="E113" s="7">
        <v>0.27119314670562744</v>
      </c>
      <c r="F113" s="48">
        <v>18555</v>
      </c>
      <c r="G113" s="48">
        <v>4</v>
      </c>
      <c r="H113" s="48">
        <v>18551</v>
      </c>
      <c r="I113" s="7">
        <v>2</v>
      </c>
      <c r="J113" s="7">
        <v>16</v>
      </c>
      <c r="K113" s="7">
        <v>59</v>
      </c>
      <c r="L113" s="7">
        <v>18478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</row>
    <row r="114" spans="1:22" ht="15.75" thickBot="1">
      <c r="A114" s="6" t="s">
        <v>151</v>
      </c>
      <c r="B114" s="6" t="s">
        <v>223</v>
      </c>
      <c r="C114" s="6" t="s">
        <v>74</v>
      </c>
      <c r="D114" s="6" t="s">
        <v>5</v>
      </c>
      <c r="E114" s="7">
        <v>1.1463053226470947</v>
      </c>
      <c r="F114" s="48">
        <v>12076</v>
      </c>
      <c r="G114" s="48">
        <v>11</v>
      </c>
      <c r="H114" s="48">
        <v>12065</v>
      </c>
      <c r="I114" s="7">
        <v>9</v>
      </c>
      <c r="J114" s="7">
        <v>7</v>
      </c>
      <c r="K114" s="7">
        <v>18</v>
      </c>
      <c r="L114" s="7">
        <v>12042</v>
      </c>
      <c r="M114" s="7">
        <v>0</v>
      </c>
      <c r="N114" s="7">
        <v>0</v>
      </c>
      <c r="O114" s="7">
        <v>0</v>
      </c>
      <c r="P114" s="7">
        <v>0</v>
      </c>
      <c r="Q114" s="7">
        <v>9</v>
      </c>
      <c r="R114" s="7">
        <v>8</v>
      </c>
      <c r="S114" s="7">
        <v>8</v>
      </c>
      <c r="T114" s="7">
        <v>12051</v>
      </c>
      <c r="U114" s="9">
        <f>1/3*F114</f>
        <v>4025.333333333333</v>
      </c>
      <c r="V114" s="22">
        <f>SUM(I114:K114,M114:O114,Q114:S114)</f>
        <v>59</v>
      </c>
    </row>
    <row r="115" spans="1:22" ht="15.75" thickBot="1">
      <c r="A115" s="6" t="s">
        <v>160</v>
      </c>
      <c r="B115" s="6" t="s">
        <v>223</v>
      </c>
      <c r="C115" s="6" t="s">
        <v>74</v>
      </c>
      <c r="D115" s="6" t="s">
        <v>5</v>
      </c>
      <c r="E115" s="7">
        <v>1.5207637548446655</v>
      </c>
      <c r="F115" s="48">
        <v>13242</v>
      </c>
      <c r="G115" s="48">
        <v>16</v>
      </c>
      <c r="H115" s="48">
        <v>13226</v>
      </c>
      <c r="I115" s="7">
        <v>11</v>
      </c>
      <c r="J115" s="7">
        <v>14</v>
      </c>
      <c r="K115" s="7">
        <v>24</v>
      </c>
      <c r="L115" s="7">
        <v>13193</v>
      </c>
      <c r="M115" s="7">
        <v>0</v>
      </c>
      <c r="N115" s="7">
        <v>0</v>
      </c>
      <c r="O115" s="7">
        <v>0</v>
      </c>
      <c r="P115" s="7">
        <v>0</v>
      </c>
      <c r="Q115" s="7">
        <v>13</v>
      </c>
      <c r="R115" s="7">
        <v>2</v>
      </c>
      <c r="S115" s="7">
        <v>8</v>
      </c>
      <c r="T115" s="7">
        <v>13219</v>
      </c>
      <c r="U115" s="9">
        <f>1/3*F115</f>
        <v>4414</v>
      </c>
      <c r="V115" s="22">
        <f>SUM(I115:K115,M115:O115,Q115:S115)</f>
        <v>72</v>
      </c>
    </row>
    <row r="116" spans="1:22" ht="15.75" thickBot="1">
      <c r="A116" s="6" t="s">
        <v>169</v>
      </c>
      <c r="B116" s="6" t="s">
        <v>223</v>
      </c>
      <c r="C116" s="6" t="s">
        <v>74</v>
      </c>
      <c r="D116" s="6" t="s">
        <v>5</v>
      </c>
      <c r="E116" s="7">
        <v>2.3235132694244385</v>
      </c>
      <c r="F116" s="48">
        <v>15714</v>
      </c>
      <c r="G116" s="48">
        <v>29</v>
      </c>
      <c r="H116" s="48">
        <v>15685</v>
      </c>
      <c r="I116" s="7">
        <v>16</v>
      </c>
      <c r="J116" s="7">
        <v>23</v>
      </c>
      <c r="K116" s="7">
        <v>19</v>
      </c>
      <c r="L116" s="7">
        <v>15656</v>
      </c>
      <c r="M116" s="7">
        <v>0</v>
      </c>
      <c r="N116" s="7">
        <v>0</v>
      </c>
      <c r="O116" s="7">
        <v>0</v>
      </c>
      <c r="P116" s="7">
        <v>0</v>
      </c>
      <c r="Q116" s="7">
        <v>23</v>
      </c>
      <c r="R116" s="7">
        <v>4</v>
      </c>
      <c r="S116" s="7">
        <v>4</v>
      </c>
      <c r="T116" s="7">
        <v>15683</v>
      </c>
      <c r="U116" s="9">
        <f>1/3*F116</f>
        <v>5238</v>
      </c>
      <c r="V116" s="22">
        <f>SUM(I116:K116,M116:O116,Q116:S116)</f>
        <v>89</v>
      </c>
    </row>
    <row r="117" spans="1:22" ht="15.75" thickBot="1">
      <c r="A117" s="6" t="s">
        <v>178</v>
      </c>
      <c r="B117" s="6" t="s">
        <v>223</v>
      </c>
      <c r="C117" s="6" t="s">
        <v>74</v>
      </c>
      <c r="D117" s="6" t="s">
        <v>5</v>
      </c>
      <c r="E117" s="7">
        <v>1.3181993961334229</v>
      </c>
      <c r="F117" s="48">
        <v>10502</v>
      </c>
      <c r="G117" s="48">
        <v>11</v>
      </c>
      <c r="H117" s="48">
        <v>10491</v>
      </c>
      <c r="I117" s="7">
        <v>5</v>
      </c>
      <c r="J117" s="7">
        <v>6</v>
      </c>
      <c r="K117" s="7">
        <v>11</v>
      </c>
      <c r="L117" s="7">
        <v>10480</v>
      </c>
      <c r="M117" s="7">
        <v>0</v>
      </c>
      <c r="N117" s="7">
        <v>0</v>
      </c>
      <c r="O117" s="7">
        <v>0</v>
      </c>
      <c r="P117" s="7">
        <v>0</v>
      </c>
      <c r="Q117" s="7">
        <v>5</v>
      </c>
      <c r="R117" s="7">
        <v>5</v>
      </c>
      <c r="S117" s="7">
        <v>4</v>
      </c>
      <c r="T117" s="7">
        <v>10488</v>
      </c>
      <c r="V117" s="13"/>
    </row>
    <row r="118" spans="1:22" ht="15.75" thickBot="1">
      <c r="A118" s="6" t="s">
        <v>191</v>
      </c>
      <c r="B118" s="6" t="s">
        <v>223</v>
      </c>
      <c r="C118" s="6" t="s">
        <v>74</v>
      </c>
      <c r="D118" s="6" t="s">
        <v>5</v>
      </c>
      <c r="E118" s="7">
        <v>1.4601724147796631</v>
      </c>
      <c r="F118" s="48">
        <v>16377</v>
      </c>
      <c r="G118" s="48">
        <v>19</v>
      </c>
      <c r="H118" s="48">
        <v>16358</v>
      </c>
      <c r="I118" s="7">
        <v>7</v>
      </c>
      <c r="J118" s="7">
        <v>14</v>
      </c>
      <c r="K118" s="7">
        <v>19</v>
      </c>
      <c r="L118" s="7">
        <v>16337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V118" s="13"/>
    </row>
    <row r="119" spans="1:22" ht="15.75" thickBot="1">
      <c r="A119" s="6" t="s">
        <v>200</v>
      </c>
      <c r="B119" s="6" t="s">
        <v>223</v>
      </c>
      <c r="C119" s="6" t="s">
        <v>74</v>
      </c>
      <c r="D119" s="6" t="s">
        <v>5</v>
      </c>
      <c r="E119" s="7">
        <v>1.5265312194824219</v>
      </c>
      <c r="F119" s="48">
        <v>16490</v>
      </c>
      <c r="G119" s="48">
        <v>20</v>
      </c>
      <c r="H119" s="48">
        <v>16470</v>
      </c>
      <c r="I119" s="7">
        <v>10</v>
      </c>
      <c r="J119" s="7">
        <v>17</v>
      </c>
      <c r="K119" s="7">
        <v>28</v>
      </c>
      <c r="L119" s="7">
        <v>16435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V119" s="13"/>
    </row>
    <row r="120" spans="1:22" ht="15.75" thickBot="1">
      <c r="A120" s="6" t="s">
        <v>209</v>
      </c>
      <c r="B120" s="6" t="s">
        <v>223</v>
      </c>
      <c r="C120" s="6" t="s">
        <v>74</v>
      </c>
      <c r="D120" s="6" t="s">
        <v>5</v>
      </c>
      <c r="E120" s="7">
        <v>1.309991717338562</v>
      </c>
      <c r="F120" s="48">
        <v>16332</v>
      </c>
      <c r="G120" s="48">
        <v>17</v>
      </c>
      <c r="H120" s="48">
        <v>16315</v>
      </c>
      <c r="I120" s="7">
        <v>6</v>
      </c>
      <c r="J120" s="7">
        <v>18</v>
      </c>
      <c r="K120" s="7">
        <v>24</v>
      </c>
      <c r="L120" s="7">
        <v>16284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V120" s="13"/>
    </row>
    <row r="121" spans="1:22" ht="15.75" thickBot="1">
      <c r="A121" s="6" t="s">
        <v>218</v>
      </c>
      <c r="B121" s="6" t="s">
        <v>223</v>
      </c>
      <c r="C121" s="6" t="s">
        <v>74</v>
      </c>
      <c r="D121" s="6" t="s">
        <v>5</v>
      </c>
      <c r="E121" s="7">
        <v>2.191124439239502</v>
      </c>
      <c r="F121" s="48">
        <v>16088</v>
      </c>
      <c r="G121" s="48">
        <v>28</v>
      </c>
      <c r="H121" s="48">
        <v>16060</v>
      </c>
      <c r="I121" s="7">
        <v>13</v>
      </c>
      <c r="J121" s="7">
        <v>23</v>
      </c>
      <c r="K121" s="7">
        <v>32</v>
      </c>
      <c r="L121" s="7">
        <v>16020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V121" s="13"/>
    </row>
    <row r="122" spans="1:22" ht="15.75" thickBot="1">
      <c r="A122" s="6" t="s">
        <v>150</v>
      </c>
      <c r="B122" s="6" t="s">
        <v>222</v>
      </c>
      <c r="C122" s="6" t="s">
        <v>74</v>
      </c>
      <c r="D122" s="6" t="s">
        <v>5</v>
      </c>
      <c r="E122" s="7">
        <v>13.266316413879395</v>
      </c>
      <c r="F122" s="48">
        <v>11724</v>
      </c>
      <c r="G122" s="48">
        <v>123</v>
      </c>
      <c r="H122" s="48">
        <v>11601</v>
      </c>
      <c r="I122" s="7">
        <v>74</v>
      </c>
      <c r="J122" s="7">
        <v>63</v>
      </c>
      <c r="K122" s="7">
        <v>80</v>
      </c>
      <c r="L122" s="7">
        <v>11507</v>
      </c>
      <c r="M122" s="7">
        <v>0</v>
      </c>
      <c r="N122" s="7">
        <v>0</v>
      </c>
      <c r="O122" s="7">
        <v>0</v>
      </c>
      <c r="P122" s="7">
        <v>0</v>
      </c>
      <c r="Q122" s="7">
        <v>92</v>
      </c>
      <c r="R122" s="7">
        <v>38</v>
      </c>
      <c r="S122" s="7">
        <v>37</v>
      </c>
      <c r="T122" s="7">
        <v>11557</v>
      </c>
      <c r="U122" s="9">
        <f t="shared" ref="U122:U127" si="8">1/3*F122</f>
        <v>3908</v>
      </c>
      <c r="V122" s="22">
        <f t="shared" ref="V122:V127" si="9">SUM(I122:K122,M122:O122,Q122:S122)</f>
        <v>384</v>
      </c>
    </row>
    <row r="123" spans="1:22">
      <c r="A123" s="6" t="s">
        <v>155</v>
      </c>
      <c r="B123" s="6" t="s">
        <v>222</v>
      </c>
      <c r="C123" s="6" t="s">
        <v>74</v>
      </c>
      <c r="D123" s="6" t="s">
        <v>5</v>
      </c>
      <c r="E123" s="7">
        <v>16.862360000610352</v>
      </c>
      <c r="F123" s="48">
        <v>14719</v>
      </c>
      <c r="G123" s="48">
        <v>196</v>
      </c>
      <c r="H123" s="48">
        <v>14523</v>
      </c>
      <c r="I123" s="7">
        <v>108</v>
      </c>
      <c r="J123" s="7">
        <v>91</v>
      </c>
      <c r="K123" s="7">
        <v>105</v>
      </c>
      <c r="L123" s="7">
        <v>14415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9">
        <f t="shared" si="8"/>
        <v>4906.333333333333</v>
      </c>
      <c r="V123" s="22">
        <f t="shared" si="9"/>
        <v>304</v>
      </c>
    </row>
    <row r="124" spans="1:22">
      <c r="A124" s="6" t="s">
        <v>159</v>
      </c>
      <c r="B124" s="6" t="s">
        <v>222</v>
      </c>
      <c r="C124" s="6" t="s">
        <v>74</v>
      </c>
      <c r="D124" s="6" t="s">
        <v>5</v>
      </c>
      <c r="E124" s="7">
        <v>14.872756958007813</v>
      </c>
      <c r="F124" s="48">
        <v>12336</v>
      </c>
      <c r="G124" s="48">
        <v>145</v>
      </c>
      <c r="H124" s="48">
        <v>12191</v>
      </c>
      <c r="I124" s="7">
        <v>81</v>
      </c>
      <c r="J124" s="7">
        <v>73</v>
      </c>
      <c r="K124" s="7">
        <v>106</v>
      </c>
      <c r="L124" s="7">
        <v>12076</v>
      </c>
      <c r="M124" s="7">
        <v>0</v>
      </c>
      <c r="N124" s="7">
        <v>0</v>
      </c>
      <c r="O124" s="7">
        <v>0</v>
      </c>
      <c r="P124" s="7">
        <v>0</v>
      </c>
      <c r="Q124" s="7">
        <v>102</v>
      </c>
      <c r="R124" s="7">
        <v>38</v>
      </c>
      <c r="S124" s="7">
        <v>62</v>
      </c>
      <c r="T124" s="7">
        <v>12134</v>
      </c>
      <c r="U124" s="9">
        <f t="shared" si="8"/>
        <v>4112</v>
      </c>
      <c r="V124" s="21">
        <f t="shared" si="9"/>
        <v>462</v>
      </c>
    </row>
    <row r="125" spans="1:22">
      <c r="A125" s="6" t="s">
        <v>164</v>
      </c>
      <c r="B125" s="6" t="s">
        <v>222</v>
      </c>
      <c r="C125" s="6" t="s">
        <v>74</v>
      </c>
      <c r="D125" s="6" t="s">
        <v>5</v>
      </c>
      <c r="E125" s="7">
        <v>20.082618713378906</v>
      </c>
      <c r="F125" s="48">
        <v>12564</v>
      </c>
      <c r="G125" s="48">
        <v>199</v>
      </c>
      <c r="H125" s="48">
        <v>12365</v>
      </c>
      <c r="I125" s="7">
        <v>103</v>
      </c>
      <c r="J125" s="7">
        <v>90</v>
      </c>
      <c r="K125" s="7">
        <v>86</v>
      </c>
      <c r="L125" s="7">
        <v>12285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9">
        <f t="shared" si="8"/>
        <v>4188</v>
      </c>
      <c r="V125" s="21">
        <f t="shared" si="9"/>
        <v>279</v>
      </c>
    </row>
    <row r="126" spans="1:22">
      <c r="A126" s="6" t="s">
        <v>168</v>
      </c>
      <c r="B126" s="6" t="s">
        <v>222</v>
      </c>
      <c r="C126" s="6" t="s">
        <v>74</v>
      </c>
      <c r="D126" s="6" t="s">
        <v>5</v>
      </c>
      <c r="E126" s="7">
        <v>17.080629348754883</v>
      </c>
      <c r="F126" s="48">
        <v>12382</v>
      </c>
      <c r="G126" s="48">
        <v>167</v>
      </c>
      <c r="H126" s="48">
        <v>12215</v>
      </c>
      <c r="I126" s="7">
        <v>85</v>
      </c>
      <c r="J126" s="7">
        <v>92</v>
      </c>
      <c r="K126" s="7">
        <v>81</v>
      </c>
      <c r="L126" s="7">
        <v>12124</v>
      </c>
      <c r="M126" s="7">
        <v>0</v>
      </c>
      <c r="N126" s="7">
        <v>0</v>
      </c>
      <c r="O126" s="7">
        <v>0</v>
      </c>
      <c r="P126" s="7">
        <v>0</v>
      </c>
      <c r="Q126" s="7">
        <v>123</v>
      </c>
      <c r="R126" s="7">
        <v>41</v>
      </c>
      <c r="S126" s="7">
        <v>51</v>
      </c>
      <c r="T126" s="7">
        <v>12167</v>
      </c>
      <c r="U126" s="9">
        <f t="shared" si="8"/>
        <v>4127.333333333333</v>
      </c>
      <c r="V126" s="21">
        <f t="shared" si="9"/>
        <v>473</v>
      </c>
    </row>
    <row r="127" spans="1:22">
      <c r="A127" s="6" t="s">
        <v>173</v>
      </c>
      <c r="B127" s="6" t="s">
        <v>222</v>
      </c>
      <c r="C127" s="6" t="s">
        <v>74</v>
      </c>
      <c r="D127" s="6" t="s">
        <v>5</v>
      </c>
      <c r="E127" s="7">
        <v>18.472288131713867</v>
      </c>
      <c r="F127" s="48">
        <v>16120</v>
      </c>
      <c r="G127" s="48">
        <v>235</v>
      </c>
      <c r="H127" s="48">
        <v>15885</v>
      </c>
      <c r="I127" s="7">
        <v>135</v>
      </c>
      <c r="J127" s="7">
        <v>99</v>
      </c>
      <c r="K127" s="7">
        <v>107</v>
      </c>
      <c r="L127" s="7">
        <v>15779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9">
        <f t="shared" si="8"/>
        <v>5373.333333333333</v>
      </c>
      <c r="V127" s="21">
        <f t="shared" si="9"/>
        <v>341</v>
      </c>
    </row>
    <row r="128" spans="1:22">
      <c r="A128" s="6" t="s">
        <v>177</v>
      </c>
      <c r="B128" s="6" t="s">
        <v>222</v>
      </c>
      <c r="C128" s="6" t="s">
        <v>74</v>
      </c>
      <c r="D128" s="6" t="s">
        <v>5</v>
      </c>
      <c r="E128" s="7">
        <v>15.164393424987793</v>
      </c>
      <c r="F128" s="48">
        <v>13185</v>
      </c>
      <c r="G128" s="48">
        <v>158</v>
      </c>
      <c r="H128" s="48">
        <v>13027</v>
      </c>
      <c r="I128" s="7">
        <v>101</v>
      </c>
      <c r="J128" s="7">
        <v>60</v>
      </c>
      <c r="K128" s="7">
        <v>106</v>
      </c>
      <c r="L128" s="7">
        <v>12918</v>
      </c>
      <c r="M128" s="7">
        <v>0</v>
      </c>
      <c r="N128" s="7">
        <v>0</v>
      </c>
      <c r="O128" s="7">
        <v>0</v>
      </c>
      <c r="P128" s="7">
        <v>0</v>
      </c>
      <c r="Q128" s="7">
        <v>118</v>
      </c>
      <c r="R128" s="7">
        <v>42</v>
      </c>
      <c r="S128" s="7">
        <v>55</v>
      </c>
      <c r="T128" s="7">
        <v>12970</v>
      </c>
    </row>
    <row r="129" spans="1:22">
      <c r="A129" s="6" t="s">
        <v>182</v>
      </c>
      <c r="B129" s="6" t="s">
        <v>222</v>
      </c>
      <c r="C129" s="6" t="s">
        <v>74</v>
      </c>
      <c r="D129" s="6" t="s">
        <v>5</v>
      </c>
      <c r="E129" s="7">
        <v>18.364709854125977</v>
      </c>
      <c r="F129" s="48">
        <v>12833</v>
      </c>
      <c r="G129" s="48">
        <v>186</v>
      </c>
      <c r="H129" s="48">
        <v>12647</v>
      </c>
      <c r="I129" s="7">
        <v>110</v>
      </c>
      <c r="J129" s="7">
        <v>77</v>
      </c>
      <c r="K129" s="7">
        <v>103</v>
      </c>
      <c r="L129" s="7">
        <v>12543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</row>
    <row r="130" spans="1:22">
      <c r="A130" s="6" t="s">
        <v>193</v>
      </c>
      <c r="B130" s="6" t="s">
        <v>226</v>
      </c>
      <c r="C130" s="6" t="s">
        <v>74</v>
      </c>
      <c r="D130" s="6" t="s">
        <v>5</v>
      </c>
      <c r="E130" s="7">
        <v>0.14804467558860779</v>
      </c>
      <c r="F130" s="48">
        <v>16994</v>
      </c>
      <c r="G130" s="48">
        <v>2</v>
      </c>
      <c r="H130" s="48">
        <v>16992</v>
      </c>
      <c r="I130" s="7">
        <v>0</v>
      </c>
      <c r="J130" s="7">
        <v>0</v>
      </c>
      <c r="K130" s="7">
        <v>0</v>
      </c>
      <c r="L130" s="7">
        <v>16994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1</v>
      </c>
      <c r="T130" s="7">
        <v>16993</v>
      </c>
    </row>
    <row r="131" spans="1:22" ht="15.75" thickBot="1">
      <c r="A131" s="65" t="s">
        <v>211</v>
      </c>
      <c r="B131" s="65" t="s">
        <v>226</v>
      </c>
      <c r="C131" s="65" t="s">
        <v>74</v>
      </c>
      <c r="D131" s="65" t="s">
        <v>5</v>
      </c>
      <c r="E131" s="66" t="s">
        <v>149</v>
      </c>
      <c r="F131" s="67">
        <v>16772</v>
      </c>
      <c r="G131" s="67">
        <v>0</v>
      </c>
      <c r="H131" s="67">
        <v>16772</v>
      </c>
      <c r="I131" s="66">
        <v>0</v>
      </c>
      <c r="J131" s="66">
        <v>0</v>
      </c>
      <c r="K131" s="66">
        <v>0</v>
      </c>
      <c r="L131" s="66">
        <v>16772</v>
      </c>
      <c r="M131" s="66">
        <v>0</v>
      </c>
      <c r="N131" s="66">
        <v>0</v>
      </c>
      <c r="O131" s="66">
        <v>0</v>
      </c>
      <c r="P131" s="66">
        <v>0</v>
      </c>
      <c r="Q131" s="66">
        <v>0</v>
      </c>
      <c r="R131" s="66">
        <v>0</v>
      </c>
      <c r="S131" s="66">
        <v>0</v>
      </c>
      <c r="T131" s="66">
        <v>0</v>
      </c>
    </row>
    <row r="132" spans="1:22" s="13" customFormat="1">
      <c r="A132" s="50" t="s">
        <v>188</v>
      </c>
      <c r="B132" s="51" t="s">
        <v>224</v>
      </c>
      <c r="C132" s="51" t="s">
        <v>76</v>
      </c>
      <c r="D132" s="51" t="s">
        <v>9</v>
      </c>
      <c r="E132" s="11">
        <v>93.148796081542969</v>
      </c>
      <c r="F132" s="52">
        <v>16882</v>
      </c>
      <c r="G132" s="52">
        <v>1205</v>
      </c>
      <c r="H132" s="52">
        <v>15677</v>
      </c>
      <c r="I132" s="11">
        <v>783</v>
      </c>
      <c r="J132" s="11">
        <v>416</v>
      </c>
      <c r="K132" s="11">
        <v>422</v>
      </c>
      <c r="L132" s="11">
        <v>15261</v>
      </c>
      <c r="M132" s="11">
        <v>0</v>
      </c>
      <c r="N132" s="11">
        <v>0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11">
        <v>0</v>
      </c>
    </row>
    <row r="133" spans="1:22" s="9" customFormat="1">
      <c r="A133" s="54" t="s">
        <v>197</v>
      </c>
      <c r="B133" s="6" t="s">
        <v>224</v>
      </c>
      <c r="C133" s="6" t="s">
        <v>76</v>
      </c>
      <c r="D133" s="6" t="s">
        <v>9</v>
      </c>
      <c r="E133" s="7">
        <v>93.775398254394531</v>
      </c>
      <c r="F133" s="48">
        <v>16829</v>
      </c>
      <c r="G133" s="48">
        <v>1209</v>
      </c>
      <c r="H133" s="48">
        <v>15620</v>
      </c>
      <c r="I133" s="7">
        <v>796</v>
      </c>
      <c r="J133" s="7">
        <v>394</v>
      </c>
      <c r="K133" s="7">
        <v>413</v>
      </c>
      <c r="L133" s="7">
        <v>15226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</row>
    <row r="134" spans="1:22" s="9" customFormat="1">
      <c r="A134" s="54" t="s">
        <v>206</v>
      </c>
      <c r="B134" s="6" t="s">
        <v>224</v>
      </c>
      <c r="C134" s="6" t="s">
        <v>76</v>
      </c>
      <c r="D134" s="6" t="s">
        <v>9</v>
      </c>
      <c r="E134" s="7">
        <v>92.662353515625</v>
      </c>
      <c r="F134" s="48">
        <v>17249</v>
      </c>
      <c r="G134" s="48">
        <v>1225</v>
      </c>
      <c r="H134" s="48">
        <v>16024</v>
      </c>
      <c r="I134" s="7">
        <v>825</v>
      </c>
      <c r="J134" s="7">
        <v>383</v>
      </c>
      <c r="K134" s="7">
        <v>400</v>
      </c>
      <c r="L134" s="7">
        <v>15641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</row>
    <row r="135" spans="1:22" s="9" customFormat="1">
      <c r="A135" s="54" t="s">
        <v>215</v>
      </c>
      <c r="B135" s="6" t="s">
        <v>224</v>
      </c>
      <c r="C135" s="6" t="s">
        <v>76</v>
      </c>
      <c r="D135" s="6" t="s">
        <v>9</v>
      </c>
      <c r="E135" s="7">
        <v>86.162643432617188</v>
      </c>
      <c r="F135" s="48">
        <v>10996</v>
      </c>
      <c r="G135" s="48">
        <v>728</v>
      </c>
      <c r="H135" s="48">
        <v>10268</v>
      </c>
      <c r="I135" s="7">
        <v>470</v>
      </c>
      <c r="J135" s="7">
        <v>257</v>
      </c>
      <c r="K135" s="7">
        <v>258</v>
      </c>
      <c r="L135" s="7">
        <v>10011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</row>
    <row r="136" spans="1:22" s="9" customFormat="1">
      <c r="A136" s="54" t="s">
        <v>187</v>
      </c>
      <c r="B136" s="6" t="s">
        <v>223</v>
      </c>
      <c r="C136" s="6" t="s">
        <v>76</v>
      </c>
      <c r="D136" s="6" t="s">
        <v>9</v>
      </c>
      <c r="E136" s="7">
        <v>24.168680191040039</v>
      </c>
      <c r="F136" s="48">
        <v>15186</v>
      </c>
      <c r="G136" s="48">
        <v>289</v>
      </c>
      <c r="H136" s="48">
        <v>14897</v>
      </c>
      <c r="I136" s="7">
        <v>186</v>
      </c>
      <c r="J136" s="7">
        <v>105</v>
      </c>
      <c r="K136" s="7">
        <v>103</v>
      </c>
      <c r="L136" s="7">
        <v>14792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</row>
    <row r="137" spans="1:22" s="9" customFormat="1">
      <c r="A137" s="54" t="s">
        <v>196</v>
      </c>
      <c r="B137" s="6" t="s">
        <v>223</v>
      </c>
      <c r="C137" s="6" t="s">
        <v>76</v>
      </c>
      <c r="D137" s="6" t="s">
        <v>9</v>
      </c>
      <c r="E137" s="7">
        <v>25.350881576538086</v>
      </c>
      <c r="F137" s="48">
        <v>15487</v>
      </c>
      <c r="G137" s="48">
        <v>309</v>
      </c>
      <c r="H137" s="48">
        <v>15178</v>
      </c>
      <c r="I137" s="7">
        <v>196</v>
      </c>
      <c r="J137" s="7">
        <v>122</v>
      </c>
      <c r="K137" s="7">
        <v>113</v>
      </c>
      <c r="L137" s="7">
        <v>15056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</row>
    <row r="138" spans="1:22" s="9" customFormat="1">
      <c r="A138" s="54" t="s">
        <v>205</v>
      </c>
      <c r="B138" s="6" t="s">
        <v>223</v>
      </c>
      <c r="C138" s="6" t="s">
        <v>76</v>
      </c>
      <c r="D138" s="6" t="s">
        <v>9</v>
      </c>
      <c r="E138" s="7">
        <v>27.590919494628906</v>
      </c>
      <c r="F138" s="48">
        <v>13597</v>
      </c>
      <c r="G138" s="48">
        <v>295</v>
      </c>
      <c r="H138" s="48">
        <v>13302</v>
      </c>
      <c r="I138" s="7">
        <v>183</v>
      </c>
      <c r="J138" s="7">
        <v>118</v>
      </c>
      <c r="K138" s="7">
        <v>112</v>
      </c>
      <c r="L138" s="7">
        <v>13184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</row>
    <row r="139" spans="1:22" s="9" customFormat="1">
      <c r="A139" s="54" t="s">
        <v>214</v>
      </c>
      <c r="B139" s="6" t="s">
        <v>223</v>
      </c>
      <c r="C139" s="6" t="s">
        <v>76</v>
      </c>
      <c r="D139" s="6" t="s">
        <v>9</v>
      </c>
      <c r="E139" s="7">
        <v>25.259529113769531</v>
      </c>
      <c r="F139" s="48">
        <v>12273</v>
      </c>
      <c r="G139" s="48">
        <v>244</v>
      </c>
      <c r="H139" s="48">
        <v>12029</v>
      </c>
      <c r="I139" s="7">
        <v>150</v>
      </c>
      <c r="J139" s="7">
        <v>91</v>
      </c>
      <c r="K139" s="7">
        <v>94</v>
      </c>
      <c r="L139" s="7">
        <v>11938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</row>
    <row r="140" spans="1:22" s="9" customFormat="1">
      <c r="A140" s="54" t="s">
        <v>186</v>
      </c>
      <c r="B140" s="6" t="s">
        <v>222</v>
      </c>
      <c r="C140" s="6" t="s">
        <v>76</v>
      </c>
      <c r="D140" s="6" t="s">
        <v>9</v>
      </c>
      <c r="E140" s="7">
        <v>41.526809692382813</v>
      </c>
      <c r="F140" s="48">
        <v>14288</v>
      </c>
      <c r="G140" s="48">
        <v>464</v>
      </c>
      <c r="H140" s="48">
        <v>13824</v>
      </c>
      <c r="I140" s="7">
        <v>298</v>
      </c>
      <c r="J140" s="7">
        <v>174</v>
      </c>
      <c r="K140" s="7">
        <v>166</v>
      </c>
      <c r="L140" s="7">
        <v>13650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</row>
    <row r="141" spans="1:22" s="9" customFormat="1">
      <c r="A141" s="54" t="s">
        <v>195</v>
      </c>
      <c r="B141" s="6" t="s">
        <v>222</v>
      </c>
      <c r="C141" s="6" t="s">
        <v>76</v>
      </c>
      <c r="D141" s="6" t="s">
        <v>9</v>
      </c>
      <c r="E141" s="7">
        <v>42.164016723632813</v>
      </c>
      <c r="F141" s="48">
        <v>14834</v>
      </c>
      <c r="G141" s="48">
        <v>489</v>
      </c>
      <c r="H141" s="48">
        <v>14345</v>
      </c>
      <c r="I141" s="7">
        <v>298</v>
      </c>
      <c r="J141" s="7">
        <v>212</v>
      </c>
      <c r="K141" s="7">
        <v>191</v>
      </c>
      <c r="L141" s="7">
        <v>14133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</row>
    <row r="142" spans="1:22" s="9" customFormat="1">
      <c r="A142" s="54" t="s">
        <v>204</v>
      </c>
      <c r="B142" s="6" t="s">
        <v>222</v>
      </c>
      <c r="C142" s="6" t="s">
        <v>76</v>
      </c>
      <c r="D142" s="6" t="s">
        <v>9</v>
      </c>
      <c r="E142" s="7">
        <v>40.357265472412109</v>
      </c>
      <c r="F142" s="48">
        <v>15202</v>
      </c>
      <c r="G142" s="48">
        <v>480</v>
      </c>
      <c r="H142" s="48">
        <v>14722</v>
      </c>
      <c r="I142" s="7">
        <v>311</v>
      </c>
      <c r="J142" s="7">
        <v>184</v>
      </c>
      <c r="K142" s="7">
        <v>169</v>
      </c>
      <c r="L142" s="7">
        <v>14538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</row>
    <row r="143" spans="1:22" s="9" customFormat="1">
      <c r="A143" s="54" t="s">
        <v>213</v>
      </c>
      <c r="B143" s="6" t="s">
        <v>222</v>
      </c>
      <c r="C143" s="6" t="s">
        <v>76</v>
      </c>
      <c r="D143" s="6" t="s">
        <v>9</v>
      </c>
      <c r="E143" s="7">
        <v>40.221504211425781</v>
      </c>
      <c r="F143" s="48">
        <v>10073</v>
      </c>
      <c r="G143" s="48">
        <v>317</v>
      </c>
      <c r="H143" s="48">
        <v>9756</v>
      </c>
      <c r="I143" s="7">
        <v>195</v>
      </c>
      <c r="J143" s="7">
        <v>120</v>
      </c>
      <c r="K143" s="7">
        <v>122</v>
      </c>
      <c r="L143" s="7">
        <v>9636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</row>
    <row r="144" spans="1:22" s="9" customFormat="1">
      <c r="A144" s="54" t="s">
        <v>158</v>
      </c>
      <c r="B144" s="6" t="s">
        <v>225</v>
      </c>
      <c r="C144" s="6" t="s">
        <v>76</v>
      </c>
      <c r="D144" s="6" t="s">
        <v>9</v>
      </c>
      <c r="E144" s="7">
        <v>51.193958282470703</v>
      </c>
      <c r="F144" s="48">
        <v>15947</v>
      </c>
      <c r="G144" s="48">
        <v>636</v>
      </c>
      <c r="H144" s="48">
        <v>15311</v>
      </c>
      <c r="I144" s="7">
        <v>365</v>
      </c>
      <c r="J144" s="7">
        <v>283</v>
      </c>
      <c r="K144" s="7">
        <v>271</v>
      </c>
      <c r="L144" s="7">
        <v>15028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9">
        <f>1/3*F144</f>
        <v>5315.6666666666661</v>
      </c>
      <c r="V144" s="21">
        <f>SUM(I144:K144,M144:O144,Q144:S144)</f>
        <v>919</v>
      </c>
    </row>
    <row r="145" spans="1:22" s="9" customFormat="1">
      <c r="A145" s="54" t="s">
        <v>167</v>
      </c>
      <c r="B145" s="6" t="s">
        <v>225</v>
      </c>
      <c r="C145" s="6" t="s">
        <v>76</v>
      </c>
      <c r="D145" s="6" t="s">
        <v>9</v>
      </c>
      <c r="E145" s="7">
        <v>57.029632568359375</v>
      </c>
      <c r="F145" s="48">
        <v>15589</v>
      </c>
      <c r="G145" s="48">
        <v>691</v>
      </c>
      <c r="H145" s="48">
        <v>14898</v>
      </c>
      <c r="I145" s="7">
        <v>411</v>
      </c>
      <c r="J145" s="7">
        <v>288</v>
      </c>
      <c r="K145" s="7">
        <v>280</v>
      </c>
      <c r="L145" s="7">
        <v>14610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9">
        <f>1/3*F145</f>
        <v>5196.333333333333</v>
      </c>
      <c r="V145" s="21">
        <f>SUM(I145:K145,M145:O145,Q145:S145)</f>
        <v>979</v>
      </c>
    </row>
    <row r="146" spans="1:22" s="9" customFormat="1">
      <c r="A146" s="54" t="s">
        <v>176</v>
      </c>
      <c r="B146" s="6" t="s">
        <v>225</v>
      </c>
      <c r="C146" s="6" t="s">
        <v>76</v>
      </c>
      <c r="D146" s="6" t="s">
        <v>9</v>
      </c>
      <c r="E146" s="7">
        <v>54.659572601318359</v>
      </c>
      <c r="F146" s="48">
        <v>15897</v>
      </c>
      <c r="G146" s="48">
        <v>676</v>
      </c>
      <c r="H146" s="48">
        <v>15221</v>
      </c>
      <c r="I146" s="7">
        <v>413</v>
      </c>
      <c r="J146" s="7">
        <v>298</v>
      </c>
      <c r="K146" s="7">
        <v>263</v>
      </c>
      <c r="L146" s="7">
        <v>14923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9">
        <f>1/3*F146</f>
        <v>5299</v>
      </c>
      <c r="V146" s="21">
        <f>SUM(I146:K146,M146:O146,Q146:S146)</f>
        <v>974</v>
      </c>
    </row>
    <row r="147" spans="1:22" s="9" customFormat="1">
      <c r="A147" s="54" t="s">
        <v>185</v>
      </c>
      <c r="B147" s="6" t="s">
        <v>225</v>
      </c>
      <c r="C147" s="6" t="s">
        <v>76</v>
      </c>
      <c r="D147" s="6" t="s">
        <v>9</v>
      </c>
      <c r="E147" s="7">
        <v>56.410686492919922</v>
      </c>
      <c r="F147" s="48">
        <v>15779</v>
      </c>
      <c r="G147" s="48">
        <v>692</v>
      </c>
      <c r="H147" s="48">
        <v>15087</v>
      </c>
      <c r="I147" s="7">
        <v>382</v>
      </c>
      <c r="J147" s="7">
        <v>254</v>
      </c>
      <c r="K147" s="7">
        <v>310</v>
      </c>
      <c r="L147" s="7">
        <v>14833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</row>
    <row r="148" spans="1:22" s="9" customFormat="1">
      <c r="A148" s="54" t="s">
        <v>194</v>
      </c>
      <c r="B148" s="6" t="s">
        <v>225</v>
      </c>
      <c r="C148" s="6" t="s">
        <v>76</v>
      </c>
      <c r="D148" s="6" t="s">
        <v>9</v>
      </c>
      <c r="E148" s="7">
        <v>50.925006866455078</v>
      </c>
      <c r="F148" s="48">
        <v>16584</v>
      </c>
      <c r="G148" s="48">
        <v>658</v>
      </c>
      <c r="H148" s="48">
        <v>15926</v>
      </c>
      <c r="I148" s="7">
        <v>374</v>
      </c>
      <c r="J148" s="7">
        <v>298</v>
      </c>
      <c r="K148" s="7">
        <v>284</v>
      </c>
      <c r="L148" s="7">
        <v>15628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</row>
    <row r="149" spans="1:22" s="9" customFormat="1">
      <c r="A149" s="54" t="s">
        <v>203</v>
      </c>
      <c r="B149" s="6" t="s">
        <v>225</v>
      </c>
      <c r="C149" s="6" t="s">
        <v>76</v>
      </c>
      <c r="D149" s="6" t="s">
        <v>9</v>
      </c>
      <c r="E149" s="7">
        <v>47.3155517578125</v>
      </c>
      <c r="F149" s="48">
        <v>16686</v>
      </c>
      <c r="G149" s="48">
        <v>616</v>
      </c>
      <c r="H149" s="48">
        <v>16070</v>
      </c>
      <c r="I149" s="7">
        <v>336</v>
      </c>
      <c r="J149" s="7">
        <v>283</v>
      </c>
      <c r="K149" s="7">
        <v>280</v>
      </c>
      <c r="L149" s="7">
        <v>15787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</row>
    <row r="150" spans="1:22" s="9" customFormat="1">
      <c r="A150" s="54" t="s">
        <v>212</v>
      </c>
      <c r="B150" s="6" t="s">
        <v>225</v>
      </c>
      <c r="C150" s="6" t="s">
        <v>76</v>
      </c>
      <c r="D150" s="6" t="s">
        <v>9</v>
      </c>
      <c r="E150" s="7">
        <v>49.387176513671875</v>
      </c>
      <c r="F150" s="48">
        <v>16155</v>
      </c>
      <c r="G150" s="48">
        <v>622</v>
      </c>
      <c r="H150" s="48">
        <v>15533</v>
      </c>
      <c r="I150" s="7">
        <v>348</v>
      </c>
      <c r="J150" s="7">
        <v>287</v>
      </c>
      <c r="K150" s="7">
        <v>274</v>
      </c>
      <c r="L150" s="7">
        <v>15246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</row>
    <row r="151" spans="1:22" s="9" customFormat="1">
      <c r="A151" s="54" t="s">
        <v>221</v>
      </c>
      <c r="B151" s="6" t="s">
        <v>225</v>
      </c>
      <c r="C151" s="6" t="s">
        <v>76</v>
      </c>
      <c r="D151" s="6" t="s">
        <v>9</v>
      </c>
      <c r="E151" s="7">
        <v>50.091968536376953</v>
      </c>
      <c r="F151" s="48">
        <v>9631</v>
      </c>
      <c r="G151" s="48">
        <v>376</v>
      </c>
      <c r="H151" s="48">
        <v>9255</v>
      </c>
      <c r="I151" s="7">
        <v>210</v>
      </c>
      <c r="J151" s="7">
        <v>182</v>
      </c>
      <c r="K151" s="7">
        <v>166</v>
      </c>
      <c r="L151" s="7">
        <v>9073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</row>
    <row r="152" spans="1:22" s="9" customFormat="1">
      <c r="A152" s="54" t="s">
        <v>188</v>
      </c>
      <c r="B152" s="6" t="s">
        <v>224</v>
      </c>
      <c r="C152" s="6" t="s">
        <v>73</v>
      </c>
      <c r="D152" s="6" t="s">
        <v>8</v>
      </c>
      <c r="E152" s="7">
        <v>92.667472839355469</v>
      </c>
      <c r="F152" s="48">
        <v>16882</v>
      </c>
      <c r="G152" s="48">
        <v>1199</v>
      </c>
      <c r="H152" s="48">
        <v>15683</v>
      </c>
      <c r="I152" s="7">
        <v>783</v>
      </c>
      <c r="J152" s="7">
        <v>416</v>
      </c>
      <c r="K152" s="7">
        <v>422</v>
      </c>
      <c r="L152" s="7">
        <v>15261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</row>
    <row r="153" spans="1:22" s="9" customFormat="1">
      <c r="A153" s="54" t="s">
        <v>197</v>
      </c>
      <c r="B153" s="6" t="s">
        <v>224</v>
      </c>
      <c r="C153" s="6" t="s">
        <v>73</v>
      </c>
      <c r="D153" s="6" t="s">
        <v>8</v>
      </c>
      <c r="E153" s="7">
        <v>92.246284484863281</v>
      </c>
      <c r="F153" s="48">
        <v>16829</v>
      </c>
      <c r="G153" s="48">
        <v>1190</v>
      </c>
      <c r="H153" s="48">
        <v>15639</v>
      </c>
      <c r="I153" s="7">
        <v>796</v>
      </c>
      <c r="J153" s="7">
        <v>394</v>
      </c>
      <c r="K153" s="7">
        <v>413</v>
      </c>
      <c r="L153" s="7">
        <v>15226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</row>
    <row r="154" spans="1:22" s="9" customFormat="1">
      <c r="A154" s="54" t="s">
        <v>206</v>
      </c>
      <c r="B154" s="6" t="s">
        <v>224</v>
      </c>
      <c r="C154" s="6" t="s">
        <v>73</v>
      </c>
      <c r="D154" s="6" t="s">
        <v>8</v>
      </c>
      <c r="E154" s="7">
        <v>91.328590393066406</v>
      </c>
      <c r="F154" s="48">
        <v>17249</v>
      </c>
      <c r="G154" s="48">
        <v>1208</v>
      </c>
      <c r="H154" s="48">
        <v>16041</v>
      </c>
      <c r="I154" s="7">
        <v>825</v>
      </c>
      <c r="J154" s="7">
        <v>383</v>
      </c>
      <c r="K154" s="7">
        <v>400</v>
      </c>
      <c r="L154" s="7">
        <v>15641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</row>
    <row r="155" spans="1:22" s="9" customFormat="1">
      <c r="A155" s="54" t="s">
        <v>215</v>
      </c>
      <c r="B155" s="6" t="s">
        <v>224</v>
      </c>
      <c r="C155" s="6" t="s">
        <v>73</v>
      </c>
      <c r="D155" s="6" t="s">
        <v>8</v>
      </c>
      <c r="E155" s="7">
        <v>86.040153503417969</v>
      </c>
      <c r="F155" s="48">
        <v>10996</v>
      </c>
      <c r="G155" s="48">
        <v>727</v>
      </c>
      <c r="H155" s="48">
        <v>10269</v>
      </c>
      <c r="I155" s="7">
        <v>470</v>
      </c>
      <c r="J155" s="7">
        <v>257</v>
      </c>
      <c r="K155" s="7">
        <v>258</v>
      </c>
      <c r="L155" s="7">
        <v>10011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</row>
    <row r="156" spans="1:22" s="9" customFormat="1">
      <c r="A156" s="54" t="s">
        <v>187</v>
      </c>
      <c r="B156" s="6" t="s">
        <v>223</v>
      </c>
      <c r="C156" s="6" t="s">
        <v>73</v>
      </c>
      <c r="D156" s="6" t="s">
        <v>8</v>
      </c>
      <c r="E156" s="7">
        <v>24.337564468383789</v>
      </c>
      <c r="F156" s="48">
        <v>15186</v>
      </c>
      <c r="G156" s="48">
        <v>291</v>
      </c>
      <c r="H156" s="48">
        <v>14895</v>
      </c>
      <c r="I156" s="7">
        <v>186</v>
      </c>
      <c r="J156" s="7">
        <v>105</v>
      </c>
      <c r="K156" s="7">
        <v>103</v>
      </c>
      <c r="L156" s="7">
        <v>14792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</row>
    <row r="157" spans="1:22" s="9" customFormat="1">
      <c r="A157" s="54" t="s">
        <v>196</v>
      </c>
      <c r="B157" s="6" t="s">
        <v>223</v>
      </c>
      <c r="C157" s="6" t="s">
        <v>73</v>
      </c>
      <c r="D157" s="6" t="s">
        <v>8</v>
      </c>
      <c r="E157" s="7">
        <v>26.096969604492188</v>
      </c>
      <c r="F157" s="48">
        <v>15487</v>
      </c>
      <c r="G157" s="48">
        <v>318</v>
      </c>
      <c r="H157" s="48">
        <v>15169</v>
      </c>
      <c r="I157" s="7">
        <v>196</v>
      </c>
      <c r="J157" s="7">
        <v>122</v>
      </c>
      <c r="K157" s="7">
        <v>113</v>
      </c>
      <c r="L157" s="7">
        <v>15056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</row>
    <row r="158" spans="1:22" s="9" customFormat="1">
      <c r="A158" s="54" t="s">
        <v>205</v>
      </c>
      <c r="B158" s="6" t="s">
        <v>223</v>
      </c>
      <c r="C158" s="6" t="s">
        <v>73</v>
      </c>
      <c r="D158" s="6" t="s">
        <v>8</v>
      </c>
      <c r="E158" s="7">
        <v>28.158416748046875</v>
      </c>
      <c r="F158" s="48">
        <v>13597</v>
      </c>
      <c r="G158" s="48">
        <v>301</v>
      </c>
      <c r="H158" s="48">
        <v>13296</v>
      </c>
      <c r="I158" s="7">
        <v>183</v>
      </c>
      <c r="J158" s="7">
        <v>118</v>
      </c>
      <c r="K158" s="7">
        <v>112</v>
      </c>
      <c r="L158" s="7">
        <v>13184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</row>
    <row r="159" spans="1:22" s="9" customFormat="1">
      <c r="A159" s="54" t="s">
        <v>214</v>
      </c>
      <c r="B159" s="6" t="s">
        <v>223</v>
      </c>
      <c r="C159" s="6" t="s">
        <v>73</v>
      </c>
      <c r="D159" s="6" t="s">
        <v>8</v>
      </c>
      <c r="E159" s="7">
        <v>24.94586181640625</v>
      </c>
      <c r="F159" s="48">
        <v>12273</v>
      </c>
      <c r="G159" s="48">
        <v>241</v>
      </c>
      <c r="H159" s="48">
        <v>12032</v>
      </c>
      <c r="I159" s="7">
        <v>150</v>
      </c>
      <c r="J159" s="7">
        <v>91</v>
      </c>
      <c r="K159" s="7">
        <v>94</v>
      </c>
      <c r="L159" s="7">
        <v>11938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</row>
    <row r="160" spans="1:22" s="9" customFormat="1">
      <c r="A160" s="54" t="s">
        <v>186</v>
      </c>
      <c r="B160" s="6" t="s">
        <v>222</v>
      </c>
      <c r="C160" s="6" t="s">
        <v>73</v>
      </c>
      <c r="D160" s="6" t="s">
        <v>8</v>
      </c>
      <c r="E160" s="7">
        <v>42.25494384765625</v>
      </c>
      <c r="F160" s="48">
        <v>14288</v>
      </c>
      <c r="G160" s="48">
        <v>472</v>
      </c>
      <c r="H160" s="48">
        <v>13816</v>
      </c>
      <c r="I160" s="7">
        <v>298</v>
      </c>
      <c r="J160" s="7">
        <v>174</v>
      </c>
      <c r="K160" s="7">
        <v>166</v>
      </c>
      <c r="L160" s="7">
        <v>13650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</row>
    <row r="161" spans="1:22" s="9" customFormat="1">
      <c r="A161" s="54" t="s">
        <v>195</v>
      </c>
      <c r="B161" s="6" t="s">
        <v>222</v>
      </c>
      <c r="C161" s="6" t="s">
        <v>73</v>
      </c>
      <c r="D161" s="6" t="s">
        <v>8</v>
      </c>
      <c r="E161" s="7">
        <v>44.006778717041016</v>
      </c>
      <c r="F161" s="48">
        <v>14834</v>
      </c>
      <c r="G161" s="48">
        <v>510</v>
      </c>
      <c r="H161" s="48">
        <v>14324</v>
      </c>
      <c r="I161" s="7">
        <v>298</v>
      </c>
      <c r="J161" s="7">
        <v>212</v>
      </c>
      <c r="K161" s="7">
        <v>191</v>
      </c>
      <c r="L161" s="7">
        <v>14133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</row>
    <row r="162" spans="1:22" s="9" customFormat="1">
      <c r="A162" s="54" t="s">
        <v>204</v>
      </c>
      <c r="B162" s="6" t="s">
        <v>222</v>
      </c>
      <c r="C162" s="6" t="s">
        <v>73</v>
      </c>
      <c r="D162" s="6" t="s">
        <v>8</v>
      </c>
      <c r="E162" s="7">
        <v>41.639533996582031</v>
      </c>
      <c r="F162" s="48">
        <v>15202</v>
      </c>
      <c r="G162" s="48">
        <v>495</v>
      </c>
      <c r="H162" s="48">
        <v>14707</v>
      </c>
      <c r="I162" s="7">
        <v>311</v>
      </c>
      <c r="J162" s="7">
        <v>184</v>
      </c>
      <c r="K162" s="7">
        <v>169</v>
      </c>
      <c r="L162" s="7">
        <v>14538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</row>
    <row r="163" spans="1:22" s="9" customFormat="1">
      <c r="A163" s="54" t="s">
        <v>213</v>
      </c>
      <c r="B163" s="6" t="s">
        <v>222</v>
      </c>
      <c r="C163" s="6" t="s">
        <v>73</v>
      </c>
      <c r="D163" s="6" t="s">
        <v>8</v>
      </c>
      <c r="E163" s="7">
        <v>39.963668823242188</v>
      </c>
      <c r="F163" s="48">
        <v>10073</v>
      </c>
      <c r="G163" s="48">
        <v>315</v>
      </c>
      <c r="H163" s="48">
        <v>9758</v>
      </c>
      <c r="I163" s="7">
        <v>195</v>
      </c>
      <c r="J163" s="7">
        <v>120</v>
      </c>
      <c r="K163" s="7">
        <v>122</v>
      </c>
      <c r="L163" s="7">
        <v>9636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</row>
    <row r="164" spans="1:22" s="9" customFormat="1">
      <c r="A164" s="54" t="s">
        <v>158</v>
      </c>
      <c r="B164" s="6" t="s">
        <v>225</v>
      </c>
      <c r="C164" s="6" t="s">
        <v>73</v>
      </c>
      <c r="D164" s="6" t="s">
        <v>8</v>
      </c>
      <c r="E164" s="7">
        <v>52.180194854736328</v>
      </c>
      <c r="F164" s="48">
        <v>15947</v>
      </c>
      <c r="G164" s="48">
        <v>648</v>
      </c>
      <c r="H164" s="48">
        <v>15299</v>
      </c>
      <c r="I164" s="7">
        <v>365</v>
      </c>
      <c r="J164" s="7">
        <v>283</v>
      </c>
      <c r="K164" s="7">
        <v>271</v>
      </c>
      <c r="L164" s="7">
        <v>15028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9">
        <f>1/3*F164</f>
        <v>5315.6666666666661</v>
      </c>
      <c r="V164" s="21">
        <f>SUM(I164:K164,M164:O164,Q164:S164)</f>
        <v>919</v>
      </c>
    </row>
    <row r="165" spans="1:22" s="9" customFormat="1">
      <c r="A165" s="54" t="s">
        <v>167</v>
      </c>
      <c r="B165" s="6" t="s">
        <v>225</v>
      </c>
      <c r="C165" s="6" t="s">
        <v>73</v>
      </c>
      <c r="D165" s="6" t="s">
        <v>8</v>
      </c>
      <c r="E165" s="7">
        <v>57.705268859863281</v>
      </c>
      <c r="F165" s="48">
        <v>15589</v>
      </c>
      <c r="G165" s="48">
        <v>699</v>
      </c>
      <c r="H165" s="48">
        <v>14890</v>
      </c>
      <c r="I165" s="7">
        <v>411</v>
      </c>
      <c r="J165" s="7">
        <v>288</v>
      </c>
      <c r="K165" s="7">
        <v>280</v>
      </c>
      <c r="L165" s="7">
        <v>14610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9">
        <f>1/3*F165</f>
        <v>5196.333333333333</v>
      </c>
      <c r="V165" s="21">
        <f>SUM(I165:K165,M165:O165,Q165:S165)</f>
        <v>979</v>
      </c>
    </row>
    <row r="166" spans="1:22" s="9" customFormat="1">
      <c r="A166" s="54" t="s">
        <v>176</v>
      </c>
      <c r="B166" s="6" t="s">
        <v>225</v>
      </c>
      <c r="C166" s="6" t="s">
        <v>73</v>
      </c>
      <c r="D166" s="6" t="s">
        <v>8</v>
      </c>
      <c r="E166" s="7">
        <v>57.5552978515625</v>
      </c>
      <c r="F166" s="48">
        <v>15897</v>
      </c>
      <c r="G166" s="48">
        <v>711</v>
      </c>
      <c r="H166" s="48">
        <v>15186</v>
      </c>
      <c r="I166" s="7">
        <v>413</v>
      </c>
      <c r="J166" s="7">
        <v>298</v>
      </c>
      <c r="K166" s="7">
        <v>263</v>
      </c>
      <c r="L166" s="7">
        <v>14923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9">
        <f>1/3*F166</f>
        <v>5299</v>
      </c>
      <c r="V166" s="21">
        <f>SUM(I166:K166,M166:O166,Q166:S166)</f>
        <v>974</v>
      </c>
    </row>
    <row r="167" spans="1:22" s="9" customFormat="1">
      <c r="A167" s="54" t="s">
        <v>185</v>
      </c>
      <c r="B167" s="6" t="s">
        <v>225</v>
      </c>
      <c r="C167" s="6" t="s">
        <v>73</v>
      </c>
      <c r="D167" s="6" t="s">
        <v>8</v>
      </c>
      <c r="E167" s="7">
        <v>51.750392913818359</v>
      </c>
      <c r="F167" s="48">
        <v>15779</v>
      </c>
      <c r="G167" s="48">
        <v>636</v>
      </c>
      <c r="H167" s="48">
        <v>15143</v>
      </c>
      <c r="I167" s="7">
        <v>382</v>
      </c>
      <c r="J167" s="7">
        <v>254</v>
      </c>
      <c r="K167" s="7">
        <v>310</v>
      </c>
      <c r="L167" s="7">
        <v>14833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</row>
    <row r="168" spans="1:22" s="9" customFormat="1">
      <c r="A168" s="54" t="s">
        <v>194</v>
      </c>
      <c r="B168" s="6" t="s">
        <v>225</v>
      </c>
      <c r="C168" s="6" t="s">
        <v>73</v>
      </c>
      <c r="D168" s="6" t="s">
        <v>8</v>
      </c>
      <c r="E168" s="7">
        <v>52.031234741210938</v>
      </c>
      <c r="F168" s="48">
        <v>16584</v>
      </c>
      <c r="G168" s="48">
        <v>672</v>
      </c>
      <c r="H168" s="48">
        <v>15912</v>
      </c>
      <c r="I168" s="7">
        <v>374</v>
      </c>
      <c r="J168" s="7">
        <v>298</v>
      </c>
      <c r="K168" s="7">
        <v>284</v>
      </c>
      <c r="L168" s="7">
        <v>15628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</row>
    <row r="169" spans="1:22" s="9" customFormat="1">
      <c r="A169" s="54" t="s">
        <v>203</v>
      </c>
      <c r="B169" s="6" t="s">
        <v>225</v>
      </c>
      <c r="C169" s="6" t="s">
        <v>73</v>
      </c>
      <c r="D169" s="6" t="s">
        <v>8</v>
      </c>
      <c r="E169" s="7">
        <v>47.550395965576172</v>
      </c>
      <c r="F169" s="48">
        <v>16686</v>
      </c>
      <c r="G169" s="48">
        <v>619</v>
      </c>
      <c r="H169" s="48">
        <v>16067</v>
      </c>
      <c r="I169" s="7">
        <v>336</v>
      </c>
      <c r="J169" s="7">
        <v>283</v>
      </c>
      <c r="K169" s="7">
        <v>280</v>
      </c>
      <c r="L169" s="7">
        <v>15787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</row>
    <row r="170" spans="1:22" s="9" customFormat="1">
      <c r="A170" s="54" t="s">
        <v>212</v>
      </c>
      <c r="B170" s="6" t="s">
        <v>225</v>
      </c>
      <c r="C170" s="6" t="s">
        <v>73</v>
      </c>
      <c r="D170" s="6" t="s">
        <v>8</v>
      </c>
      <c r="E170" s="7">
        <v>50.440353393554688</v>
      </c>
      <c r="F170" s="48">
        <v>16155</v>
      </c>
      <c r="G170" s="48">
        <v>635</v>
      </c>
      <c r="H170" s="48">
        <v>15520</v>
      </c>
      <c r="I170" s="7">
        <v>348</v>
      </c>
      <c r="J170" s="7">
        <v>287</v>
      </c>
      <c r="K170" s="7">
        <v>274</v>
      </c>
      <c r="L170" s="7">
        <v>15246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</row>
    <row r="171" spans="1:22" s="16" customFormat="1" ht="15.75" thickBot="1">
      <c r="A171" s="55" t="s">
        <v>221</v>
      </c>
      <c r="B171" s="56" t="s">
        <v>225</v>
      </c>
      <c r="C171" s="56" t="s">
        <v>73</v>
      </c>
      <c r="D171" s="56" t="s">
        <v>8</v>
      </c>
      <c r="E171" s="14">
        <v>52.268436431884766</v>
      </c>
      <c r="F171" s="57">
        <v>9631</v>
      </c>
      <c r="G171" s="57">
        <v>392</v>
      </c>
      <c r="H171" s="57">
        <v>9239</v>
      </c>
      <c r="I171" s="14">
        <v>210</v>
      </c>
      <c r="J171" s="14">
        <v>182</v>
      </c>
      <c r="K171" s="14">
        <v>166</v>
      </c>
      <c r="L171" s="14">
        <v>9073</v>
      </c>
      <c r="M171" s="14">
        <v>0</v>
      </c>
      <c r="N171" s="14">
        <v>0</v>
      </c>
      <c r="O171" s="14">
        <v>0</v>
      </c>
      <c r="P171" s="14">
        <v>0</v>
      </c>
      <c r="Q171" s="14">
        <v>0</v>
      </c>
      <c r="R171" s="14">
        <v>0</v>
      </c>
      <c r="S171" s="14">
        <v>0</v>
      </c>
      <c r="T171" s="14">
        <v>0</v>
      </c>
    </row>
    <row r="172" spans="1:22">
      <c r="A172" s="68" t="s">
        <v>152</v>
      </c>
      <c r="B172" s="68" t="s">
        <v>224</v>
      </c>
      <c r="C172" s="68" t="s">
        <v>92</v>
      </c>
      <c r="D172" s="68" t="s">
        <v>91</v>
      </c>
      <c r="E172" s="69">
        <v>0.56192165613174438</v>
      </c>
      <c r="F172" s="70">
        <v>2239</v>
      </c>
      <c r="G172" s="70">
        <v>1</v>
      </c>
      <c r="H172" s="70">
        <v>2238</v>
      </c>
      <c r="I172" s="69">
        <v>1</v>
      </c>
      <c r="J172" s="69">
        <v>0</v>
      </c>
      <c r="K172" s="69">
        <v>1</v>
      </c>
      <c r="L172" s="69">
        <v>2237</v>
      </c>
      <c r="M172" s="69">
        <v>0</v>
      </c>
      <c r="N172" s="69">
        <v>0</v>
      </c>
      <c r="O172" s="69">
        <v>0</v>
      </c>
      <c r="P172" s="69">
        <v>0</v>
      </c>
      <c r="Q172" s="69">
        <v>1</v>
      </c>
      <c r="R172" s="69">
        <v>0</v>
      </c>
      <c r="S172" s="69">
        <v>0</v>
      </c>
      <c r="T172" s="69">
        <v>2238</v>
      </c>
      <c r="U172" s="9">
        <f t="shared" ref="U172:U177" si="10">1/3*F172</f>
        <v>746.33333333333326</v>
      </c>
      <c r="V172" s="21">
        <f t="shared" ref="V172:V177" si="11">SUM(I172:K172,M172:O172,Q172:S172)</f>
        <v>3</v>
      </c>
    </row>
    <row r="173" spans="1:22">
      <c r="A173" s="6" t="s">
        <v>154</v>
      </c>
      <c r="B173" s="6" t="s">
        <v>224</v>
      </c>
      <c r="C173" s="6" t="s">
        <v>92</v>
      </c>
      <c r="D173" s="6" t="s">
        <v>91</v>
      </c>
      <c r="E173" s="7">
        <v>0.36988314986228943</v>
      </c>
      <c r="F173" s="48">
        <v>17006</v>
      </c>
      <c r="G173" s="48">
        <v>5</v>
      </c>
      <c r="H173" s="48">
        <v>17001</v>
      </c>
      <c r="I173" s="7">
        <v>0</v>
      </c>
      <c r="J173" s="7">
        <v>13</v>
      </c>
      <c r="K173" s="7">
        <v>49</v>
      </c>
      <c r="L173" s="7">
        <v>16944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5</v>
      </c>
      <c r="S173" s="7">
        <v>1</v>
      </c>
      <c r="T173" s="7">
        <v>17000</v>
      </c>
      <c r="U173" s="9">
        <f t="shared" si="10"/>
        <v>5668.6666666666661</v>
      </c>
      <c r="V173" s="21">
        <f t="shared" si="11"/>
        <v>68</v>
      </c>
    </row>
    <row r="174" spans="1:22">
      <c r="A174" s="6" t="s">
        <v>161</v>
      </c>
      <c r="B174" s="6" t="s">
        <v>224</v>
      </c>
      <c r="C174" s="6" t="s">
        <v>92</v>
      </c>
      <c r="D174" s="6" t="s">
        <v>91</v>
      </c>
      <c r="E174" s="7">
        <v>0.34297522902488708</v>
      </c>
      <c r="F174" s="48">
        <v>14672</v>
      </c>
      <c r="G174" s="48">
        <v>4</v>
      </c>
      <c r="H174" s="48">
        <v>14668</v>
      </c>
      <c r="I174" s="7">
        <v>0</v>
      </c>
      <c r="J174" s="7">
        <v>7</v>
      </c>
      <c r="K174" s="7">
        <v>44</v>
      </c>
      <c r="L174" s="7">
        <v>14621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4</v>
      </c>
      <c r="S174" s="7">
        <v>0</v>
      </c>
      <c r="T174" s="7">
        <v>14668</v>
      </c>
      <c r="U174" s="9">
        <f t="shared" si="10"/>
        <v>4890.6666666666661</v>
      </c>
      <c r="V174" s="21">
        <f t="shared" si="11"/>
        <v>55</v>
      </c>
    </row>
    <row r="175" spans="1:22">
      <c r="A175" s="6" t="s">
        <v>163</v>
      </c>
      <c r="B175" s="6" t="s">
        <v>224</v>
      </c>
      <c r="C175" s="6" t="s">
        <v>92</v>
      </c>
      <c r="D175" s="6" t="s">
        <v>91</v>
      </c>
      <c r="E175" s="7">
        <v>0.21412232518196106</v>
      </c>
      <c r="F175" s="48">
        <v>17625</v>
      </c>
      <c r="G175" s="48">
        <v>3</v>
      </c>
      <c r="H175" s="48">
        <v>17622</v>
      </c>
      <c r="I175" s="7">
        <v>2</v>
      </c>
      <c r="J175" s="7">
        <v>5</v>
      </c>
      <c r="K175" s="7">
        <v>60</v>
      </c>
      <c r="L175" s="7">
        <v>17558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3</v>
      </c>
      <c r="S175" s="7">
        <v>1</v>
      </c>
      <c r="T175" s="7">
        <v>17621</v>
      </c>
      <c r="U175" s="9">
        <f t="shared" si="10"/>
        <v>5875</v>
      </c>
      <c r="V175" s="21">
        <f t="shared" si="11"/>
        <v>71</v>
      </c>
    </row>
    <row r="176" spans="1:22">
      <c r="A176" s="6" t="s">
        <v>170</v>
      </c>
      <c r="B176" s="6" t="s">
        <v>224</v>
      </c>
      <c r="C176" s="6" t="s">
        <v>92</v>
      </c>
      <c r="D176" s="6" t="s">
        <v>91</v>
      </c>
      <c r="E176" s="7">
        <v>0.47904202342033386</v>
      </c>
      <c r="F176" s="48">
        <v>18384</v>
      </c>
      <c r="G176" s="48">
        <v>7</v>
      </c>
      <c r="H176" s="48">
        <v>18377</v>
      </c>
      <c r="I176" s="7">
        <v>1</v>
      </c>
      <c r="J176" s="7">
        <v>19</v>
      </c>
      <c r="K176" s="7">
        <v>44</v>
      </c>
      <c r="L176" s="7">
        <v>18320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7</v>
      </c>
      <c r="S176" s="7">
        <v>2</v>
      </c>
      <c r="T176" s="7">
        <v>18375</v>
      </c>
      <c r="U176" s="9">
        <f t="shared" si="10"/>
        <v>6128</v>
      </c>
      <c r="V176" s="21">
        <f t="shared" si="11"/>
        <v>73</v>
      </c>
    </row>
    <row r="177" spans="1:22">
      <c r="A177" s="6" t="s">
        <v>172</v>
      </c>
      <c r="B177" s="6" t="s">
        <v>224</v>
      </c>
      <c r="C177" s="6" t="s">
        <v>92</v>
      </c>
      <c r="D177" s="6" t="s">
        <v>91</v>
      </c>
      <c r="E177" s="7">
        <v>0.1991180032491684</v>
      </c>
      <c r="F177" s="48">
        <v>18953</v>
      </c>
      <c r="G177" s="48">
        <v>3</v>
      </c>
      <c r="H177" s="48">
        <v>18950</v>
      </c>
      <c r="I177" s="7">
        <v>1</v>
      </c>
      <c r="J177" s="7">
        <v>14</v>
      </c>
      <c r="K177" s="7">
        <v>73</v>
      </c>
      <c r="L177" s="7">
        <v>18865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3</v>
      </c>
      <c r="S177" s="7">
        <v>3</v>
      </c>
      <c r="T177" s="7">
        <v>18947</v>
      </c>
      <c r="U177" s="9">
        <f t="shared" si="10"/>
        <v>6317.6666666666661</v>
      </c>
      <c r="V177" s="21">
        <f t="shared" si="11"/>
        <v>94</v>
      </c>
    </row>
    <row r="178" spans="1:22">
      <c r="A178" s="6" t="s">
        <v>179</v>
      </c>
      <c r="B178" s="6" t="s">
        <v>224</v>
      </c>
      <c r="C178" s="6" t="s">
        <v>92</v>
      </c>
      <c r="D178" s="6" t="s">
        <v>91</v>
      </c>
      <c r="E178" s="7">
        <v>0.48298794031143188</v>
      </c>
      <c r="F178" s="48">
        <v>15629</v>
      </c>
      <c r="G178" s="48">
        <v>6</v>
      </c>
      <c r="H178" s="48">
        <v>15623</v>
      </c>
      <c r="I178" s="7">
        <v>1</v>
      </c>
      <c r="J178" s="7">
        <v>9</v>
      </c>
      <c r="K178" s="7">
        <v>35</v>
      </c>
      <c r="L178" s="7">
        <v>15584</v>
      </c>
      <c r="M178" s="7">
        <v>0</v>
      </c>
      <c r="N178" s="7">
        <v>0</v>
      </c>
      <c r="O178" s="7">
        <v>0</v>
      </c>
      <c r="P178" s="7">
        <v>0</v>
      </c>
      <c r="Q178" s="7">
        <v>2</v>
      </c>
      <c r="R178" s="7">
        <v>4</v>
      </c>
      <c r="S178" s="7">
        <v>0</v>
      </c>
      <c r="T178" s="7">
        <v>15623</v>
      </c>
    </row>
    <row r="179" spans="1:22">
      <c r="A179" s="6" t="s">
        <v>181</v>
      </c>
      <c r="B179" s="6" t="s">
        <v>224</v>
      </c>
      <c r="C179" s="6" t="s">
        <v>92</v>
      </c>
      <c r="D179" s="6" t="s">
        <v>91</v>
      </c>
      <c r="E179" s="7">
        <v>0.27393949031829834</v>
      </c>
      <c r="F179" s="48">
        <v>18369</v>
      </c>
      <c r="G179" s="48">
        <v>4</v>
      </c>
      <c r="H179" s="48">
        <v>18365</v>
      </c>
      <c r="I179" s="7">
        <v>2</v>
      </c>
      <c r="J179" s="7">
        <v>6</v>
      </c>
      <c r="K179" s="7">
        <v>59</v>
      </c>
      <c r="L179" s="7">
        <v>18302</v>
      </c>
      <c r="M179" s="7">
        <v>0</v>
      </c>
      <c r="N179" s="7">
        <v>0</v>
      </c>
      <c r="O179" s="7">
        <v>0</v>
      </c>
      <c r="P179" s="7">
        <v>0</v>
      </c>
      <c r="Q179" s="7">
        <v>1</v>
      </c>
      <c r="R179" s="7">
        <v>3</v>
      </c>
      <c r="S179" s="7">
        <v>1</v>
      </c>
      <c r="T179" s="7">
        <v>18364</v>
      </c>
    </row>
    <row r="180" spans="1:22">
      <c r="A180" s="6" t="s">
        <v>151</v>
      </c>
      <c r="B180" s="6" t="s">
        <v>223</v>
      </c>
      <c r="C180" s="6" t="s">
        <v>92</v>
      </c>
      <c r="D180" s="6" t="s">
        <v>91</v>
      </c>
      <c r="E180" s="7">
        <v>1.7720034122467041</v>
      </c>
      <c r="F180" s="48">
        <v>12076</v>
      </c>
      <c r="G180" s="48">
        <v>17</v>
      </c>
      <c r="H180" s="48">
        <v>12059</v>
      </c>
      <c r="I180" s="7">
        <v>9</v>
      </c>
      <c r="J180" s="7">
        <v>7</v>
      </c>
      <c r="K180" s="7">
        <v>18</v>
      </c>
      <c r="L180" s="7">
        <v>12042</v>
      </c>
      <c r="M180" s="7">
        <v>0</v>
      </c>
      <c r="N180" s="7">
        <v>0</v>
      </c>
      <c r="O180" s="7">
        <v>0</v>
      </c>
      <c r="P180" s="7">
        <v>0</v>
      </c>
      <c r="Q180" s="7">
        <v>9</v>
      </c>
      <c r="R180" s="7">
        <v>8</v>
      </c>
      <c r="S180" s="7">
        <v>8</v>
      </c>
      <c r="T180" s="7">
        <v>12051</v>
      </c>
      <c r="U180" s="9">
        <f>1/3*F180</f>
        <v>4025.333333333333</v>
      </c>
      <c r="V180" s="21">
        <f>SUM(I180:K180,M180:O180,Q180:S180)</f>
        <v>59</v>
      </c>
    </row>
    <row r="181" spans="1:22">
      <c r="A181" s="6" t="s">
        <v>160</v>
      </c>
      <c r="B181" s="6" t="s">
        <v>223</v>
      </c>
      <c r="C181" s="6" t="s">
        <v>92</v>
      </c>
      <c r="D181" s="6" t="s">
        <v>91</v>
      </c>
      <c r="E181" s="7">
        <v>1.4256621599197388</v>
      </c>
      <c r="F181" s="48">
        <v>13242</v>
      </c>
      <c r="G181" s="48">
        <v>15</v>
      </c>
      <c r="H181" s="48">
        <v>13227</v>
      </c>
      <c r="I181" s="7">
        <v>11</v>
      </c>
      <c r="J181" s="7">
        <v>14</v>
      </c>
      <c r="K181" s="7">
        <v>24</v>
      </c>
      <c r="L181" s="7">
        <v>13193</v>
      </c>
      <c r="M181" s="7">
        <v>0</v>
      </c>
      <c r="N181" s="7">
        <v>0</v>
      </c>
      <c r="O181" s="7">
        <v>0</v>
      </c>
      <c r="P181" s="7">
        <v>0</v>
      </c>
      <c r="Q181" s="7">
        <v>13</v>
      </c>
      <c r="R181" s="7">
        <v>2</v>
      </c>
      <c r="S181" s="7">
        <v>8</v>
      </c>
      <c r="T181" s="7">
        <v>13219</v>
      </c>
      <c r="U181" s="9">
        <f>1/3*F181</f>
        <v>4414</v>
      </c>
      <c r="V181" s="21">
        <f>SUM(I181:K181,M181:O181,Q181:S181)</f>
        <v>72</v>
      </c>
    </row>
    <row r="182" spans="1:22">
      <c r="A182" s="6" t="s">
        <v>169</v>
      </c>
      <c r="B182" s="6" t="s">
        <v>223</v>
      </c>
      <c r="C182" s="6" t="s">
        <v>92</v>
      </c>
      <c r="D182" s="6" t="s">
        <v>91</v>
      </c>
      <c r="E182" s="7">
        <v>2.1631331443786621</v>
      </c>
      <c r="F182" s="48">
        <v>15714</v>
      </c>
      <c r="G182" s="48">
        <v>27</v>
      </c>
      <c r="H182" s="48">
        <v>15687</v>
      </c>
      <c r="I182" s="7">
        <v>16</v>
      </c>
      <c r="J182" s="7">
        <v>23</v>
      </c>
      <c r="K182" s="7">
        <v>19</v>
      </c>
      <c r="L182" s="7">
        <v>15656</v>
      </c>
      <c r="M182" s="7">
        <v>0</v>
      </c>
      <c r="N182" s="7">
        <v>0</v>
      </c>
      <c r="O182" s="7">
        <v>0</v>
      </c>
      <c r="P182" s="7">
        <v>0</v>
      </c>
      <c r="Q182" s="7">
        <v>23</v>
      </c>
      <c r="R182" s="7">
        <v>4</v>
      </c>
      <c r="S182" s="7">
        <v>4</v>
      </c>
      <c r="T182" s="7">
        <v>15683</v>
      </c>
      <c r="U182" s="9">
        <f>1/3*F182</f>
        <v>5238</v>
      </c>
      <c r="V182" s="21">
        <f>SUM(I182:K182,M182:O182,Q182:S182)</f>
        <v>89</v>
      </c>
    </row>
    <row r="183" spans="1:22">
      <c r="A183" s="6" t="s">
        <v>178</v>
      </c>
      <c r="B183" s="6" t="s">
        <v>223</v>
      </c>
      <c r="C183" s="6" t="s">
        <v>92</v>
      </c>
      <c r="D183" s="6" t="s">
        <v>91</v>
      </c>
      <c r="E183" s="7">
        <v>1.1983059644699097</v>
      </c>
      <c r="F183" s="48">
        <v>10502</v>
      </c>
      <c r="G183" s="48">
        <v>10</v>
      </c>
      <c r="H183" s="48">
        <v>10492</v>
      </c>
      <c r="I183" s="7">
        <v>5</v>
      </c>
      <c r="J183" s="7">
        <v>6</v>
      </c>
      <c r="K183" s="7">
        <v>11</v>
      </c>
      <c r="L183" s="7">
        <v>10480</v>
      </c>
      <c r="M183" s="7">
        <v>0</v>
      </c>
      <c r="N183" s="7">
        <v>0</v>
      </c>
      <c r="O183" s="7">
        <v>0</v>
      </c>
      <c r="P183" s="7">
        <v>0</v>
      </c>
      <c r="Q183" s="7">
        <v>5</v>
      </c>
      <c r="R183" s="7">
        <v>5</v>
      </c>
      <c r="S183" s="7">
        <v>4</v>
      </c>
      <c r="T183" s="7">
        <v>10488</v>
      </c>
    </row>
    <row r="184" spans="1:22">
      <c r="A184" s="6" t="s">
        <v>189</v>
      </c>
      <c r="B184" s="6" t="s">
        <v>223</v>
      </c>
      <c r="C184" s="6" t="s">
        <v>92</v>
      </c>
      <c r="D184" s="6" t="s">
        <v>91</v>
      </c>
      <c r="E184" s="7">
        <v>2.1476881504058838</v>
      </c>
      <c r="F184" s="48">
        <v>12896</v>
      </c>
      <c r="G184" s="48">
        <v>22</v>
      </c>
      <c r="H184" s="48">
        <v>12874</v>
      </c>
      <c r="I184" s="7">
        <v>11</v>
      </c>
      <c r="J184" s="7">
        <v>12</v>
      </c>
      <c r="K184" s="7">
        <v>19</v>
      </c>
      <c r="L184" s="7">
        <v>12854</v>
      </c>
      <c r="M184" s="7">
        <v>0</v>
      </c>
      <c r="N184" s="7">
        <v>0</v>
      </c>
      <c r="O184" s="7">
        <v>0</v>
      </c>
      <c r="P184" s="7">
        <v>0</v>
      </c>
      <c r="Q184" s="7">
        <v>15</v>
      </c>
      <c r="R184" s="7">
        <v>7</v>
      </c>
      <c r="S184" s="7">
        <v>8</v>
      </c>
      <c r="T184" s="7">
        <v>12866</v>
      </c>
    </row>
    <row r="185" spans="1:22">
      <c r="A185" s="6" t="s">
        <v>198</v>
      </c>
      <c r="B185" s="6" t="s">
        <v>223</v>
      </c>
      <c r="C185" s="6" t="s">
        <v>92</v>
      </c>
      <c r="D185" s="6" t="s">
        <v>91</v>
      </c>
      <c r="E185" s="7">
        <v>2.0576515197753906</v>
      </c>
      <c r="F185" s="48">
        <v>12848</v>
      </c>
      <c r="G185" s="48">
        <v>21</v>
      </c>
      <c r="H185" s="48">
        <v>12827</v>
      </c>
      <c r="I185" s="7">
        <v>11</v>
      </c>
      <c r="J185" s="7">
        <v>7</v>
      </c>
      <c r="K185" s="7">
        <v>20</v>
      </c>
      <c r="L185" s="7">
        <v>12810</v>
      </c>
      <c r="M185" s="7">
        <v>0</v>
      </c>
      <c r="N185" s="7">
        <v>0</v>
      </c>
      <c r="O185" s="7">
        <v>0</v>
      </c>
      <c r="P185" s="7">
        <v>0</v>
      </c>
      <c r="Q185" s="7">
        <v>14</v>
      </c>
      <c r="R185" s="7">
        <v>7</v>
      </c>
      <c r="S185" s="7">
        <v>18</v>
      </c>
      <c r="T185" s="7">
        <v>12809</v>
      </c>
      <c r="V185" s="9"/>
    </row>
    <row r="186" spans="1:22">
      <c r="A186" s="6" t="s">
        <v>207</v>
      </c>
      <c r="B186" s="6" t="s">
        <v>223</v>
      </c>
      <c r="C186" s="6" t="s">
        <v>92</v>
      </c>
      <c r="D186" s="6" t="s">
        <v>91</v>
      </c>
      <c r="E186" s="7">
        <v>2.1741628646850586</v>
      </c>
      <c r="F186" s="48">
        <v>11581</v>
      </c>
      <c r="G186" s="48">
        <v>20</v>
      </c>
      <c r="H186" s="48">
        <v>11561</v>
      </c>
      <c r="I186" s="7">
        <v>8</v>
      </c>
      <c r="J186" s="7">
        <v>8</v>
      </c>
      <c r="K186" s="7">
        <v>26</v>
      </c>
      <c r="L186" s="7">
        <v>11539</v>
      </c>
      <c r="M186" s="7">
        <v>0</v>
      </c>
      <c r="N186" s="7">
        <v>0</v>
      </c>
      <c r="O186" s="7">
        <v>0</v>
      </c>
      <c r="P186" s="7">
        <v>0</v>
      </c>
      <c r="Q186" s="7">
        <v>13</v>
      </c>
      <c r="R186" s="7">
        <v>7</v>
      </c>
      <c r="S186" s="7">
        <v>3</v>
      </c>
      <c r="T186" s="7">
        <v>11558</v>
      </c>
    </row>
    <row r="187" spans="1:22">
      <c r="A187" s="6" t="s">
        <v>216</v>
      </c>
      <c r="B187" s="6" t="s">
        <v>223</v>
      </c>
      <c r="C187" s="6" t="s">
        <v>92</v>
      </c>
      <c r="D187" s="6" t="s">
        <v>91</v>
      </c>
      <c r="E187" s="7">
        <v>1.4042990207672119</v>
      </c>
      <c r="F187" s="48">
        <v>8066</v>
      </c>
      <c r="G187" s="48">
        <v>9</v>
      </c>
      <c r="H187" s="48">
        <v>8057</v>
      </c>
      <c r="I187" s="7">
        <v>3</v>
      </c>
      <c r="J187" s="7">
        <v>4</v>
      </c>
      <c r="K187" s="7">
        <v>13</v>
      </c>
      <c r="L187" s="7">
        <v>8046</v>
      </c>
      <c r="M187" s="7">
        <v>0</v>
      </c>
      <c r="N187" s="7">
        <v>0</v>
      </c>
      <c r="O187" s="7">
        <v>0</v>
      </c>
      <c r="P187" s="7">
        <v>0</v>
      </c>
      <c r="Q187" s="7">
        <v>7</v>
      </c>
      <c r="R187" s="7">
        <v>2</v>
      </c>
      <c r="S187" s="7">
        <v>3</v>
      </c>
      <c r="T187" s="7">
        <v>8054</v>
      </c>
    </row>
    <row r="188" spans="1:22">
      <c r="A188" s="6" t="s">
        <v>150</v>
      </c>
      <c r="B188" s="6" t="s">
        <v>222</v>
      </c>
      <c r="C188" s="6" t="s">
        <v>92</v>
      </c>
      <c r="D188" s="6" t="s">
        <v>91</v>
      </c>
      <c r="E188" s="7">
        <v>14.025533676147461</v>
      </c>
      <c r="F188" s="48">
        <v>11724</v>
      </c>
      <c r="G188" s="48">
        <v>130</v>
      </c>
      <c r="H188" s="48">
        <v>11594</v>
      </c>
      <c r="I188" s="7">
        <v>74</v>
      </c>
      <c r="J188" s="7">
        <v>63</v>
      </c>
      <c r="K188" s="7">
        <v>80</v>
      </c>
      <c r="L188" s="7">
        <v>11507</v>
      </c>
      <c r="M188" s="7">
        <v>0</v>
      </c>
      <c r="N188" s="7">
        <v>0</v>
      </c>
      <c r="O188" s="7">
        <v>0</v>
      </c>
      <c r="P188" s="7">
        <v>0</v>
      </c>
      <c r="Q188" s="7">
        <v>92</v>
      </c>
      <c r="R188" s="7">
        <v>38</v>
      </c>
      <c r="S188" s="7">
        <v>37</v>
      </c>
      <c r="T188" s="7">
        <v>11557</v>
      </c>
      <c r="U188" s="9">
        <f t="shared" ref="U188:U193" si="12">1/3*F188</f>
        <v>3908</v>
      </c>
      <c r="V188" s="21">
        <f t="shared" ref="V188:V193" si="13">SUM(I188:K188,M188:O188,Q188:S188)</f>
        <v>384</v>
      </c>
    </row>
    <row r="189" spans="1:22">
      <c r="A189" s="6" t="s">
        <v>153</v>
      </c>
      <c r="B189" s="6" t="s">
        <v>222</v>
      </c>
      <c r="C189" s="6" t="s">
        <v>92</v>
      </c>
      <c r="D189" s="6" t="s">
        <v>91</v>
      </c>
      <c r="E189" s="7">
        <v>14.584421157836914</v>
      </c>
      <c r="F189" s="48">
        <v>10323</v>
      </c>
      <c r="G189" s="48">
        <v>119</v>
      </c>
      <c r="H189" s="48">
        <v>10204</v>
      </c>
      <c r="I189" s="7">
        <v>63</v>
      </c>
      <c r="J189" s="7">
        <v>55</v>
      </c>
      <c r="K189" s="7">
        <v>67</v>
      </c>
      <c r="L189" s="7">
        <v>10138</v>
      </c>
      <c r="M189" s="7">
        <v>0</v>
      </c>
      <c r="N189" s="7">
        <v>0</v>
      </c>
      <c r="O189" s="7">
        <v>0</v>
      </c>
      <c r="P189" s="7">
        <v>0</v>
      </c>
      <c r="Q189" s="7">
        <v>92</v>
      </c>
      <c r="R189" s="7">
        <v>27</v>
      </c>
      <c r="S189" s="7">
        <v>38</v>
      </c>
      <c r="T189" s="7">
        <v>10166</v>
      </c>
      <c r="U189" s="9">
        <f t="shared" si="12"/>
        <v>3441</v>
      </c>
      <c r="V189" s="21">
        <f t="shared" si="13"/>
        <v>342</v>
      </c>
    </row>
    <row r="190" spans="1:22">
      <c r="A190" s="6" t="s">
        <v>159</v>
      </c>
      <c r="B190" s="6" t="s">
        <v>222</v>
      </c>
      <c r="C190" s="6" t="s">
        <v>92</v>
      </c>
      <c r="D190" s="6" t="s">
        <v>91</v>
      </c>
      <c r="E190" s="7">
        <v>14.356965065002441</v>
      </c>
      <c r="F190" s="48">
        <v>12336</v>
      </c>
      <c r="G190" s="48">
        <v>140</v>
      </c>
      <c r="H190" s="48">
        <v>12196</v>
      </c>
      <c r="I190" s="7">
        <v>81</v>
      </c>
      <c r="J190" s="7">
        <v>73</v>
      </c>
      <c r="K190" s="7">
        <v>106</v>
      </c>
      <c r="L190" s="7">
        <v>12076</v>
      </c>
      <c r="M190" s="7">
        <v>0</v>
      </c>
      <c r="N190" s="7">
        <v>0</v>
      </c>
      <c r="O190" s="7">
        <v>0</v>
      </c>
      <c r="P190" s="7">
        <v>0</v>
      </c>
      <c r="Q190" s="7">
        <v>102</v>
      </c>
      <c r="R190" s="7">
        <v>38</v>
      </c>
      <c r="S190" s="7">
        <v>62</v>
      </c>
      <c r="T190" s="7">
        <v>12134</v>
      </c>
      <c r="U190" s="9">
        <f t="shared" si="12"/>
        <v>4112</v>
      </c>
      <c r="V190" s="21">
        <f t="shared" si="13"/>
        <v>462</v>
      </c>
    </row>
    <row r="191" spans="1:22">
      <c r="A191" s="6" t="s">
        <v>162</v>
      </c>
      <c r="B191" s="6" t="s">
        <v>222</v>
      </c>
      <c r="C191" s="6" t="s">
        <v>92</v>
      </c>
      <c r="D191" s="6" t="s">
        <v>91</v>
      </c>
      <c r="E191" s="7">
        <v>16.926433563232422</v>
      </c>
      <c r="F191" s="48">
        <v>11297</v>
      </c>
      <c r="G191" s="48">
        <v>151</v>
      </c>
      <c r="H191" s="48">
        <v>11146</v>
      </c>
      <c r="I191" s="7">
        <v>76</v>
      </c>
      <c r="J191" s="7">
        <v>84</v>
      </c>
      <c r="K191" s="7">
        <v>75</v>
      </c>
      <c r="L191" s="7">
        <v>11062</v>
      </c>
      <c r="M191" s="7">
        <v>0</v>
      </c>
      <c r="N191" s="7">
        <v>0</v>
      </c>
      <c r="O191" s="7">
        <v>0</v>
      </c>
      <c r="P191" s="7">
        <v>0</v>
      </c>
      <c r="Q191" s="7">
        <v>101</v>
      </c>
      <c r="R191" s="7">
        <v>50</v>
      </c>
      <c r="S191" s="7">
        <v>34</v>
      </c>
      <c r="T191" s="7">
        <v>11112</v>
      </c>
      <c r="U191" s="9">
        <f t="shared" si="12"/>
        <v>3765.6666666666665</v>
      </c>
      <c r="V191" s="21">
        <f t="shared" si="13"/>
        <v>420</v>
      </c>
    </row>
    <row r="192" spans="1:22">
      <c r="A192" s="6" t="s">
        <v>168</v>
      </c>
      <c r="B192" s="6" t="s">
        <v>222</v>
      </c>
      <c r="C192" s="6" t="s">
        <v>92</v>
      </c>
      <c r="D192" s="6" t="s">
        <v>91</v>
      </c>
      <c r="E192" s="7">
        <v>16.771736145019531</v>
      </c>
      <c r="F192" s="48">
        <v>12382</v>
      </c>
      <c r="G192" s="48">
        <v>164</v>
      </c>
      <c r="H192" s="48">
        <v>12218</v>
      </c>
      <c r="I192" s="7">
        <v>85</v>
      </c>
      <c r="J192" s="7">
        <v>92</v>
      </c>
      <c r="K192" s="7">
        <v>81</v>
      </c>
      <c r="L192" s="7">
        <v>12124</v>
      </c>
      <c r="M192" s="7">
        <v>0</v>
      </c>
      <c r="N192" s="7">
        <v>0</v>
      </c>
      <c r="O192" s="7">
        <v>0</v>
      </c>
      <c r="P192" s="7">
        <v>0</v>
      </c>
      <c r="Q192" s="7">
        <v>123</v>
      </c>
      <c r="R192" s="7">
        <v>41</v>
      </c>
      <c r="S192" s="7">
        <v>51</v>
      </c>
      <c r="T192" s="7">
        <v>12167</v>
      </c>
      <c r="U192" s="9">
        <f t="shared" si="12"/>
        <v>4127.333333333333</v>
      </c>
      <c r="V192" s="21">
        <f t="shared" si="13"/>
        <v>473</v>
      </c>
    </row>
    <row r="193" spans="1:22">
      <c r="A193" s="6" t="s">
        <v>171</v>
      </c>
      <c r="B193" s="6" t="s">
        <v>222</v>
      </c>
      <c r="C193" s="6" t="s">
        <v>92</v>
      </c>
      <c r="D193" s="6" t="s">
        <v>91</v>
      </c>
      <c r="E193" s="7">
        <v>14.168200492858887</v>
      </c>
      <c r="F193" s="48">
        <v>9196</v>
      </c>
      <c r="G193" s="48">
        <v>103</v>
      </c>
      <c r="H193" s="48">
        <v>9093</v>
      </c>
      <c r="I193" s="7">
        <v>52</v>
      </c>
      <c r="J193" s="7">
        <v>51</v>
      </c>
      <c r="K193" s="7">
        <v>46</v>
      </c>
      <c r="L193" s="7">
        <v>9047</v>
      </c>
      <c r="M193" s="7">
        <v>0</v>
      </c>
      <c r="N193" s="7">
        <v>0</v>
      </c>
      <c r="O193" s="7">
        <v>0</v>
      </c>
      <c r="P193" s="7">
        <v>0</v>
      </c>
      <c r="Q193" s="7">
        <v>70</v>
      </c>
      <c r="R193" s="7">
        <v>33</v>
      </c>
      <c r="S193" s="7">
        <v>27</v>
      </c>
      <c r="T193" s="7">
        <v>9066</v>
      </c>
      <c r="U193" s="9">
        <f t="shared" si="12"/>
        <v>3065.333333333333</v>
      </c>
      <c r="V193" s="21">
        <f t="shared" si="13"/>
        <v>279</v>
      </c>
    </row>
    <row r="194" spans="1:22">
      <c r="A194" s="6" t="s">
        <v>177</v>
      </c>
      <c r="B194" s="6" t="s">
        <v>222</v>
      </c>
      <c r="C194" s="6" t="s">
        <v>92</v>
      </c>
      <c r="D194" s="6" t="s">
        <v>91</v>
      </c>
      <c r="E194" s="7">
        <v>15.357523918151855</v>
      </c>
      <c r="F194" s="48">
        <v>13185</v>
      </c>
      <c r="G194" s="48">
        <v>160</v>
      </c>
      <c r="H194" s="48">
        <v>13025</v>
      </c>
      <c r="I194" s="7">
        <v>101</v>
      </c>
      <c r="J194" s="7">
        <v>60</v>
      </c>
      <c r="K194" s="7">
        <v>106</v>
      </c>
      <c r="L194" s="7">
        <v>12918</v>
      </c>
      <c r="M194" s="7">
        <v>0</v>
      </c>
      <c r="N194" s="7">
        <v>0</v>
      </c>
      <c r="O194" s="7">
        <v>0</v>
      </c>
      <c r="P194" s="7">
        <v>0</v>
      </c>
      <c r="Q194" s="7">
        <v>118</v>
      </c>
      <c r="R194" s="7">
        <v>42</v>
      </c>
      <c r="S194" s="7">
        <v>55</v>
      </c>
      <c r="T194" s="7">
        <v>12970</v>
      </c>
    </row>
    <row r="195" spans="1:22">
      <c r="A195" s="6" t="s">
        <v>180</v>
      </c>
      <c r="B195" s="6" t="s">
        <v>222</v>
      </c>
      <c r="C195" s="6" t="s">
        <v>92</v>
      </c>
      <c r="D195" s="6" t="s">
        <v>91</v>
      </c>
      <c r="E195" s="7">
        <v>14.963300704956055</v>
      </c>
      <c r="F195" s="48">
        <v>9894</v>
      </c>
      <c r="G195" s="48">
        <v>117</v>
      </c>
      <c r="H195" s="48">
        <v>9777</v>
      </c>
      <c r="I195" s="7">
        <v>62</v>
      </c>
      <c r="J195" s="7">
        <v>49</v>
      </c>
      <c r="K195" s="7">
        <v>78</v>
      </c>
      <c r="L195" s="7">
        <v>9705</v>
      </c>
      <c r="M195" s="7">
        <v>0</v>
      </c>
      <c r="N195" s="7">
        <v>0</v>
      </c>
      <c r="O195" s="7">
        <v>0</v>
      </c>
      <c r="P195" s="7">
        <v>0</v>
      </c>
      <c r="Q195" s="7">
        <v>84</v>
      </c>
      <c r="R195" s="7">
        <v>33</v>
      </c>
      <c r="S195" s="7">
        <v>30</v>
      </c>
      <c r="T195" s="7">
        <v>9747</v>
      </c>
    </row>
    <row r="196" spans="1:22">
      <c r="A196" s="6" t="s">
        <v>158</v>
      </c>
      <c r="B196" s="6" t="s">
        <v>225</v>
      </c>
      <c r="C196" s="6" t="s">
        <v>92</v>
      </c>
      <c r="D196" s="6" t="s">
        <v>91</v>
      </c>
      <c r="E196" s="7">
        <v>18.273956298828125</v>
      </c>
      <c r="F196" s="48">
        <v>15947</v>
      </c>
      <c r="G196" s="48">
        <v>230</v>
      </c>
      <c r="H196" s="48">
        <v>15717</v>
      </c>
      <c r="I196" s="7">
        <v>365</v>
      </c>
      <c r="J196" s="7">
        <v>283</v>
      </c>
      <c r="K196" s="7">
        <v>271</v>
      </c>
      <c r="L196" s="7">
        <v>15028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9">
        <f>1/3*F196</f>
        <v>5315.6666666666661</v>
      </c>
      <c r="V196" s="21">
        <f>SUM(I196:K196,M196:O196,Q196:S196)</f>
        <v>919</v>
      </c>
    </row>
    <row r="197" spans="1:22">
      <c r="A197" s="6" t="s">
        <v>167</v>
      </c>
      <c r="B197" s="6" t="s">
        <v>225</v>
      </c>
      <c r="C197" s="6" t="s">
        <v>92</v>
      </c>
      <c r="D197" s="6" t="s">
        <v>91</v>
      </c>
      <c r="E197" s="7">
        <v>19.024381637573242</v>
      </c>
      <c r="F197" s="48">
        <v>15589</v>
      </c>
      <c r="G197" s="48">
        <v>234</v>
      </c>
      <c r="H197" s="48">
        <v>15355</v>
      </c>
      <c r="I197" s="7">
        <v>411</v>
      </c>
      <c r="J197" s="7">
        <v>288</v>
      </c>
      <c r="K197" s="7">
        <v>280</v>
      </c>
      <c r="L197" s="7">
        <v>14610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9">
        <f>1/3*F197</f>
        <v>5196.333333333333</v>
      </c>
      <c r="V197" s="21">
        <f>SUM(I197:K197,M197:O197,Q197:S197)</f>
        <v>979</v>
      </c>
    </row>
    <row r="198" spans="1:22">
      <c r="A198" s="6" t="s">
        <v>176</v>
      </c>
      <c r="B198" s="6" t="s">
        <v>225</v>
      </c>
      <c r="C198" s="6" t="s">
        <v>92</v>
      </c>
      <c r="D198" s="6" t="s">
        <v>91</v>
      </c>
      <c r="E198" s="7">
        <v>18.091012954711914</v>
      </c>
      <c r="F198" s="48">
        <v>15897</v>
      </c>
      <c r="G198" s="48">
        <v>227</v>
      </c>
      <c r="H198" s="48">
        <v>15670</v>
      </c>
      <c r="I198" s="7">
        <v>413</v>
      </c>
      <c r="J198" s="7">
        <v>298</v>
      </c>
      <c r="K198" s="7">
        <v>263</v>
      </c>
      <c r="L198" s="7">
        <v>14923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9">
        <f>1/3*F198</f>
        <v>5299</v>
      </c>
      <c r="V198" s="21">
        <f>SUM(I198:K198,M198:O198,Q198:S198)</f>
        <v>974</v>
      </c>
    </row>
    <row r="199" spans="1:22">
      <c r="A199" s="6" t="s">
        <v>185</v>
      </c>
      <c r="B199" s="6" t="s">
        <v>225</v>
      </c>
      <c r="C199" s="6" t="s">
        <v>92</v>
      </c>
      <c r="D199" s="6" t="s">
        <v>91</v>
      </c>
      <c r="E199" s="7">
        <v>17.822948455810547</v>
      </c>
      <c r="F199" s="48">
        <v>15779</v>
      </c>
      <c r="G199" s="48">
        <v>222</v>
      </c>
      <c r="H199" s="48">
        <v>15557</v>
      </c>
      <c r="I199" s="7">
        <v>382</v>
      </c>
      <c r="J199" s="7">
        <v>254</v>
      </c>
      <c r="K199" s="7">
        <v>310</v>
      </c>
      <c r="L199" s="7">
        <v>14833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</row>
    <row r="200" spans="1:22">
      <c r="A200" s="6" t="s">
        <v>193</v>
      </c>
      <c r="B200" s="6" t="s">
        <v>226</v>
      </c>
      <c r="C200" s="6" t="s">
        <v>92</v>
      </c>
      <c r="D200" s="6" t="s">
        <v>91</v>
      </c>
      <c r="E200" s="7" t="s">
        <v>149</v>
      </c>
      <c r="F200" s="48">
        <v>16994</v>
      </c>
      <c r="G200" s="48">
        <v>0</v>
      </c>
      <c r="H200" s="48">
        <v>16994</v>
      </c>
      <c r="I200" s="7">
        <v>0</v>
      </c>
      <c r="J200" s="7">
        <v>0</v>
      </c>
      <c r="K200" s="7">
        <v>0</v>
      </c>
      <c r="L200" s="7">
        <v>16994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1</v>
      </c>
      <c r="T200" s="7">
        <v>16993</v>
      </c>
    </row>
    <row r="201" spans="1:22">
      <c r="A201" s="6" t="s">
        <v>202</v>
      </c>
      <c r="B201" s="6" t="s">
        <v>226</v>
      </c>
      <c r="C201" s="6" t="s">
        <v>92</v>
      </c>
      <c r="D201" s="6" t="s">
        <v>91</v>
      </c>
      <c r="E201" s="7" t="s">
        <v>149</v>
      </c>
      <c r="F201" s="48">
        <v>16213</v>
      </c>
      <c r="G201" s="48">
        <v>0</v>
      </c>
      <c r="H201" s="48">
        <v>16213</v>
      </c>
      <c r="I201" s="7">
        <v>0</v>
      </c>
      <c r="J201" s="7">
        <v>0</v>
      </c>
      <c r="K201" s="7">
        <v>0</v>
      </c>
      <c r="L201" s="7">
        <v>16213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1</v>
      </c>
      <c r="T201" s="7">
        <v>16212</v>
      </c>
    </row>
    <row r="202" spans="1:22">
      <c r="A202" s="6" t="s">
        <v>152</v>
      </c>
      <c r="B202" s="6" t="s">
        <v>224</v>
      </c>
      <c r="C202" s="6" t="s">
        <v>76</v>
      </c>
      <c r="D202" s="6" t="s">
        <v>4</v>
      </c>
      <c r="E202" s="7">
        <v>1.1240944862365723</v>
      </c>
      <c r="F202" s="48">
        <v>2239</v>
      </c>
      <c r="G202" s="48">
        <v>2</v>
      </c>
      <c r="H202" s="48">
        <v>2237</v>
      </c>
      <c r="I202" s="7">
        <v>1</v>
      </c>
      <c r="J202" s="7">
        <v>0</v>
      </c>
      <c r="K202" s="7">
        <v>1</v>
      </c>
      <c r="L202" s="7">
        <v>2237</v>
      </c>
      <c r="M202" s="7">
        <v>0</v>
      </c>
      <c r="N202" s="7">
        <v>0</v>
      </c>
      <c r="O202" s="7">
        <v>0</v>
      </c>
      <c r="P202" s="7">
        <v>0</v>
      </c>
      <c r="Q202" s="7">
        <v>1</v>
      </c>
      <c r="R202" s="7">
        <v>0</v>
      </c>
      <c r="S202" s="7">
        <v>0</v>
      </c>
      <c r="T202" s="7">
        <v>2238</v>
      </c>
      <c r="U202" s="9">
        <f t="shared" ref="U202:U210" si="14">1/3*F202</f>
        <v>746.33333333333326</v>
      </c>
      <c r="V202" s="21">
        <f t="shared" ref="V202:V210" si="15">SUM(I202:K202,M202:O202,Q202:S202)</f>
        <v>3</v>
      </c>
    </row>
    <row r="203" spans="1:22">
      <c r="A203" s="6" t="s">
        <v>154</v>
      </c>
      <c r="B203" s="6" t="s">
        <v>224</v>
      </c>
      <c r="C203" s="6" t="s">
        <v>76</v>
      </c>
      <c r="D203" s="6" t="s">
        <v>4</v>
      </c>
      <c r="E203" s="7">
        <v>3.6295535564422607</v>
      </c>
      <c r="F203" s="48">
        <v>17006</v>
      </c>
      <c r="G203" s="48">
        <v>49</v>
      </c>
      <c r="H203" s="48">
        <v>16957</v>
      </c>
      <c r="I203" s="7">
        <v>0</v>
      </c>
      <c r="J203" s="7">
        <v>13</v>
      </c>
      <c r="K203" s="7">
        <v>49</v>
      </c>
      <c r="L203" s="7">
        <v>16944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5</v>
      </c>
      <c r="S203" s="7">
        <v>1</v>
      </c>
      <c r="T203" s="7">
        <v>17000</v>
      </c>
      <c r="U203" s="9">
        <f t="shared" si="14"/>
        <v>5668.6666666666661</v>
      </c>
      <c r="V203" s="21">
        <f t="shared" si="15"/>
        <v>68</v>
      </c>
    </row>
    <row r="204" spans="1:22">
      <c r="A204" s="6" t="s">
        <v>157</v>
      </c>
      <c r="B204" s="6" t="s">
        <v>224</v>
      </c>
      <c r="C204" s="6" t="s">
        <v>76</v>
      </c>
      <c r="D204" s="6" t="s">
        <v>4</v>
      </c>
      <c r="E204" s="7">
        <v>5.0882349014282227</v>
      </c>
      <c r="F204" s="48">
        <v>17092</v>
      </c>
      <c r="G204" s="48">
        <v>69</v>
      </c>
      <c r="H204" s="48">
        <v>17023</v>
      </c>
      <c r="I204" s="7">
        <v>1</v>
      </c>
      <c r="J204" s="7">
        <v>7</v>
      </c>
      <c r="K204" s="7">
        <v>68</v>
      </c>
      <c r="L204" s="7">
        <v>17016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9">
        <f t="shared" si="14"/>
        <v>5697.333333333333</v>
      </c>
      <c r="V204" s="21">
        <f t="shared" si="15"/>
        <v>76</v>
      </c>
    </row>
    <row r="205" spans="1:22">
      <c r="A205" s="6" t="s">
        <v>161</v>
      </c>
      <c r="B205" s="6" t="s">
        <v>224</v>
      </c>
      <c r="C205" s="6" t="s">
        <v>76</v>
      </c>
      <c r="D205" s="6" t="s">
        <v>4</v>
      </c>
      <c r="E205" s="7">
        <v>3.7778806686401367</v>
      </c>
      <c r="F205" s="48">
        <v>14672</v>
      </c>
      <c r="G205" s="48">
        <v>44</v>
      </c>
      <c r="H205" s="48">
        <v>14628</v>
      </c>
      <c r="I205" s="7">
        <v>0</v>
      </c>
      <c r="J205" s="7">
        <v>7</v>
      </c>
      <c r="K205" s="7">
        <v>44</v>
      </c>
      <c r="L205" s="7">
        <v>14621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4</v>
      </c>
      <c r="S205" s="7">
        <v>0</v>
      </c>
      <c r="T205" s="7">
        <v>14668</v>
      </c>
      <c r="U205" s="9">
        <f t="shared" si="14"/>
        <v>4890.6666666666661</v>
      </c>
      <c r="V205" s="21">
        <f t="shared" si="15"/>
        <v>55</v>
      </c>
    </row>
    <row r="206" spans="1:22">
      <c r="A206" s="6" t="s">
        <v>163</v>
      </c>
      <c r="B206" s="6" t="s">
        <v>224</v>
      </c>
      <c r="C206" s="6" t="s">
        <v>76</v>
      </c>
      <c r="D206" s="6" t="s">
        <v>4</v>
      </c>
      <c r="E206" s="7">
        <v>4.4326190948486328</v>
      </c>
      <c r="F206" s="48">
        <v>17625</v>
      </c>
      <c r="G206" s="48">
        <v>62</v>
      </c>
      <c r="H206" s="48">
        <v>17563</v>
      </c>
      <c r="I206" s="7">
        <v>2</v>
      </c>
      <c r="J206" s="7">
        <v>5</v>
      </c>
      <c r="K206" s="7">
        <v>60</v>
      </c>
      <c r="L206" s="7">
        <v>17558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3</v>
      </c>
      <c r="S206" s="7">
        <v>1</v>
      </c>
      <c r="T206" s="7">
        <v>17621</v>
      </c>
      <c r="U206" s="9">
        <f t="shared" si="14"/>
        <v>5875</v>
      </c>
      <c r="V206" s="21">
        <f t="shared" si="15"/>
        <v>71</v>
      </c>
    </row>
    <row r="207" spans="1:22">
      <c r="A207" s="6" t="s">
        <v>166</v>
      </c>
      <c r="B207" s="6" t="s">
        <v>224</v>
      </c>
      <c r="C207" s="6" t="s">
        <v>76</v>
      </c>
      <c r="D207" s="6" t="s">
        <v>4</v>
      </c>
      <c r="E207" s="7">
        <v>4.0048885345458984</v>
      </c>
      <c r="F207" s="48">
        <v>17302</v>
      </c>
      <c r="G207" s="48">
        <v>55</v>
      </c>
      <c r="H207" s="48">
        <v>17247</v>
      </c>
      <c r="I207" s="7">
        <v>0</v>
      </c>
      <c r="J207" s="7">
        <v>12</v>
      </c>
      <c r="K207" s="7">
        <v>55</v>
      </c>
      <c r="L207" s="7">
        <v>17235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9">
        <f t="shared" si="14"/>
        <v>5767.333333333333</v>
      </c>
      <c r="V207" s="21">
        <f t="shared" si="15"/>
        <v>67</v>
      </c>
    </row>
    <row r="208" spans="1:22">
      <c r="A208" s="6" t="s">
        <v>170</v>
      </c>
      <c r="B208" s="6" t="s">
        <v>224</v>
      </c>
      <c r="C208" s="6" t="s">
        <v>76</v>
      </c>
      <c r="D208" s="6" t="s">
        <v>4</v>
      </c>
      <c r="E208" s="7">
        <v>3.0827438831329346</v>
      </c>
      <c r="F208" s="48">
        <v>18384</v>
      </c>
      <c r="G208" s="48">
        <v>45</v>
      </c>
      <c r="H208" s="48">
        <v>18339</v>
      </c>
      <c r="I208" s="7">
        <v>1</v>
      </c>
      <c r="J208" s="7">
        <v>19</v>
      </c>
      <c r="K208" s="7">
        <v>44</v>
      </c>
      <c r="L208" s="7">
        <v>18320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7</v>
      </c>
      <c r="S208" s="7">
        <v>2</v>
      </c>
      <c r="T208" s="7">
        <v>18375</v>
      </c>
      <c r="U208" s="9">
        <f t="shared" si="14"/>
        <v>6128</v>
      </c>
      <c r="V208" s="21">
        <f t="shared" si="15"/>
        <v>73</v>
      </c>
    </row>
    <row r="209" spans="1:22">
      <c r="A209" s="6" t="s">
        <v>172</v>
      </c>
      <c r="B209" s="6" t="s">
        <v>224</v>
      </c>
      <c r="C209" s="6" t="s">
        <v>76</v>
      </c>
      <c r="D209" s="6" t="s">
        <v>4</v>
      </c>
      <c r="E209" s="7">
        <v>4.9208016395568848</v>
      </c>
      <c r="F209" s="48">
        <v>18953</v>
      </c>
      <c r="G209" s="48">
        <v>74</v>
      </c>
      <c r="H209" s="48">
        <v>18879</v>
      </c>
      <c r="I209" s="7">
        <v>1</v>
      </c>
      <c r="J209" s="7">
        <v>14</v>
      </c>
      <c r="K209" s="7">
        <v>73</v>
      </c>
      <c r="L209" s="7">
        <v>18865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3</v>
      </c>
      <c r="S209" s="7">
        <v>3</v>
      </c>
      <c r="T209" s="7">
        <v>18947</v>
      </c>
      <c r="U209" s="9">
        <f t="shared" si="14"/>
        <v>6317.6666666666661</v>
      </c>
      <c r="V209" s="21">
        <f t="shared" si="15"/>
        <v>94</v>
      </c>
    </row>
    <row r="210" spans="1:22">
      <c r="A210" s="6" t="s">
        <v>175</v>
      </c>
      <c r="B210" s="6" t="s">
        <v>224</v>
      </c>
      <c r="C210" s="6" t="s">
        <v>76</v>
      </c>
      <c r="D210" s="6" t="s">
        <v>4</v>
      </c>
      <c r="E210" s="7">
        <v>5.6406445503234863</v>
      </c>
      <c r="F210" s="48">
        <v>17880</v>
      </c>
      <c r="G210" s="48">
        <v>80</v>
      </c>
      <c r="H210" s="48">
        <v>17800</v>
      </c>
      <c r="I210" s="7">
        <v>2</v>
      </c>
      <c r="J210" s="7">
        <v>9</v>
      </c>
      <c r="K210" s="7">
        <v>78</v>
      </c>
      <c r="L210" s="7">
        <v>17791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9">
        <f t="shared" si="14"/>
        <v>5960</v>
      </c>
      <c r="V210" s="21">
        <f t="shared" si="15"/>
        <v>89</v>
      </c>
    </row>
    <row r="211" spans="1:22">
      <c r="A211" s="6" t="s">
        <v>179</v>
      </c>
      <c r="B211" s="6" t="s">
        <v>224</v>
      </c>
      <c r="C211" s="6" t="s">
        <v>76</v>
      </c>
      <c r="D211" s="6" t="s">
        <v>4</v>
      </c>
      <c r="E211" s="7">
        <v>2.9007134437561035</v>
      </c>
      <c r="F211" s="48">
        <v>15629</v>
      </c>
      <c r="G211" s="48">
        <v>36</v>
      </c>
      <c r="H211" s="48">
        <v>15593</v>
      </c>
      <c r="I211" s="7">
        <v>1</v>
      </c>
      <c r="J211" s="7">
        <v>9</v>
      </c>
      <c r="K211" s="7">
        <v>35</v>
      </c>
      <c r="L211" s="7">
        <v>15584</v>
      </c>
      <c r="M211" s="7">
        <v>0</v>
      </c>
      <c r="N211" s="7">
        <v>0</v>
      </c>
      <c r="O211" s="7">
        <v>0</v>
      </c>
      <c r="P211" s="7">
        <v>0</v>
      </c>
      <c r="Q211" s="7">
        <v>2</v>
      </c>
      <c r="R211" s="7">
        <v>4</v>
      </c>
      <c r="S211" s="7">
        <v>0</v>
      </c>
      <c r="T211" s="7">
        <v>15623</v>
      </c>
    </row>
    <row r="212" spans="1:22">
      <c r="A212" s="6" t="s">
        <v>181</v>
      </c>
      <c r="B212" s="6" t="s">
        <v>224</v>
      </c>
      <c r="C212" s="6" t="s">
        <v>76</v>
      </c>
      <c r="D212" s="6" t="s">
        <v>4</v>
      </c>
      <c r="E212" s="7">
        <v>4.1840734481811523</v>
      </c>
      <c r="F212" s="48">
        <v>18369</v>
      </c>
      <c r="G212" s="48">
        <v>61</v>
      </c>
      <c r="H212" s="48">
        <v>18308</v>
      </c>
      <c r="I212" s="7">
        <v>2</v>
      </c>
      <c r="J212" s="7">
        <v>6</v>
      </c>
      <c r="K212" s="7">
        <v>59</v>
      </c>
      <c r="L212" s="7">
        <v>18302</v>
      </c>
      <c r="M212" s="7">
        <v>0</v>
      </c>
      <c r="N212" s="7">
        <v>0</v>
      </c>
      <c r="O212" s="7">
        <v>0</v>
      </c>
      <c r="P212" s="7">
        <v>0</v>
      </c>
      <c r="Q212" s="7">
        <v>1</v>
      </c>
      <c r="R212" s="7">
        <v>3</v>
      </c>
      <c r="S212" s="7">
        <v>1</v>
      </c>
      <c r="T212" s="7">
        <v>18364</v>
      </c>
    </row>
    <row r="213" spans="1:22">
      <c r="A213" s="6" t="s">
        <v>184</v>
      </c>
      <c r="B213" s="6" t="s">
        <v>224</v>
      </c>
      <c r="C213" s="6" t="s">
        <v>76</v>
      </c>
      <c r="D213" s="6" t="s">
        <v>4</v>
      </c>
      <c r="E213" s="7">
        <v>5.8430562019348145</v>
      </c>
      <c r="F213" s="48">
        <v>17262</v>
      </c>
      <c r="G213" s="48">
        <v>80</v>
      </c>
      <c r="H213" s="48">
        <v>17182</v>
      </c>
      <c r="I213" s="7">
        <v>2</v>
      </c>
      <c r="J213" s="7">
        <v>12</v>
      </c>
      <c r="K213" s="7">
        <v>78</v>
      </c>
      <c r="L213" s="7">
        <v>17170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</row>
    <row r="214" spans="1:22">
      <c r="A214" s="6" t="s">
        <v>190</v>
      </c>
      <c r="B214" s="6" t="s">
        <v>224</v>
      </c>
      <c r="C214" s="6" t="s">
        <v>76</v>
      </c>
      <c r="D214" s="6" t="s">
        <v>4</v>
      </c>
      <c r="E214" s="7">
        <v>5.0637259483337402</v>
      </c>
      <c r="F214" s="48">
        <v>18668</v>
      </c>
      <c r="G214" s="48">
        <v>75</v>
      </c>
      <c r="H214" s="48">
        <v>18593</v>
      </c>
      <c r="I214" s="7">
        <v>0</v>
      </c>
      <c r="J214" s="7">
        <v>21</v>
      </c>
      <c r="K214" s="7">
        <v>75</v>
      </c>
      <c r="L214" s="7">
        <v>18572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</row>
    <row r="215" spans="1:22">
      <c r="A215" s="6" t="s">
        <v>199</v>
      </c>
      <c r="B215" s="6" t="s">
        <v>224</v>
      </c>
      <c r="C215" s="6" t="s">
        <v>76</v>
      </c>
      <c r="D215" s="6" t="s">
        <v>4</v>
      </c>
      <c r="E215" s="7">
        <v>4.4019699096679688</v>
      </c>
      <c r="F215" s="48">
        <v>18320</v>
      </c>
      <c r="G215" s="48">
        <v>64</v>
      </c>
      <c r="H215" s="48">
        <v>18256</v>
      </c>
      <c r="I215" s="7">
        <v>0</v>
      </c>
      <c r="J215" s="7">
        <v>22</v>
      </c>
      <c r="K215" s="7">
        <v>64</v>
      </c>
      <c r="L215" s="7">
        <v>18234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</row>
    <row r="216" spans="1:22">
      <c r="A216" s="6" t="s">
        <v>208</v>
      </c>
      <c r="B216" s="6" t="s">
        <v>224</v>
      </c>
      <c r="C216" s="6" t="s">
        <v>76</v>
      </c>
      <c r="D216" s="6" t="s">
        <v>4</v>
      </c>
      <c r="E216" s="7">
        <v>4.5411405563354492</v>
      </c>
      <c r="F216" s="48">
        <v>19147</v>
      </c>
      <c r="G216" s="48">
        <v>69</v>
      </c>
      <c r="H216" s="48">
        <v>19078</v>
      </c>
      <c r="I216" s="7">
        <v>0</v>
      </c>
      <c r="J216" s="7">
        <v>19</v>
      </c>
      <c r="K216" s="7">
        <v>69</v>
      </c>
      <c r="L216" s="7">
        <v>19059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</row>
    <row r="217" spans="1:22">
      <c r="A217" s="6" t="s">
        <v>217</v>
      </c>
      <c r="B217" s="6" t="s">
        <v>224</v>
      </c>
      <c r="C217" s="6" t="s">
        <v>76</v>
      </c>
      <c r="D217" s="6" t="s">
        <v>4</v>
      </c>
      <c r="E217" s="7">
        <v>4.1420621871948242</v>
      </c>
      <c r="F217" s="48">
        <v>18555</v>
      </c>
      <c r="G217" s="48">
        <v>61</v>
      </c>
      <c r="H217" s="48">
        <v>18494</v>
      </c>
      <c r="I217" s="7">
        <v>2</v>
      </c>
      <c r="J217" s="7">
        <v>16</v>
      </c>
      <c r="K217" s="7">
        <v>59</v>
      </c>
      <c r="L217" s="7">
        <v>18478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9"/>
      <c r="V217" s="9"/>
    </row>
    <row r="218" spans="1:22">
      <c r="A218" s="6" t="s">
        <v>151</v>
      </c>
      <c r="B218" s="6" t="s">
        <v>223</v>
      </c>
      <c r="C218" s="6" t="s">
        <v>76</v>
      </c>
      <c r="D218" s="6" t="s">
        <v>4</v>
      </c>
      <c r="E218" s="7">
        <v>2.8155257701873779</v>
      </c>
      <c r="F218" s="48">
        <v>12076</v>
      </c>
      <c r="G218" s="48">
        <v>27</v>
      </c>
      <c r="H218" s="48">
        <v>12049</v>
      </c>
      <c r="I218" s="7">
        <v>9</v>
      </c>
      <c r="J218" s="7">
        <v>7</v>
      </c>
      <c r="K218" s="7">
        <v>18</v>
      </c>
      <c r="L218" s="7">
        <v>12042</v>
      </c>
      <c r="M218" s="7">
        <v>0</v>
      </c>
      <c r="N218" s="7">
        <v>0</v>
      </c>
      <c r="O218" s="7">
        <v>0</v>
      </c>
      <c r="P218" s="7">
        <v>0</v>
      </c>
      <c r="Q218" s="7">
        <v>9</v>
      </c>
      <c r="R218" s="7">
        <v>8</v>
      </c>
      <c r="S218" s="7">
        <v>8</v>
      </c>
      <c r="T218" s="7">
        <v>12051</v>
      </c>
      <c r="U218" s="9">
        <f>1/3*F218</f>
        <v>4025.333333333333</v>
      </c>
      <c r="V218" s="21">
        <f>SUM(I218:K218,M218:O218,Q218:S218)</f>
        <v>59</v>
      </c>
    </row>
    <row r="219" spans="1:22">
      <c r="A219" s="6" t="s">
        <v>160</v>
      </c>
      <c r="B219" s="6" t="s">
        <v>223</v>
      </c>
      <c r="C219" s="6" t="s">
        <v>76</v>
      </c>
      <c r="D219" s="6" t="s">
        <v>4</v>
      </c>
      <c r="E219" s="7">
        <v>3.3290622234344482</v>
      </c>
      <c r="F219" s="48">
        <v>13242</v>
      </c>
      <c r="G219" s="48">
        <v>35</v>
      </c>
      <c r="H219" s="48">
        <v>13207</v>
      </c>
      <c r="I219" s="7">
        <v>11</v>
      </c>
      <c r="J219" s="7">
        <v>14</v>
      </c>
      <c r="K219" s="7">
        <v>24</v>
      </c>
      <c r="L219" s="7">
        <v>13193</v>
      </c>
      <c r="M219" s="7">
        <v>0</v>
      </c>
      <c r="N219" s="7">
        <v>0</v>
      </c>
      <c r="O219" s="7">
        <v>0</v>
      </c>
      <c r="P219" s="7">
        <v>0</v>
      </c>
      <c r="Q219" s="7">
        <v>13</v>
      </c>
      <c r="R219" s="7">
        <v>2</v>
      </c>
      <c r="S219" s="7">
        <v>8</v>
      </c>
      <c r="T219" s="7">
        <v>13219</v>
      </c>
      <c r="U219" s="9">
        <f>1/3*F219</f>
        <v>4414</v>
      </c>
      <c r="V219" s="21">
        <f>SUM(I219:K219,M219:O219,Q219:S219)</f>
        <v>72</v>
      </c>
    </row>
    <row r="220" spans="1:22">
      <c r="A220" s="6" t="s">
        <v>169</v>
      </c>
      <c r="B220" s="6" t="s">
        <v>223</v>
      </c>
      <c r="C220" s="6" t="s">
        <v>76</v>
      </c>
      <c r="D220" s="6" t="s">
        <v>4</v>
      </c>
      <c r="E220" s="7">
        <v>2.804776668548584</v>
      </c>
      <c r="F220" s="48">
        <v>15714</v>
      </c>
      <c r="G220" s="48">
        <v>35</v>
      </c>
      <c r="H220" s="48">
        <v>15679</v>
      </c>
      <c r="I220" s="7">
        <v>16</v>
      </c>
      <c r="J220" s="7">
        <v>23</v>
      </c>
      <c r="K220" s="7">
        <v>19</v>
      </c>
      <c r="L220" s="7">
        <v>15656</v>
      </c>
      <c r="M220" s="7">
        <v>0</v>
      </c>
      <c r="N220" s="7">
        <v>0</v>
      </c>
      <c r="O220" s="7">
        <v>0</v>
      </c>
      <c r="P220" s="7">
        <v>0</v>
      </c>
      <c r="Q220" s="7">
        <v>23</v>
      </c>
      <c r="R220" s="7">
        <v>4</v>
      </c>
      <c r="S220" s="7">
        <v>4</v>
      </c>
      <c r="T220" s="7">
        <v>15683</v>
      </c>
      <c r="U220" s="9">
        <f>1/3*F220</f>
        <v>5238</v>
      </c>
      <c r="V220" s="21">
        <f>SUM(I220:K220,M220:O220,Q220:S220)</f>
        <v>89</v>
      </c>
    </row>
    <row r="221" spans="1:22">
      <c r="A221" s="6" t="s">
        <v>178</v>
      </c>
      <c r="B221" s="6" t="s">
        <v>223</v>
      </c>
      <c r="C221" s="6" t="s">
        <v>76</v>
      </c>
      <c r="D221" s="6" t="s">
        <v>4</v>
      </c>
      <c r="E221" s="7">
        <v>1.9178378582000732</v>
      </c>
      <c r="F221" s="48">
        <v>10502</v>
      </c>
      <c r="G221" s="48">
        <v>16</v>
      </c>
      <c r="H221" s="48">
        <v>10486</v>
      </c>
      <c r="I221" s="7">
        <v>5</v>
      </c>
      <c r="J221" s="7">
        <v>6</v>
      </c>
      <c r="K221" s="7">
        <v>11</v>
      </c>
      <c r="L221" s="7">
        <v>10480</v>
      </c>
      <c r="M221" s="7">
        <v>0</v>
      </c>
      <c r="N221" s="7">
        <v>0</v>
      </c>
      <c r="O221" s="7">
        <v>0</v>
      </c>
      <c r="P221" s="7">
        <v>0</v>
      </c>
      <c r="Q221" s="7">
        <v>5</v>
      </c>
      <c r="R221" s="7">
        <v>5</v>
      </c>
      <c r="S221" s="7">
        <v>4</v>
      </c>
      <c r="T221" s="7">
        <v>10488</v>
      </c>
    </row>
    <row r="222" spans="1:22">
      <c r="A222" s="6" t="s">
        <v>189</v>
      </c>
      <c r="B222" s="6" t="s">
        <v>223</v>
      </c>
      <c r="C222" s="6" t="s">
        <v>76</v>
      </c>
      <c r="D222" s="6" t="s">
        <v>4</v>
      </c>
      <c r="E222" s="7">
        <v>2.9295759201049805</v>
      </c>
      <c r="F222" s="48">
        <v>12896</v>
      </c>
      <c r="G222" s="48">
        <v>30</v>
      </c>
      <c r="H222" s="48">
        <v>12866</v>
      </c>
      <c r="I222" s="7">
        <v>11</v>
      </c>
      <c r="J222" s="7">
        <v>12</v>
      </c>
      <c r="K222" s="7">
        <v>19</v>
      </c>
      <c r="L222" s="7">
        <v>12854</v>
      </c>
      <c r="M222" s="7">
        <v>0</v>
      </c>
      <c r="N222" s="7">
        <v>0</v>
      </c>
      <c r="O222" s="7">
        <v>0</v>
      </c>
      <c r="P222" s="7">
        <v>0</v>
      </c>
      <c r="Q222" s="7">
        <v>15</v>
      </c>
      <c r="R222" s="7">
        <v>7</v>
      </c>
      <c r="S222" s="7">
        <v>8</v>
      </c>
      <c r="T222" s="7">
        <v>12866</v>
      </c>
    </row>
    <row r="223" spans="1:22">
      <c r="A223" s="6" t="s">
        <v>191</v>
      </c>
      <c r="B223" s="6" t="s">
        <v>223</v>
      </c>
      <c r="C223" s="6" t="s">
        <v>76</v>
      </c>
      <c r="D223" s="6" t="s">
        <v>4</v>
      </c>
      <c r="E223" s="7">
        <v>1.9985582828521729</v>
      </c>
      <c r="F223" s="48">
        <v>16377</v>
      </c>
      <c r="G223" s="48">
        <v>26</v>
      </c>
      <c r="H223" s="48">
        <v>16351</v>
      </c>
      <c r="I223" s="7">
        <v>7</v>
      </c>
      <c r="J223" s="7">
        <v>14</v>
      </c>
      <c r="K223" s="7">
        <v>19</v>
      </c>
      <c r="L223" s="7">
        <v>16337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</row>
    <row r="224" spans="1:22">
      <c r="A224" s="6" t="s">
        <v>192</v>
      </c>
      <c r="B224" s="6" t="s">
        <v>223</v>
      </c>
      <c r="C224" s="6" t="s">
        <v>76</v>
      </c>
      <c r="D224" s="6" t="s">
        <v>4</v>
      </c>
      <c r="E224" s="7">
        <v>3.1301229000091553</v>
      </c>
      <c r="F224" s="48">
        <v>16899</v>
      </c>
      <c r="G224" s="48">
        <v>42</v>
      </c>
      <c r="H224" s="48">
        <v>16857</v>
      </c>
      <c r="I224" s="7">
        <v>11</v>
      </c>
      <c r="J224" s="7">
        <v>13</v>
      </c>
      <c r="K224" s="7">
        <v>31</v>
      </c>
      <c r="L224" s="7">
        <v>16844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V224" s="9"/>
    </row>
    <row r="225" spans="1:22">
      <c r="A225" s="6" t="s">
        <v>198</v>
      </c>
      <c r="B225" s="6" t="s">
        <v>223</v>
      </c>
      <c r="C225" s="6" t="s">
        <v>76</v>
      </c>
      <c r="D225" s="6" t="s">
        <v>4</v>
      </c>
      <c r="E225" s="7">
        <v>3.0386698246002197</v>
      </c>
      <c r="F225" s="48">
        <v>12848</v>
      </c>
      <c r="G225" s="48">
        <v>31</v>
      </c>
      <c r="H225" s="48">
        <v>12817</v>
      </c>
      <c r="I225" s="7">
        <v>11</v>
      </c>
      <c r="J225" s="7">
        <v>7</v>
      </c>
      <c r="K225" s="7">
        <v>20</v>
      </c>
      <c r="L225" s="7">
        <v>12810</v>
      </c>
      <c r="M225" s="7">
        <v>0</v>
      </c>
      <c r="N225" s="7">
        <v>0</v>
      </c>
      <c r="O225" s="7">
        <v>0</v>
      </c>
      <c r="P225" s="7">
        <v>0</v>
      </c>
      <c r="Q225" s="7">
        <v>14</v>
      </c>
      <c r="R225" s="7">
        <v>7</v>
      </c>
      <c r="S225" s="7">
        <v>18</v>
      </c>
      <c r="T225" s="7">
        <v>12809</v>
      </c>
      <c r="V225" s="9"/>
    </row>
    <row r="226" spans="1:22">
      <c r="A226" s="6" t="s">
        <v>200</v>
      </c>
      <c r="B226" s="6" t="s">
        <v>223</v>
      </c>
      <c r="C226" s="6" t="s">
        <v>76</v>
      </c>
      <c r="D226" s="6" t="s">
        <v>4</v>
      </c>
      <c r="E226" s="7">
        <v>2.9019951820373535</v>
      </c>
      <c r="F226" s="48">
        <v>16490</v>
      </c>
      <c r="G226" s="48">
        <v>38</v>
      </c>
      <c r="H226" s="48">
        <v>16452</v>
      </c>
      <c r="I226" s="7">
        <v>10</v>
      </c>
      <c r="J226" s="7">
        <v>17</v>
      </c>
      <c r="K226" s="7">
        <v>28</v>
      </c>
      <c r="L226" s="7">
        <v>16435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</row>
    <row r="227" spans="1:22">
      <c r="A227" s="6" t="s">
        <v>201</v>
      </c>
      <c r="B227" s="6" t="s">
        <v>223</v>
      </c>
      <c r="C227" s="6" t="s">
        <v>76</v>
      </c>
      <c r="D227" s="6" t="s">
        <v>4</v>
      </c>
      <c r="E227" s="7">
        <v>2.9079782962799072</v>
      </c>
      <c r="F227" s="48">
        <v>15590</v>
      </c>
      <c r="G227" s="48">
        <v>36</v>
      </c>
      <c r="H227" s="48">
        <v>15554</v>
      </c>
      <c r="I227" s="7">
        <v>11</v>
      </c>
      <c r="J227" s="7">
        <v>14</v>
      </c>
      <c r="K227" s="7">
        <v>25</v>
      </c>
      <c r="L227" s="7">
        <v>15540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</row>
    <row r="228" spans="1:22">
      <c r="A228" s="6" t="s">
        <v>207</v>
      </c>
      <c r="B228" s="6" t="s">
        <v>223</v>
      </c>
      <c r="C228" s="6" t="s">
        <v>76</v>
      </c>
      <c r="D228" s="6" t="s">
        <v>4</v>
      </c>
      <c r="E228" s="7">
        <v>3.6983158588409424</v>
      </c>
      <c r="F228" s="48">
        <v>11581</v>
      </c>
      <c r="G228" s="48">
        <v>34</v>
      </c>
      <c r="H228" s="48">
        <v>11547</v>
      </c>
      <c r="I228" s="7">
        <v>8</v>
      </c>
      <c r="J228" s="7">
        <v>8</v>
      </c>
      <c r="K228" s="7">
        <v>26</v>
      </c>
      <c r="L228" s="7">
        <v>11539</v>
      </c>
      <c r="M228" s="7">
        <v>0</v>
      </c>
      <c r="N228" s="7">
        <v>0</v>
      </c>
      <c r="O228" s="7">
        <v>0</v>
      </c>
      <c r="P228" s="7">
        <v>0</v>
      </c>
      <c r="Q228" s="7">
        <v>13</v>
      </c>
      <c r="R228" s="7">
        <v>7</v>
      </c>
      <c r="S228" s="7">
        <v>3</v>
      </c>
      <c r="T228" s="7">
        <v>11558</v>
      </c>
    </row>
    <row r="229" spans="1:22">
      <c r="A229" s="6" t="s">
        <v>209</v>
      </c>
      <c r="B229" s="6" t="s">
        <v>223</v>
      </c>
      <c r="C229" s="6" t="s">
        <v>76</v>
      </c>
      <c r="D229" s="6" t="s">
        <v>4</v>
      </c>
      <c r="E229" s="7">
        <v>2.312671422958374</v>
      </c>
      <c r="F229" s="48">
        <v>16332</v>
      </c>
      <c r="G229" s="48">
        <v>30</v>
      </c>
      <c r="H229" s="48">
        <v>16302</v>
      </c>
      <c r="I229" s="7">
        <v>6</v>
      </c>
      <c r="J229" s="7">
        <v>18</v>
      </c>
      <c r="K229" s="7">
        <v>24</v>
      </c>
      <c r="L229" s="7">
        <v>16284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</row>
    <row r="230" spans="1:22">
      <c r="A230" s="6" t="s">
        <v>210</v>
      </c>
      <c r="B230" s="6" t="s">
        <v>223</v>
      </c>
      <c r="C230" s="6" t="s">
        <v>76</v>
      </c>
      <c r="D230" s="6" t="s">
        <v>4</v>
      </c>
      <c r="E230" s="7">
        <v>2.8654613494873047</v>
      </c>
      <c r="F230" s="48">
        <v>16700</v>
      </c>
      <c r="G230" s="48">
        <v>38</v>
      </c>
      <c r="H230" s="48">
        <v>16662</v>
      </c>
      <c r="I230" s="7">
        <v>9</v>
      </c>
      <c r="J230" s="7">
        <v>10</v>
      </c>
      <c r="K230" s="7">
        <v>29</v>
      </c>
      <c r="L230" s="7">
        <v>16652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</row>
    <row r="231" spans="1:22">
      <c r="A231" s="6" t="s">
        <v>216</v>
      </c>
      <c r="B231" s="6" t="s">
        <v>223</v>
      </c>
      <c r="C231" s="6" t="s">
        <v>76</v>
      </c>
      <c r="D231" s="6" t="s">
        <v>4</v>
      </c>
      <c r="E231" s="7">
        <v>2.4976165294647217</v>
      </c>
      <c r="F231" s="48">
        <v>8066</v>
      </c>
      <c r="G231" s="48">
        <v>16</v>
      </c>
      <c r="H231" s="48">
        <v>8050</v>
      </c>
      <c r="I231" s="7">
        <v>3</v>
      </c>
      <c r="J231" s="7">
        <v>4</v>
      </c>
      <c r="K231" s="7">
        <v>13</v>
      </c>
      <c r="L231" s="7">
        <v>8046</v>
      </c>
      <c r="M231" s="7">
        <v>0</v>
      </c>
      <c r="N231" s="7">
        <v>0</v>
      </c>
      <c r="O231" s="7">
        <v>0</v>
      </c>
      <c r="P231" s="7">
        <v>0</v>
      </c>
      <c r="Q231" s="7">
        <v>7</v>
      </c>
      <c r="R231" s="7">
        <v>2</v>
      </c>
      <c r="S231" s="7">
        <v>3</v>
      </c>
      <c r="T231" s="7">
        <v>8054</v>
      </c>
    </row>
    <row r="232" spans="1:22">
      <c r="A232" s="6" t="s">
        <v>218</v>
      </c>
      <c r="B232" s="6" t="s">
        <v>223</v>
      </c>
      <c r="C232" s="6" t="s">
        <v>76</v>
      </c>
      <c r="D232" s="6" t="s">
        <v>4</v>
      </c>
      <c r="E232" s="7">
        <v>3.5233144760131836</v>
      </c>
      <c r="F232" s="48">
        <v>16088</v>
      </c>
      <c r="G232" s="48">
        <v>45</v>
      </c>
      <c r="H232" s="48">
        <v>16043</v>
      </c>
      <c r="I232" s="7">
        <v>13</v>
      </c>
      <c r="J232" s="7">
        <v>23</v>
      </c>
      <c r="K232" s="7">
        <v>32</v>
      </c>
      <c r="L232" s="7">
        <v>16020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</row>
    <row r="233" spans="1:22">
      <c r="A233" s="6" t="s">
        <v>219</v>
      </c>
      <c r="B233" s="6" t="s">
        <v>223</v>
      </c>
      <c r="C233" s="6" t="s">
        <v>76</v>
      </c>
      <c r="D233" s="6" t="s">
        <v>4</v>
      </c>
      <c r="E233" s="7">
        <v>2.9944348335266113</v>
      </c>
      <c r="F233" s="48">
        <v>12617</v>
      </c>
      <c r="G233" s="48">
        <v>30</v>
      </c>
      <c r="H233" s="48">
        <v>12587</v>
      </c>
      <c r="I233" s="7">
        <v>5</v>
      </c>
      <c r="J233" s="7">
        <v>6</v>
      </c>
      <c r="K233" s="7">
        <v>25</v>
      </c>
      <c r="L233" s="7">
        <v>12581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</row>
    <row r="234" spans="1:22">
      <c r="A234" s="6" t="s">
        <v>150</v>
      </c>
      <c r="B234" s="6" t="s">
        <v>222</v>
      </c>
      <c r="C234" s="6" t="s">
        <v>76</v>
      </c>
      <c r="D234" s="6" t="s">
        <v>4</v>
      </c>
      <c r="E234" s="7">
        <v>16.632053375244141</v>
      </c>
      <c r="F234" s="48">
        <v>11724</v>
      </c>
      <c r="G234" s="48">
        <v>154</v>
      </c>
      <c r="H234" s="48">
        <v>11570</v>
      </c>
      <c r="I234" s="7">
        <v>74</v>
      </c>
      <c r="J234" s="7">
        <v>63</v>
      </c>
      <c r="K234" s="7">
        <v>80</v>
      </c>
      <c r="L234" s="7">
        <v>11507</v>
      </c>
      <c r="M234" s="7">
        <v>0</v>
      </c>
      <c r="N234" s="7">
        <v>0</v>
      </c>
      <c r="O234" s="7">
        <v>0</v>
      </c>
      <c r="P234" s="7">
        <v>0</v>
      </c>
      <c r="Q234" s="7">
        <v>92</v>
      </c>
      <c r="R234" s="7">
        <v>38</v>
      </c>
      <c r="S234" s="7">
        <v>37</v>
      </c>
      <c r="T234" s="7">
        <v>11557</v>
      </c>
      <c r="U234" s="9">
        <f t="shared" ref="U234:U246" si="16">1/3*F234</f>
        <v>3908</v>
      </c>
      <c r="V234" s="21">
        <f t="shared" ref="V234:V246" si="17">SUM(I234:K234,M234:O234,Q234:S234)</f>
        <v>384</v>
      </c>
    </row>
    <row r="235" spans="1:22">
      <c r="A235" s="6" t="s">
        <v>153</v>
      </c>
      <c r="B235" s="6" t="s">
        <v>222</v>
      </c>
      <c r="C235" s="6" t="s">
        <v>76</v>
      </c>
      <c r="D235" s="6" t="s">
        <v>4</v>
      </c>
      <c r="E235" s="7">
        <v>15.941139221191406</v>
      </c>
      <c r="F235" s="48">
        <v>10323</v>
      </c>
      <c r="G235" s="48">
        <v>130</v>
      </c>
      <c r="H235" s="48">
        <v>10193</v>
      </c>
      <c r="I235" s="7">
        <v>63</v>
      </c>
      <c r="J235" s="7">
        <v>55</v>
      </c>
      <c r="K235" s="7">
        <v>67</v>
      </c>
      <c r="L235" s="7">
        <v>10138</v>
      </c>
      <c r="M235" s="7">
        <v>0</v>
      </c>
      <c r="N235" s="7">
        <v>0</v>
      </c>
      <c r="O235" s="7">
        <v>0</v>
      </c>
      <c r="P235" s="7">
        <v>0</v>
      </c>
      <c r="Q235" s="7">
        <v>92</v>
      </c>
      <c r="R235" s="7">
        <v>27</v>
      </c>
      <c r="S235" s="7">
        <v>38</v>
      </c>
      <c r="T235" s="7">
        <v>10166</v>
      </c>
      <c r="U235" s="9">
        <f t="shared" si="16"/>
        <v>3441</v>
      </c>
      <c r="V235" s="21">
        <f t="shared" si="17"/>
        <v>342</v>
      </c>
    </row>
    <row r="236" spans="1:22">
      <c r="A236" s="6" t="s">
        <v>155</v>
      </c>
      <c r="B236" s="6" t="s">
        <v>222</v>
      </c>
      <c r="C236" s="6" t="s">
        <v>76</v>
      </c>
      <c r="D236" s="6" t="s">
        <v>4</v>
      </c>
      <c r="E236" s="7">
        <v>18.335622787475586</v>
      </c>
      <c r="F236" s="48">
        <v>14719</v>
      </c>
      <c r="G236" s="48">
        <v>213</v>
      </c>
      <c r="H236" s="48">
        <v>14506</v>
      </c>
      <c r="I236" s="7">
        <v>108</v>
      </c>
      <c r="J236" s="7">
        <v>91</v>
      </c>
      <c r="K236" s="7">
        <v>105</v>
      </c>
      <c r="L236" s="7">
        <v>14415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9">
        <f t="shared" si="16"/>
        <v>4906.333333333333</v>
      </c>
      <c r="V236" s="21">
        <f t="shared" si="17"/>
        <v>304</v>
      </c>
    </row>
    <row r="237" spans="1:22">
      <c r="A237" s="6" t="s">
        <v>156</v>
      </c>
      <c r="B237" s="6" t="s">
        <v>222</v>
      </c>
      <c r="C237" s="6" t="s">
        <v>76</v>
      </c>
      <c r="D237" s="6" t="s">
        <v>4</v>
      </c>
      <c r="E237" s="7">
        <v>19.235994338989258</v>
      </c>
      <c r="F237" s="48">
        <v>8566</v>
      </c>
      <c r="G237" s="48">
        <v>130</v>
      </c>
      <c r="H237" s="48">
        <v>8436</v>
      </c>
      <c r="I237" s="7">
        <v>64</v>
      </c>
      <c r="J237" s="7">
        <v>56</v>
      </c>
      <c r="K237" s="7">
        <v>66</v>
      </c>
      <c r="L237" s="7">
        <v>8380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9">
        <f t="shared" si="16"/>
        <v>2855.333333333333</v>
      </c>
      <c r="V237" s="21">
        <f t="shared" si="17"/>
        <v>186</v>
      </c>
    </row>
    <row r="238" spans="1:22">
      <c r="A238" s="6" t="s">
        <v>159</v>
      </c>
      <c r="B238" s="6" t="s">
        <v>222</v>
      </c>
      <c r="C238" s="6" t="s">
        <v>76</v>
      </c>
      <c r="D238" s="6" t="s">
        <v>4</v>
      </c>
      <c r="E238" s="7">
        <v>19.213779449462891</v>
      </c>
      <c r="F238" s="48">
        <v>12336</v>
      </c>
      <c r="G238" s="48">
        <v>187</v>
      </c>
      <c r="H238" s="48">
        <v>12149</v>
      </c>
      <c r="I238" s="7">
        <v>81</v>
      </c>
      <c r="J238" s="7">
        <v>73</v>
      </c>
      <c r="K238" s="7">
        <v>106</v>
      </c>
      <c r="L238" s="7">
        <v>12076</v>
      </c>
      <c r="M238" s="7">
        <v>0</v>
      </c>
      <c r="N238" s="7">
        <v>0</v>
      </c>
      <c r="O238" s="7">
        <v>0</v>
      </c>
      <c r="P238" s="7">
        <v>0</v>
      </c>
      <c r="Q238" s="7">
        <v>102</v>
      </c>
      <c r="R238" s="7">
        <v>38</v>
      </c>
      <c r="S238" s="7">
        <v>62</v>
      </c>
      <c r="T238" s="7">
        <v>12134</v>
      </c>
      <c r="U238" s="9">
        <f t="shared" si="16"/>
        <v>4112</v>
      </c>
      <c r="V238" s="21">
        <f t="shared" si="17"/>
        <v>462</v>
      </c>
    </row>
    <row r="239" spans="1:22">
      <c r="A239" s="6" t="s">
        <v>162</v>
      </c>
      <c r="B239" s="6" t="s">
        <v>222</v>
      </c>
      <c r="C239" s="6" t="s">
        <v>76</v>
      </c>
      <c r="D239" s="6" t="s">
        <v>4</v>
      </c>
      <c r="E239" s="7">
        <v>16.926433563232422</v>
      </c>
      <c r="F239" s="48">
        <v>11297</v>
      </c>
      <c r="G239" s="48">
        <v>151</v>
      </c>
      <c r="H239" s="48">
        <v>11146</v>
      </c>
      <c r="I239" s="7">
        <v>76</v>
      </c>
      <c r="J239" s="7">
        <v>84</v>
      </c>
      <c r="K239" s="7">
        <v>75</v>
      </c>
      <c r="L239" s="7">
        <v>11062</v>
      </c>
      <c r="M239" s="7">
        <v>0</v>
      </c>
      <c r="N239" s="7">
        <v>0</v>
      </c>
      <c r="O239" s="7">
        <v>0</v>
      </c>
      <c r="P239" s="7">
        <v>0</v>
      </c>
      <c r="Q239" s="7">
        <v>101</v>
      </c>
      <c r="R239" s="7">
        <v>50</v>
      </c>
      <c r="S239" s="7">
        <v>34</v>
      </c>
      <c r="T239" s="7">
        <v>11112</v>
      </c>
      <c r="U239" s="9">
        <f t="shared" si="16"/>
        <v>3765.6666666666665</v>
      </c>
      <c r="V239" s="21">
        <f t="shared" si="17"/>
        <v>420</v>
      </c>
    </row>
    <row r="240" spans="1:22">
      <c r="A240" s="6" t="s">
        <v>164</v>
      </c>
      <c r="B240" s="6" t="s">
        <v>222</v>
      </c>
      <c r="C240" s="6" t="s">
        <v>76</v>
      </c>
      <c r="D240" s="6" t="s">
        <v>4</v>
      </c>
      <c r="E240" s="7">
        <v>19.065752029418945</v>
      </c>
      <c r="F240" s="48">
        <v>12564</v>
      </c>
      <c r="G240" s="48">
        <v>189</v>
      </c>
      <c r="H240" s="48">
        <v>12375</v>
      </c>
      <c r="I240" s="7">
        <v>103</v>
      </c>
      <c r="J240" s="7">
        <v>90</v>
      </c>
      <c r="K240" s="7">
        <v>86</v>
      </c>
      <c r="L240" s="7">
        <v>12285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9">
        <f t="shared" si="16"/>
        <v>4188</v>
      </c>
      <c r="V240" s="21">
        <f t="shared" si="17"/>
        <v>279</v>
      </c>
    </row>
    <row r="241" spans="1:22">
      <c r="A241" s="6" t="s">
        <v>165</v>
      </c>
      <c r="B241" s="6" t="s">
        <v>222</v>
      </c>
      <c r="C241" s="6" t="s">
        <v>76</v>
      </c>
      <c r="D241" s="6" t="s">
        <v>4</v>
      </c>
      <c r="E241" s="7">
        <v>18.368267059326172</v>
      </c>
      <c r="F241" s="48">
        <v>11106</v>
      </c>
      <c r="G241" s="48">
        <v>161</v>
      </c>
      <c r="H241" s="48">
        <v>10945</v>
      </c>
      <c r="I241" s="7">
        <v>85</v>
      </c>
      <c r="J241" s="7">
        <v>64</v>
      </c>
      <c r="K241" s="7">
        <v>76</v>
      </c>
      <c r="L241" s="7">
        <v>10881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9">
        <f t="shared" si="16"/>
        <v>3702</v>
      </c>
      <c r="V241" s="21">
        <f t="shared" si="17"/>
        <v>225</v>
      </c>
    </row>
    <row r="242" spans="1:22">
      <c r="A242" s="6" t="s">
        <v>168</v>
      </c>
      <c r="B242" s="6" t="s">
        <v>222</v>
      </c>
      <c r="C242" s="6" t="s">
        <v>76</v>
      </c>
      <c r="D242" s="6" t="s">
        <v>4</v>
      </c>
      <c r="E242" s="7">
        <v>16.977657318115234</v>
      </c>
      <c r="F242" s="48">
        <v>12382</v>
      </c>
      <c r="G242" s="48">
        <v>166</v>
      </c>
      <c r="H242" s="48">
        <v>12216</v>
      </c>
      <c r="I242" s="7">
        <v>85</v>
      </c>
      <c r="J242" s="7">
        <v>92</v>
      </c>
      <c r="K242" s="7">
        <v>81</v>
      </c>
      <c r="L242" s="7">
        <v>12124</v>
      </c>
      <c r="M242" s="7">
        <v>0</v>
      </c>
      <c r="N242" s="7">
        <v>0</v>
      </c>
      <c r="O242" s="7">
        <v>0</v>
      </c>
      <c r="P242" s="7">
        <v>0</v>
      </c>
      <c r="Q242" s="7">
        <v>123</v>
      </c>
      <c r="R242" s="7">
        <v>41</v>
      </c>
      <c r="S242" s="7">
        <v>51</v>
      </c>
      <c r="T242" s="7">
        <v>12167</v>
      </c>
      <c r="U242" s="9">
        <f t="shared" si="16"/>
        <v>4127.333333333333</v>
      </c>
      <c r="V242" s="21">
        <f t="shared" si="17"/>
        <v>473</v>
      </c>
    </row>
    <row r="243" spans="1:22">
      <c r="A243" s="6" t="s">
        <v>171</v>
      </c>
      <c r="B243" s="6" t="s">
        <v>222</v>
      </c>
      <c r="C243" s="6" t="s">
        <v>76</v>
      </c>
      <c r="D243" s="6" t="s">
        <v>4</v>
      </c>
      <c r="E243" s="7">
        <v>13.476725578308105</v>
      </c>
      <c r="F243" s="48">
        <v>9196</v>
      </c>
      <c r="G243" s="48">
        <v>98</v>
      </c>
      <c r="H243" s="48">
        <v>9098</v>
      </c>
      <c r="I243" s="7">
        <v>52</v>
      </c>
      <c r="J243" s="7">
        <v>51</v>
      </c>
      <c r="K243" s="7">
        <v>46</v>
      </c>
      <c r="L243" s="7">
        <v>9047</v>
      </c>
      <c r="M243" s="7">
        <v>0</v>
      </c>
      <c r="N243" s="7">
        <v>0</v>
      </c>
      <c r="O243" s="7">
        <v>0</v>
      </c>
      <c r="P243" s="7">
        <v>0</v>
      </c>
      <c r="Q243" s="7">
        <v>70</v>
      </c>
      <c r="R243" s="7">
        <v>33</v>
      </c>
      <c r="S243" s="7">
        <v>27</v>
      </c>
      <c r="T243" s="7">
        <v>9066</v>
      </c>
      <c r="U243" s="9">
        <f t="shared" si="16"/>
        <v>3065.333333333333</v>
      </c>
      <c r="V243" s="21">
        <f t="shared" si="17"/>
        <v>279</v>
      </c>
    </row>
    <row r="244" spans="1:22">
      <c r="A244" s="6" t="s">
        <v>173</v>
      </c>
      <c r="B244" s="6" t="s">
        <v>222</v>
      </c>
      <c r="C244" s="6" t="s">
        <v>76</v>
      </c>
      <c r="D244" s="6" t="s">
        <v>4</v>
      </c>
      <c r="E244" s="7">
        <v>19.026708602905273</v>
      </c>
      <c r="F244" s="48">
        <v>16120</v>
      </c>
      <c r="G244" s="48">
        <v>242</v>
      </c>
      <c r="H244" s="48">
        <v>15878</v>
      </c>
      <c r="I244" s="7">
        <v>135</v>
      </c>
      <c r="J244" s="7">
        <v>99</v>
      </c>
      <c r="K244" s="7">
        <v>107</v>
      </c>
      <c r="L244" s="7">
        <v>15779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9">
        <f t="shared" si="16"/>
        <v>5373.333333333333</v>
      </c>
      <c r="V244" s="21">
        <f t="shared" si="17"/>
        <v>341</v>
      </c>
    </row>
    <row r="245" spans="1:22">
      <c r="A245" s="6" t="s">
        <v>174</v>
      </c>
      <c r="B245" s="6" t="s">
        <v>222</v>
      </c>
      <c r="C245" s="6" t="s">
        <v>76</v>
      </c>
      <c r="D245" s="6" t="s">
        <v>4</v>
      </c>
      <c r="E245" s="7">
        <v>17.718791961669922</v>
      </c>
      <c r="F245" s="48">
        <v>12511</v>
      </c>
      <c r="G245" s="48">
        <v>175</v>
      </c>
      <c r="H245" s="48">
        <v>12336</v>
      </c>
      <c r="I245" s="7">
        <v>90</v>
      </c>
      <c r="J245" s="7">
        <v>61</v>
      </c>
      <c r="K245" s="7">
        <v>85</v>
      </c>
      <c r="L245" s="7">
        <v>12275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9">
        <f t="shared" si="16"/>
        <v>4170.333333333333</v>
      </c>
      <c r="V245" s="21">
        <f t="shared" si="17"/>
        <v>236</v>
      </c>
    </row>
    <row r="246" spans="1:22">
      <c r="A246" s="6" t="s">
        <v>177</v>
      </c>
      <c r="B246" s="6" t="s">
        <v>222</v>
      </c>
      <c r="C246" s="6" t="s">
        <v>76</v>
      </c>
      <c r="D246" s="6" t="s">
        <v>4</v>
      </c>
      <c r="E246" s="7">
        <v>19.904659271240234</v>
      </c>
      <c r="F246" s="48">
        <v>13185</v>
      </c>
      <c r="G246" s="48">
        <v>207</v>
      </c>
      <c r="H246" s="48">
        <v>12978</v>
      </c>
      <c r="I246" s="7">
        <v>101</v>
      </c>
      <c r="J246" s="7">
        <v>60</v>
      </c>
      <c r="K246" s="7">
        <v>106</v>
      </c>
      <c r="L246" s="7">
        <v>12918</v>
      </c>
      <c r="M246" s="7">
        <v>0</v>
      </c>
      <c r="N246" s="7">
        <v>0</v>
      </c>
      <c r="O246" s="7">
        <v>0</v>
      </c>
      <c r="P246" s="7">
        <v>0</v>
      </c>
      <c r="Q246" s="7">
        <v>118</v>
      </c>
      <c r="R246" s="7">
        <v>42</v>
      </c>
      <c r="S246" s="7">
        <v>55</v>
      </c>
      <c r="T246" s="7">
        <v>12970</v>
      </c>
      <c r="U246" s="9">
        <f t="shared" si="16"/>
        <v>4395</v>
      </c>
      <c r="V246" s="21">
        <f t="shared" si="17"/>
        <v>482</v>
      </c>
    </row>
    <row r="247" spans="1:22">
      <c r="A247" s="6" t="s">
        <v>180</v>
      </c>
      <c r="B247" s="6" t="s">
        <v>222</v>
      </c>
      <c r="C247" s="6" t="s">
        <v>76</v>
      </c>
      <c r="D247" s="6" t="s">
        <v>4</v>
      </c>
      <c r="E247" s="7">
        <v>17.92585563659668</v>
      </c>
      <c r="F247" s="48">
        <v>9894</v>
      </c>
      <c r="G247" s="48">
        <v>140</v>
      </c>
      <c r="H247" s="48">
        <v>9754</v>
      </c>
      <c r="I247" s="7">
        <v>62</v>
      </c>
      <c r="J247" s="7">
        <v>49</v>
      </c>
      <c r="K247" s="7">
        <v>78</v>
      </c>
      <c r="L247" s="7">
        <v>9705</v>
      </c>
      <c r="M247" s="7">
        <v>0</v>
      </c>
      <c r="N247" s="7">
        <v>0</v>
      </c>
      <c r="O247" s="7">
        <v>0</v>
      </c>
      <c r="P247" s="7">
        <v>0</v>
      </c>
      <c r="Q247" s="7">
        <v>84</v>
      </c>
      <c r="R247" s="7">
        <v>33</v>
      </c>
      <c r="S247" s="7">
        <v>30</v>
      </c>
      <c r="T247" s="7">
        <v>9747</v>
      </c>
    </row>
    <row r="248" spans="1:22">
      <c r="A248" s="6" t="s">
        <v>182</v>
      </c>
      <c r="B248" s="6" t="s">
        <v>222</v>
      </c>
      <c r="C248" s="6" t="s">
        <v>76</v>
      </c>
      <c r="D248" s="6" t="s">
        <v>4</v>
      </c>
      <c r="E248" s="7">
        <v>21.052980422973633</v>
      </c>
      <c r="F248" s="48">
        <v>12833</v>
      </c>
      <c r="G248" s="48">
        <v>213</v>
      </c>
      <c r="H248" s="48">
        <v>12620</v>
      </c>
      <c r="I248" s="7">
        <v>110</v>
      </c>
      <c r="J248" s="7">
        <v>77</v>
      </c>
      <c r="K248" s="7">
        <v>103</v>
      </c>
      <c r="L248" s="7">
        <v>12543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</row>
    <row r="249" spans="1:22">
      <c r="A249" s="6" t="s">
        <v>183</v>
      </c>
      <c r="B249" s="6" t="s">
        <v>222</v>
      </c>
      <c r="C249" s="6" t="s">
        <v>76</v>
      </c>
      <c r="D249" s="6" t="s">
        <v>4</v>
      </c>
      <c r="E249" s="7">
        <v>17.430732727050781</v>
      </c>
      <c r="F249" s="48">
        <v>11699</v>
      </c>
      <c r="G249" s="48">
        <v>161</v>
      </c>
      <c r="H249" s="48">
        <v>11538</v>
      </c>
      <c r="I249" s="7">
        <v>93</v>
      </c>
      <c r="J249" s="7">
        <v>75</v>
      </c>
      <c r="K249" s="7">
        <v>68</v>
      </c>
      <c r="L249" s="7">
        <v>11463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</row>
    <row r="250" spans="1:22">
      <c r="A250" s="6" t="s">
        <v>193</v>
      </c>
      <c r="B250" s="6" t="s">
        <v>226</v>
      </c>
      <c r="C250" s="6" t="s">
        <v>76</v>
      </c>
      <c r="D250" s="6" t="s">
        <v>4</v>
      </c>
      <c r="E250" s="7" t="s">
        <v>149</v>
      </c>
      <c r="F250" s="48">
        <v>16994</v>
      </c>
      <c r="G250" s="48">
        <v>0</v>
      </c>
      <c r="H250" s="48">
        <v>16994</v>
      </c>
      <c r="I250" s="7">
        <v>0</v>
      </c>
      <c r="J250" s="7">
        <v>0</v>
      </c>
      <c r="K250" s="7">
        <v>0</v>
      </c>
      <c r="L250" s="7">
        <v>16994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1</v>
      </c>
      <c r="T250" s="7">
        <v>16993</v>
      </c>
    </row>
    <row r="251" spans="1:22">
      <c r="A251" s="6" t="s">
        <v>202</v>
      </c>
      <c r="B251" s="6" t="s">
        <v>226</v>
      </c>
      <c r="C251" s="6" t="s">
        <v>76</v>
      </c>
      <c r="D251" s="6" t="s">
        <v>4</v>
      </c>
      <c r="E251" s="7" t="s">
        <v>149</v>
      </c>
      <c r="F251" s="48">
        <v>16213</v>
      </c>
      <c r="G251" s="48">
        <v>0</v>
      </c>
      <c r="H251" s="48">
        <v>16213</v>
      </c>
      <c r="I251" s="7">
        <v>0</v>
      </c>
      <c r="J251" s="7">
        <v>0</v>
      </c>
      <c r="K251" s="7">
        <v>0</v>
      </c>
      <c r="L251" s="7">
        <v>16213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1</v>
      </c>
      <c r="T251" s="7">
        <v>16212</v>
      </c>
    </row>
    <row r="252" spans="1:22">
      <c r="A252" s="6" t="s">
        <v>211</v>
      </c>
      <c r="B252" s="6" t="s">
        <v>226</v>
      </c>
      <c r="C252" s="6" t="s">
        <v>76</v>
      </c>
      <c r="D252" s="6" t="s">
        <v>4</v>
      </c>
      <c r="E252" s="7" t="s">
        <v>149</v>
      </c>
      <c r="F252" s="48">
        <v>16772</v>
      </c>
      <c r="G252" s="48">
        <v>0</v>
      </c>
      <c r="H252" s="48">
        <v>16772</v>
      </c>
      <c r="I252" s="7">
        <v>0</v>
      </c>
      <c r="J252" s="7">
        <v>0</v>
      </c>
      <c r="K252" s="7">
        <v>0</v>
      </c>
      <c r="L252" s="7">
        <v>16772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</row>
    <row r="253" spans="1:22">
      <c r="A253" s="6" t="s">
        <v>220</v>
      </c>
      <c r="B253" s="6" t="s">
        <v>226</v>
      </c>
      <c r="C253" s="6" t="s">
        <v>76</v>
      </c>
      <c r="D253" s="6" t="s">
        <v>4</v>
      </c>
      <c r="E253" s="7" t="s">
        <v>149</v>
      </c>
      <c r="F253" s="48">
        <v>17043</v>
      </c>
      <c r="G253" s="48">
        <v>0</v>
      </c>
      <c r="H253" s="48">
        <v>17043</v>
      </c>
      <c r="I253" s="7">
        <v>0</v>
      </c>
      <c r="J253" s="7">
        <v>0</v>
      </c>
      <c r="K253" s="7">
        <v>0</v>
      </c>
      <c r="L253" s="7">
        <v>17043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</row>
    <row r="254" spans="1:22">
      <c r="A254" s="6" t="s">
        <v>154</v>
      </c>
      <c r="B254" s="6" t="s">
        <v>224</v>
      </c>
      <c r="C254" s="6" t="s">
        <v>73</v>
      </c>
      <c r="D254" s="6" t="s">
        <v>7</v>
      </c>
      <c r="E254" s="7">
        <v>0.96192252635955811</v>
      </c>
      <c r="F254" s="48">
        <v>17006</v>
      </c>
      <c r="G254" s="48">
        <v>13</v>
      </c>
      <c r="H254" s="48">
        <v>16993</v>
      </c>
      <c r="I254" s="7">
        <v>0</v>
      </c>
      <c r="J254" s="7">
        <v>13</v>
      </c>
      <c r="K254" s="7">
        <v>49</v>
      </c>
      <c r="L254" s="7">
        <v>16944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5</v>
      </c>
      <c r="S254" s="7">
        <v>1</v>
      </c>
      <c r="T254" s="7">
        <v>17000</v>
      </c>
      <c r="U254" s="9">
        <f t="shared" ref="U254:U259" si="18">1/3*F254</f>
        <v>5668.6666666666661</v>
      </c>
      <c r="V254" s="21">
        <f t="shared" ref="V254:V259" si="19">SUM(I254:K254,M254:O254,Q254:S254)</f>
        <v>68</v>
      </c>
    </row>
    <row r="255" spans="1:22">
      <c r="A255" s="6" t="s">
        <v>157</v>
      </c>
      <c r="B255" s="6" t="s">
        <v>224</v>
      </c>
      <c r="C255" s="6" t="s">
        <v>73</v>
      </c>
      <c r="D255" s="6" t="s">
        <v>7</v>
      </c>
      <c r="E255" s="7">
        <v>0.58888649940490723</v>
      </c>
      <c r="F255" s="48">
        <v>17092</v>
      </c>
      <c r="G255" s="48">
        <v>8</v>
      </c>
      <c r="H255" s="48">
        <v>17084</v>
      </c>
      <c r="I255" s="7">
        <v>1</v>
      </c>
      <c r="J255" s="7">
        <v>7</v>
      </c>
      <c r="K255" s="7">
        <v>68</v>
      </c>
      <c r="L255" s="7">
        <v>17016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9">
        <f t="shared" si="18"/>
        <v>5697.333333333333</v>
      </c>
      <c r="V255" s="21">
        <f t="shared" si="19"/>
        <v>76</v>
      </c>
    </row>
    <row r="256" spans="1:22">
      <c r="A256" s="6" t="s">
        <v>163</v>
      </c>
      <c r="B256" s="6" t="s">
        <v>224</v>
      </c>
      <c r="C256" s="6" t="s">
        <v>73</v>
      </c>
      <c r="D256" s="6" t="s">
        <v>7</v>
      </c>
      <c r="E256" s="7">
        <v>0.49967548251152039</v>
      </c>
      <c r="F256" s="48">
        <v>17625</v>
      </c>
      <c r="G256" s="48">
        <v>7</v>
      </c>
      <c r="H256" s="48">
        <v>17618</v>
      </c>
      <c r="I256" s="7">
        <v>2</v>
      </c>
      <c r="J256" s="7">
        <v>5</v>
      </c>
      <c r="K256" s="7">
        <v>60</v>
      </c>
      <c r="L256" s="7">
        <v>17558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3</v>
      </c>
      <c r="S256" s="7">
        <v>1</v>
      </c>
      <c r="T256" s="7">
        <v>17621</v>
      </c>
      <c r="U256" s="9">
        <f t="shared" si="18"/>
        <v>5875</v>
      </c>
      <c r="V256" s="21">
        <f t="shared" si="19"/>
        <v>71</v>
      </c>
    </row>
    <row r="257" spans="1:22">
      <c r="A257" s="6" t="s">
        <v>166</v>
      </c>
      <c r="B257" s="6" t="s">
        <v>224</v>
      </c>
      <c r="C257" s="6" t="s">
        <v>73</v>
      </c>
      <c r="D257" s="6" t="s">
        <v>7</v>
      </c>
      <c r="E257" s="7">
        <v>0.87270700931549072</v>
      </c>
      <c r="F257" s="48">
        <v>17302</v>
      </c>
      <c r="G257" s="48">
        <v>12</v>
      </c>
      <c r="H257" s="48">
        <v>17290</v>
      </c>
      <c r="I257" s="7">
        <v>0</v>
      </c>
      <c r="J257" s="7">
        <v>12</v>
      </c>
      <c r="K257" s="7">
        <v>55</v>
      </c>
      <c r="L257" s="7">
        <v>17235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9">
        <f t="shared" si="18"/>
        <v>5767.333333333333</v>
      </c>
      <c r="V257" s="21">
        <f t="shared" si="19"/>
        <v>67</v>
      </c>
    </row>
    <row r="258" spans="1:22">
      <c r="A258" s="6" t="s">
        <v>172</v>
      </c>
      <c r="B258" s="6" t="s">
        <v>224</v>
      </c>
      <c r="C258" s="6" t="s">
        <v>73</v>
      </c>
      <c r="D258" s="6" t="s">
        <v>7</v>
      </c>
      <c r="E258" s="7">
        <v>0.99590539932250977</v>
      </c>
      <c r="F258" s="48">
        <v>18953</v>
      </c>
      <c r="G258" s="48">
        <v>15</v>
      </c>
      <c r="H258" s="48">
        <v>18938</v>
      </c>
      <c r="I258" s="7">
        <v>1</v>
      </c>
      <c r="J258" s="7">
        <v>14</v>
      </c>
      <c r="K258" s="7">
        <v>73</v>
      </c>
      <c r="L258" s="7">
        <v>18865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3</v>
      </c>
      <c r="S258" s="7">
        <v>3</v>
      </c>
      <c r="T258" s="7">
        <v>18947</v>
      </c>
      <c r="U258" s="9">
        <f t="shared" si="18"/>
        <v>6317.6666666666661</v>
      </c>
      <c r="V258" s="21">
        <f t="shared" si="19"/>
        <v>94</v>
      </c>
    </row>
    <row r="259" spans="1:22">
      <c r="A259" s="6" t="s">
        <v>175</v>
      </c>
      <c r="B259" s="6" t="s">
        <v>224</v>
      </c>
      <c r="C259" s="6" t="s">
        <v>73</v>
      </c>
      <c r="D259" s="6" t="s">
        <v>7</v>
      </c>
      <c r="E259" s="7">
        <v>0.77409034967422485</v>
      </c>
      <c r="F259" s="48">
        <v>17880</v>
      </c>
      <c r="G259" s="48">
        <v>11</v>
      </c>
      <c r="H259" s="48">
        <v>17869</v>
      </c>
      <c r="I259" s="7">
        <v>2</v>
      </c>
      <c r="J259" s="7">
        <v>9</v>
      </c>
      <c r="K259" s="7">
        <v>78</v>
      </c>
      <c r="L259" s="7">
        <v>17791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  <c r="U259" s="9">
        <f t="shared" si="18"/>
        <v>5960</v>
      </c>
      <c r="V259" s="21">
        <f t="shared" si="19"/>
        <v>89</v>
      </c>
    </row>
    <row r="260" spans="1:22">
      <c r="A260" s="6" t="s">
        <v>181</v>
      </c>
      <c r="B260" s="6" t="s">
        <v>224</v>
      </c>
      <c r="C260" s="6" t="s">
        <v>73</v>
      </c>
      <c r="D260" s="6" t="s">
        <v>7</v>
      </c>
      <c r="E260" s="7">
        <v>0.54793864488601685</v>
      </c>
      <c r="F260" s="48">
        <v>18369</v>
      </c>
      <c r="G260" s="48">
        <v>8</v>
      </c>
      <c r="H260" s="48">
        <v>18361</v>
      </c>
      <c r="I260" s="7">
        <v>2</v>
      </c>
      <c r="J260" s="7">
        <v>6</v>
      </c>
      <c r="K260" s="7">
        <v>59</v>
      </c>
      <c r="L260" s="7">
        <v>18302</v>
      </c>
      <c r="M260" s="7">
        <v>0</v>
      </c>
      <c r="N260" s="7">
        <v>0</v>
      </c>
      <c r="O260" s="7">
        <v>0</v>
      </c>
      <c r="P260" s="7">
        <v>0</v>
      </c>
      <c r="Q260" s="7">
        <v>1</v>
      </c>
      <c r="R260" s="7">
        <v>3</v>
      </c>
      <c r="S260" s="7">
        <v>1</v>
      </c>
      <c r="T260" s="7">
        <v>18364</v>
      </c>
    </row>
    <row r="261" spans="1:22">
      <c r="A261" s="6" t="s">
        <v>184</v>
      </c>
      <c r="B261" s="6" t="s">
        <v>224</v>
      </c>
      <c r="C261" s="6" t="s">
        <v>73</v>
      </c>
      <c r="D261" s="6" t="s">
        <v>7</v>
      </c>
      <c r="E261" s="7">
        <v>1.0205774307250977</v>
      </c>
      <c r="F261" s="48">
        <v>17262</v>
      </c>
      <c r="G261" s="48">
        <v>14</v>
      </c>
      <c r="H261" s="48">
        <v>17248</v>
      </c>
      <c r="I261" s="7">
        <v>2</v>
      </c>
      <c r="J261" s="7">
        <v>12</v>
      </c>
      <c r="K261" s="7">
        <v>78</v>
      </c>
      <c r="L261" s="7">
        <v>17170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</row>
    <row r="262" spans="1:22">
      <c r="A262" s="6" t="s">
        <v>189</v>
      </c>
      <c r="B262" s="6" t="s">
        <v>223</v>
      </c>
      <c r="C262" s="6" t="s">
        <v>73</v>
      </c>
      <c r="D262" s="6" t="s">
        <v>7</v>
      </c>
      <c r="E262" s="7">
        <v>2.2453975677490234</v>
      </c>
      <c r="F262" s="48">
        <v>12896</v>
      </c>
      <c r="G262" s="48">
        <v>23</v>
      </c>
      <c r="H262" s="48">
        <v>12873</v>
      </c>
      <c r="I262" s="7">
        <v>11</v>
      </c>
      <c r="J262" s="7">
        <v>12</v>
      </c>
      <c r="K262" s="7">
        <v>19</v>
      </c>
      <c r="L262" s="7">
        <v>12854</v>
      </c>
      <c r="M262" s="7">
        <v>0</v>
      </c>
      <c r="N262" s="7">
        <v>0</v>
      </c>
      <c r="O262" s="7">
        <v>0</v>
      </c>
      <c r="P262" s="7">
        <v>0</v>
      </c>
      <c r="Q262" s="7">
        <v>15</v>
      </c>
      <c r="R262" s="7">
        <v>7</v>
      </c>
      <c r="S262" s="7">
        <v>8</v>
      </c>
      <c r="T262" s="7">
        <v>12866</v>
      </c>
    </row>
    <row r="263" spans="1:22">
      <c r="A263" s="6" t="s">
        <v>192</v>
      </c>
      <c r="B263" s="6" t="s">
        <v>223</v>
      </c>
      <c r="C263" s="6" t="s">
        <v>73</v>
      </c>
      <c r="D263" s="6" t="s">
        <v>7</v>
      </c>
      <c r="E263" s="7">
        <v>1.7876878976821899</v>
      </c>
      <c r="F263" s="48">
        <v>16899</v>
      </c>
      <c r="G263" s="48">
        <v>24</v>
      </c>
      <c r="H263" s="48">
        <v>16875</v>
      </c>
      <c r="I263" s="7">
        <v>11</v>
      </c>
      <c r="J263" s="7">
        <v>13</v>
      </c>
      <c r="K263" s="7">
        <v>31</v>
      </c>
      <c r="L263" s="7">
        <v>16844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</row>
    <row r="264" spans="1:22">
      <c r="A264" s="6" t="s">
        <v>198</v>
      </c>
      <c r="B264" s="6" t="s">
        <v>223</v>
      </c>
      <c r="C264" s="6" t="s">
        <v>73</v>
      </c>
      <c r="D264" s="6" t="s">
        <v>7</v>
      </c>
      <c r="E264" s="7">
        <v>1.7634949684143066</v>
      </c>
      <c r="F264" s="48">
        <v>12848</v>
      </c>
      <c r="G264" s="48">
        <v>18</v>
      </c>
      <c r="H264" s="48">
        <v>12830</v>
      </c>
      <c r="I264" s="7">
        <v>11</v>
      </c>
      <c r="J264" s="7">
        <v>7</v>
      </c>
      <c r="K264" s="7">
        <v>20</v>
      </c>
      <c r="L264" s="7">
        <v>12810</v>
      </c>
      <c r="M264" s="7">
        <v>0</v>
      </c>
      <c r="N264" s="7">
        <v>0</v>
      </c>
      <c r="O264" s="7">
        <v>0</v>
      </c>
      <c r="P264" s="7">
        <v>0</v>
      </c>
      <c r="Q264" s="7">
        <v>14</v>
      </c>
      <c r="R264" s="7">
        <v>7</v>
      </c>
      <c r="S264" s="7">
        <v>18</v>
      </c>
      <c r="T264" s="7">
        <v>12809</v>
      </c>
      <c r="V264" s="9"/>
    </row>
    <row r="265" spans="1:22">
      <c r="A265" s="6" t="s">
        <v>201</v>
      </c>
      <c r="B265" s="6" t="s">
        <v>223</v>
      </c>
      <c r="C265" s="6" t="s">
        <v>73</v>
      </c>
      <c r="D265" s="6" t="s">
        <v>7</v>
      </c>
      <c r="E265" s="7">
        <v>2.0187158584594727</v>
      </c>
      <c r="F265" s="48">
        <v>15590</v>
      </c>
      <c r="G265" s="48">
        <v>25</v>
      </c>
      <c r="H265" s="48">
        <v>15565</v>
      </c>
      <c r="I265" s="7">
        <v>11</v>
      </c>
      <c r="J265" s="7">
        <v>14</v>
      </c>
      <c r="K265" s="7">
        <v>25</v>
      </c>
      <c r="L265" s="7">
        <v>15540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</row>
    <row r="266" spans="1:22">
      <c r="A266" s="6" t="s">
        <v>207</v>
      </c>
      <c r="B266" s="6" t="s">
        <v>223</v>
      </c>
      <c r="C266" s="6" t="s">
        <v>73</v>
      </c>
      <c r="D266" s="6" t="s">
        <v>7</v>
      </c>
      <c r="E266" s="7">
        <v>1.7390296459197998</v>
      </c>
      <c r="F266" s="48">
        <v>11581</v>
      </c>
      <c r="G266" s="48">
        <v>16</v>
      </c>
      <c r="H266" s="48">
        <v>11565</v>
      </c>
      <c r="I266" s="7">
        <v>8</v>
      </c>
      <c r="J266" s="7">
        <v>8</v>
      </c>
      <c r="K266" s="7">
        <v>26</v>
      </c>
      <c r="L266" s="7">
        <v>11539</v>
      </c>
      <c r="M266" s="7">
        <v>0</v>
      </c>
      <c r="N266" s="7">
        <v>0</v>
      </c>
      <c r="O266" s="7">
        <v>0</v>
      </c>
      <c r="P266" s="7">
        <v>0</v>
      </c>
      <c r="Q266" s="7">
        <v>13</v>
      </c>
      <c r="R266" s="7">
        <v>7</v>
      </c>
      <c r="S266" s="7">
        <v>3</v>
      </c>
      <c r="T266" s="7">
        <v>11558</v>
      </c>
    </row>
    <row r="267" spans="1:22">
      <c r="A267" s="6" t="s">
        <v>210</v>
      </c>
      <c r="B267" s="6" t="s">
        <v>223</v>
      </c>
      <c r="C267" s="6" t="s">
        <v>73</v>
      </c>
      <c r="D267" s="6" t="s">
        <v>7</v>
      </c>
      <c r="E267" s="7">
        <v>1.4319146871566772</v>
      </c>
      <c r="F267" s="48">
        <v>16700</v>
      </c>
      <c r="G267" s="48">
        <v>19</v>
      </c>
      <c r="H267" s="48">
        <v>16681</v>
      </c>
      <c r="I267" s="7">
        <v>9</v>
      </c>
      <c r="J267" s="7">
        <v>10</v>
      </c>
      <c r="K267" s="7">
        <v>29</v>
      </c>
      <c r="L267" s="7">
        <v>16652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</row>
    <row r="268" spans="1:22">
      <c r="A268" s="6" t="s">
        <v>216</v>
      </c>
      <c r="B268" s="6" t="s">
        <v>223</v>
      </c>
      <c r="C268" s="6" t="s">
        <v>73</v>
      </c>
      <c r="D268" s="6" t="s">
        <v>7</v>
      </c>
      <c r="E268" s="7">
        <v>1.0920969247817993</v>
      </c>
      <c r="F268" s="48">
        <v>8066</v>
      </c>
      <c r="G268" s="48">
        <v>7</v>
      </c>
      <c r="H268" s="48">
        <v>8059</v>
      </c>
      <c r="I268" s="7">
        <v>3</v>
      </c>
      <c r="J268" s="7">
        <v>4</v>
      </c>
      <c r="K268" s="7">
        <v>13</v>
      </c>
      <c r="L268" s="7">
        <v>8046</v>
      </c>
      <c r="M268" s="7">
        <v>0</v>
      </c>
      <c r="N268" s="7">
        <v>0</v>
      </c>
      <c r="O268" s="7">
        <v>0</v>
      </c>
      <c r="P268" s="7">
        <v>0</v>
      </c>
      <c r="Q268" s="7">
        <v>7</v>
      </c>
      <c r="R268" s="7">
        <v>2</v>
      </c>
      <c r="S268" s="7">
        <v>3</v>
      </c>
      <c r="T268" s="7">
        <v>8054</v>
      </c>
    </row>
    <row r="269" spans="1:22">
      <c r="A269" s="6" t="s">
        <v>219</v>
      </c>
      <c r="B269" s="6" t="s">
        <v>223</v>
      </c>
      <c r="C269" s="6" t="s">
        <v>73</v>
      </c>
      <c r="D269" s="6" t="s">
        <v>7</v>
      </c>
      <c r="E269" s="7">
        <v>1.0971318483352661</v>
      </c>
      <c r="F269" s="48">
        <v>12617</v>
      </c>
      <c r="G269" s="48">
        <v>11</v>
      </c>
      <c r="H269" s="48">
        <v>12606</v>
      </c>
      <c r="I269" s="7">
        <v>5</v>
      </c>
      <c r="J269" s="7">
        <v>6</v>
      </c>
      <c r="K269" s="7">
        <v>25</v>
      </c>
      <c r="L269" s="7">
        <v>12581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</row>
    <row r="270" spans="1:22">
      <c r="A270" s="6" t="s">
        <v>153</v>
      </c>
      <c r="B270" s="6" t="s">
        <v>222</v>
      </c>
      <c r="C270" s="6" t="s">
        <v>73</v>
      </c>
      <c r="D270" s="6" t="s">
        <v>7</v>
      </c>
      <c r="E270" s="7">
        <v>14.461155891418457</v>
      </c>
      <c r="F270" s="48">
        <v>10323</v>
      </c>
      <c r="G270" s="48">
        <v>118</v>
      </c>
      <c r="H270" s="48">
        <v>10205</v>
      </c>
      <c r="I270" s="7">
        <v>63</v>
      </c>
      <c r="J270" s="7">
        <v>55</v>
      </c>
      <c r="K270" s="7">
        <v>67</v>
      </c>
      <c r="L270" s="7">
        <v>10138</v>
      </c>
      <c r="M270" s="7">
        <v>0</v>
      </c>
      <c r="N270" s="7">
        <v>0</v>
      </c>
      <c r="O270" s="7">
        <v>0</v>
      </c>
      <c r="P270" s="7">
        <v>0</v>
      </c>
      <c r="Q270" s="7">
        <v>92</v>
      </c>
      <c r="R270" s="7">
        <v>27</v>
      </c>
      <c r="S270" s="7">
        <v>38</v>
      </c>
      <c r="T270" s="7">
        <v>10166</v>
      </c>
      <c r="U270" s="9">
        <f t="shared" ref="U270:U275" si="20">1/3*F270</f>
        <v>3441</v>
      </c>
      <c r="V270" s="21">
        <f t="shared" ref="V270:V275" si="21">SUM(I270:K270,M270:O270,Q270:S270)</f>
        <v>342</v>
      </c>
    </row>
    <row r="271" spans="1:22">
      <c r="A271" s="6" t="s">
        <v>156</v>
      </c>
      <c r="B271" s="6" t="s">
        <v>222</v>
      </c>
      <c r="C271" s="6" t="s">
        <v>73</v>
      </c>
      <c r="D271" s="6" t="s">
        <v>7</v>
      </c>
      <c r="E271" s="7">
        <v>17.745815277099609</v>
      </c>
      <c r="F271" s="48">
        <v>8566</v>
      </c>
      <c r="G271" s="48">
        <v>120</v>
      </c>
      <c r="H271" s="48">
        <v>8446</v>
      </c>
      <c r="I271" s="7">
        <v>64</v>
      </c>
      <c r="J271" s="7">
        <v>56</v>
      </c>
      <c r="K271" s="7">
        <v>66</v>
      </c>
      <c r="L271" s="7">
        <v>8380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9">
        <f t="shared" si="20"/>
        <v>2855.333333333333</v>
      </c>
      <c r="V271" s="21">
        <f t="shared" si="21"/>
        <v>186</v>
      </c>
    </row>
    <row r="272" spans="1:22">
      <c r="A272" s="6" t="s">
        <v>162</v>
      </c>
      <c r="B272" s="6" t="s">
        <v>222</v>
      </c>
      <c r="C272" s="6" t="s">
        <v>73</v>
      </c>
      <c r="D272" s="6" t="s">
        <v>7</v>
      </c>
      <c r="E272" s="7">
        <v>17.942522048950195</v>
      </c>
      <c r="F272" s="48">
        <v>11297</v>
      </c>
      <c r="G272" s="48">
        <v>160</v>
      </c>
      <c r="H272" s="48">
        <v>11137</v>
      </c>
      <c r="I272" s="7">
        <v>76</v>
      </c>
      <c r="J272" s="7">
        <v>84</v>
      </c>
      <c r="K272" s="7">
        <v>75</v>
      </c>
      <c r="L272" s="7">
        <v>11062</v>
      </c>
      <c r="M272" s="7">
        <v>0</v>
      </c>
      <c r="N272" s="7">
        <v>0</v>
      </c>
      <c r="O272" s="7">
        <v>0</v>
      </c>
      <c r="P272" s="7">
        <v>0</v>
      </c>
      <c r="Q272" s="7">
        <v>101</v>
      </c>
      <c r="R272" s="7">
        <v>50</v>
      </c>
      <c r="S272" s="7">
        <v>34</v>
      </c>
      <c r="T272" s="7">
        <v>11112</v>
      </c>
      <c r="U272" s="9">
        <f t="shared" si="20"/>
        <v>3765.6666666666665</v>
      </c>
      <c r="V272" s="21">
        <f t="shared" si="21"/>
        <v>420</v>
      </c>
    </row>
    <row r="273" spans="1:22">
      <c r="A273" s="6" t="s">
        <v>165</v>
      </c>
      <c r="B273" s="6" t="s">
        <v>222</v>
      </c>
      <c r="C273" s="6" t="s">
        <v>73</v>
      </c>
      <c r="D273" s="6" t="s">
        <v>7</v>
      </c>
      <c r="E273" s="7">
        <v>16.989913940429688</v>
      </c>
      <c r="F273" s="48">
        <v>11106</v>
      </c>
      <c r="G273" s="48">
        <v>149</v>
      </c>
      <c r="H273" s="48">
        <v>10957</v>
      </c>
      <c r="I273" s="7">
        <v>85</v>
      </c>
      <c r="J273" s="7">
        <v>64</v>
      </c>
      <c r="K273" s="7">
        <v>76</v>
      </c>
      <c r="L273" s="7">
        <v>10881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9">
        <f t="shared" si="20"/>
        <v>3702</v>
      </c>
      <c r="V273" s="21">
        <f t="shared" si="21"/>
        <v>225</v>
      </c>
    </row>
    <row r="274" spans="1:22">
      <c r="A274" s="6" t="s">
        <v>171</v>
      </c>
      <c r="B274" s="6" t="s">
        <v>222</v>
      </c>
      <c r="C274" s="6" t="s">
        <v>73</v>
      </c>
      <c r="D274" s="6" t="s">
        <v>7</v>
      </c>
      <c r="E274" s="7">
        <v>14.168200492858887</v>
      </c>
      <c r="F274" s="48">
        <v>9196</v>
      </c>
      <c r="G274" s="48">
        <v>103</v>
      </c>
      <c r="H274" s="48">
        <v>9093</v>
      </c>
      <c r="I274" s="7">
        <v>52</v>
      </c>
      <c r="J274" s="7">
        <v>51</v>
      </c>
      <c r="K274" s="7">
        <v>46</v>
      </c>
      <c r="L274" s="7">
        <v>9047</v>
      </c>
      <c r="M274" s="7">
        <v>0</v>
      </c>
      <c r="N274" s="7">
        <v>0</v>
      </c>
      <c r="O274" s="7">
        <v>0</v>
      </c>
      <c r="P274" s="7">
        <v>0</v>
      </c>
      <c r="Q274" s="7">
        <v>70</v>
      </c>
      <c r="R274" s="7">
        <v>33</v>
      </c>
      <c r="S274" s="7">
        <v>27</v>
      </c>
      <c r="T274" s="7">
        <v>9066</v>
      </c>
      <c r="U274" s="9">
        <f t="shared" si="20"/>
        <v>3065.333333333333</v>
      </c>
      <c r="V274" s="21">
        <f t="shared" si="21"/>
        <v>279</v>
      </c>
    </row>
    <row r="275" spans="1:22">
      <c r="A275" s="6" t="s">
        <v>174</v>
      </c>
      <c r="B275" s="6" t="s">
        <v>222</v>
      </c>
      <c r="C275" s="6" t="s">
        <v>73</v>
      </c>
      <c r="D275" s="6" t="s">
        <v>7</v>
      </c>
      <c r="E275" s="7">
        <v>15.273968696594238</v>
      </c>
      <c r="F275" s="48">
        <v>12511</v>
      </c>
      <c r="G275" s="48">
        <v>151</v>
      </c>
      <c r="H275" s="48">
        <v>12360</v>
      </c>
      <c r="I275" s="7">
        <v>90</v>
      </c>
      <c r="J275" s="7">
        <v>61</v>
      </c>
      <c r="K275" s="7">
        <v>85</v>
      </c>
      <c r="L275" s="7">
        <v>12275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9">
        <f t="shared" si="20"/>
        <v>4170.333333333333</v>
      </c>
      <c r="V275" s="21">
        <f t="shared" si="21"/>
        <v>236</v>
      </c>
    </row>
    <row r="276" spans="1:22">
      <c r="A276" s="6" t="s">
        <v>180</v>
      </c>
      <c r="B276" s="6" t="s">
        <v>222</v>
      </c>
      <c r="C276" s="6" t="s">
        <v>73</v>
      </c>
      <c r="D276" s="6" t="s">
        <v>7</v>
      </c>
      <c r="E276" s="7">
        <v>14.191606521606445</v>
      </c>
      <c r="F276" s="48">
        <v>9894</v>
      </c>
      <c r="G276" s="48">
        <v>111</v>
      </c>
      <c r="H276" s="48">
        <v>9783</v>
      </c>
      <c r="I276" s="7">
        <v>62</v>
      </c>
      <c r="J276" s="7">
        <v>49</v>
      </c>
      <c r="K276" s="7">
        <v>78</v>
      </c>
      <c r="L276" s="7">
        <v>9705</v>
      </c>
      <c r="M276" s="7">
        <v>0</v>
      </c>
      <c r="N276" s="7">
        <v>0</v>
      </c>
      <c r="O276" s="7">
        <v>0</v>
      </c>
      <c r="P276" s="7">
        <v>0</v>
      </c>
      <c r="Q276" s="7">
        <v>84</v>
      </c>
      <c r="R276" s="7">
        <v>33</v>
      </c>
      <c r="S276" s="7">
        <v>30</v>
      </c>
      <c r="T276" s="7">
        <v>9747</v>
      </c>
    </row>
    <row r="277" spans="1:22">
      <c r="A277" s="6" t="s">
        <v>183</v>
      </c>
      <c r="B277" s="6" t="s">
        <v>222</v>
      </c>
      <c r="C277" s="6" t="s">
        <v>73</v>
      </c>
      <c r="D277" s="6" t="s">
        <v>7</v>
      </c>
      <c r="E277" s="7">
        <v>18.194097518920898</v>
      </c>
      <c r="F277" s="48">
        <v>11699</v>
      </c>
      <c r="G277" s="48">
        <v>168</v>
      </c>
      <c r="H277" s="48">
        <v>11531</v>
      </c>
      <c r="I277" s="7">
        <v>93</v>
      </c>
      <c r="J277" s="7">
        <v>75</v>
      </c>
      <c r="K277" s="7">
        <v>68</v>
      </c>
      <c r="L277" s="7">
        <v>11463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</row>
    <row r="278" spans="1:22">
      <c r="A278" s="6" t="s">
        <v>202</v>
      </c>
      <c r="B278" s="6" t="s">
        <v>226</v>
      </c>
      <c r="C278" s="6" t="s">
        <v>73</v>
      </c>
      <c r="D278" s="6" t="s">
        <v>7</v>
      </c>
      <c r="E278" s="7">
        <v>0</v>
      </c>
      <c r="F278" s="48">
        <v>16213</v>
      </c>
      <c r="G278" s="48">
        <v>0</v>
      </c>
      <c r="H278" s="48">
        <v>16213</v>
      </c>
      <c r="I278" s="7">
        <v>0</v>
      </c>
      <c r="J278" s="7">
        <v>0</v>
      </c>
      <c r="K278" s="7">
        <v>0</v>
      </c>
      <c r="L278" s="7">
        <v>16213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1</v>
      </c>
      <c r="T278" s="7">
        <v>16212</v>
      </c>
    </row>
    <row r="279" spans="1:22">
      <c r="A279" s="6" t="s">
        <v>220</v>
      </c>
      <c r="B279" s="6" t="s">
        <v>226</v>
      </c>
      <c r="C279" s="6" t="s">
        <v>73</v>
      </c>
      <c r="D279" s="6" t="s">
        <v>7</v>
      </c>
      <c r="E279" s="7" t="s">
        <v>149</v>
      </c>
      <c r="F279" s="48">
        <v>17043</v>
      </c>
      <c r="G279" s="48">
        <v>0</v>
      </c>
      <c r="H279" s="48">
        <v>17043</v>
      </c>
      <c r="I279" s="7">
        <v>0</v>
      </c>
      <c r="J279" s="7">
        <v>0</v>
      </c>
      <c r="K279" s="7">
        <v>0</v>
      </c>
      <c r="L279" s="7">
        <v>17043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</row>
  </sheetData>
  <sortState ref="A2:V279">
    <sortCondition ref="D1"/>
  </sortState>
  <conditionalFormatting sqref="F1:F1048576">
    <cfRule type="cellIs" dxfId="927" priority="1" operator="lessThan">
      <formula>10000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2"/>
  <sheetViews>
    <sheetView topLeftCell="A94" zoomScaleNormal="100" workbookViewId="0">
      <selection activeCell="A90" sqref="A90:H91"/>
    </sheetView>
  </sheetViews>
  <sheetFormatPr baseColWidth="10" defaultRowHeight="15"/>
  <cols>
    <col min="2" max="2" width="24.42578125" customWidth="1"/>
  </cols>
  <sheetData>
    <row r="1" spans="1:22">
      <c r="A1" s="6" t="s">
        <v>122</v>
      </c>
      <c r="B1" s="6" t="s">
        <v>123</v>
      </c>
      <c r="C1" s="6" t="s">
        <v>126</v>
      </c>
      <c r="D1" s="6" t="s">
        <v>124</v>
      </c>
      <c r="E1" s="6" t="s">
        <v>125</v>
      </c>
      <c r="F1" s="6" t="s">
        <v>127</v>
      </c>
      <c r="G1" s="6" t="s">
        <v>128</v>
      </c>
      <c r="H1" s="6" t="s">
        <v>129</v>
      </c>
      <c r="I1" s="6" t="s">
        <v>130</v>
      </c>
      <c r="J1" s="6" t="s">
        <v>131</v>
      </c>
      <c r="K1" s="6" t="s">
        <v>132</v>
      </c>
      <c r="L1" s="6" t="s">
        <v>133</v>
      </c>
      <c r="M1" s="6" t="s">
        <v>134</v>
      </c>
      <c r="N1" s="6" t="s">
        <v>135</v>
      </c>
      <c r="O1" s="6" t="s">
        <v>136</v>
      </c>
      <c r="P1" s="6" t="s">
        <v>137</v>
      </c>
      <c r="Q1" s="6" t="s">
        <v>138</v>
      </c>
      <c r="R1" s="6" t="s">
        <v>139</v>
      </c>
      <c r="S1" s="6" t="s">
        <v>140</v>
      </c>
      <c r="T1" s="6" t="s">
        <v>141</v>
      </c>
      <c r="U1" s="19" t="s">
        <v>42</v>
      </c>
      <c r="V1" s="19" t="s">
        <v>71</v>
      </c>
    </row>
    <row r="2" spans="1:22">
      <c r="A2" s="6" t="s">
        <v>152</v>
      </c>
      <c r="B2" s="6" t="s">
        <v>224</v>
      </c>
      <c r="C2" s="6" t="s">
        <v>73</v>
      </c>
      <c r="D2" s="6" t="s">
        <v>3</v>
      </c>
      <c r="E2" s="7">
        <v>0.56192165613174438</v>
      </c>
      <c r="F2" s="48">
        <v>2239</v>
      </c>
      <c r="G2" s="48">
        <v>1</v>
      </c>
      <c r="H2" s="48">
        <v>2238</v>
      </c>
      <c r="I2" s="7">
        <v>1</v>
      </c>
      <c r="J2" s="7">
        <v>0</v>
      </c>
      <c r="K2" s="7">
        <v>1</v>
      </c>
      <c r="L2" s="7">
        <v>2237</v>
      </c>
      <c r="M2" s="7">
        <v>0</v>
      </c>
      <c r="N2" s="7">
        <v>0</v>
      </c>
      <c r="O2" s="7">
        <v>0</v>
      </c>
      <c r="P2" s="7">
        <v>0</v>
      </c>
      <c r="Q2" s="7">
        <v>1</v>
      </c>
      <c r="R2" s="7">
        <v>0</v>
      </c>
      <c r="S2" s="7">
        <v>0</v>
      </c>
      <c r="T2" s="7">
        <v>2238</v>
      </c>
      <c r="U2" s="9">
        <f t="shared" ref="U2:U7" si="0">1/3*F2</f>
        <v>746.33333333333326</v>
      </c>
      <c r="V2" s="21">
        <f t="shared" ref="V2:V7" si="1">SUM(I2:K2,M2:O2,Q2:S2)</f>
        <v>3</v>
      </c>
    </row>
    <row r="3" spans="1:22">
      <c r="A3" s="6" t="s">
        <v>154</v>
      </c>
      <c r="B3" s="6" t="s">
        <v>224</v>
      </c>
      <c r="C3" s="6" t="s">
        <v>74</v>
      </c>
      <c r="D3" s="6" t="s">
        <v>3</v>
      </c>
      <c r="E3" s="7">
        <v>0.96192252635955811</v>
      </c>
      <c r="F3" s="48">
        <v>17006</v>
      </c>
      <c r="G3" s="48">
        <v>13</v>
      </c>
      <c r="H3" s="48">
        <v>16993</v>
      </c>
      <c r="I3" s="7">
        <v>0</v>
      </c>
      <c r="J3" s="7">
        <v>13</v>
      </c>
      <c r="K3" s="7">
        <v>49</v>
      </c>
      <c r="L3" s="7">
        <v>16944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5</v>
      </c>
      <c r="S3" s="7">
        <v>1</v>
      </c>
      <c r="T3" s="7">
        <v>17000</v>
      </c>
      <c r="U3" s="9">
        <f t="shared" si="0"/>
        <v>5668.6666666666661</v>
      </c>
      <c r="V3" s="21">
        <f t="shared" si="1"/>
        <v>68</v>
      </c>
    </row>
    <row r="4" spans="1:22">
      <c r="A4" s="6" t="s">
        <v>161</v>
      </c>
      <c r="B4" s="6" t="s">
        <v>224</v>
      </c>
      <c r="C4" s="6" t="s">
        <v>73</v>
      </c>
      <c r="D4" s="6" t="s">
        <v>3</v>
      </c>
      <c r="E4" s="7">
        <v>0.60026800632476807</v>
      </c>
      <c r="F4" s="48">
        <v>14672</v>
      </c>
      <c r="G4" s="48">
        <v>7</v>
      </c>
      <c r="H4" s="48">
        <v>14665</v>
      </c>
      <c r="I4" s="7">
        <v>0</v>
      </c>
      <c r="J4" s="7">
        <v>7</v>
      </c>
      <c r="K4" s="7">
        <v>44</v>
      </c>
      <c r="L4" s="7">
        <v>14621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4</v>
      </c>
      <c r="S4" s="7">
        <v>0</v>
      </c>
      <c r="T4" s="7">
        <v>14668</v>
      </c>
      <c r="U4" s="9">
        <f t="shared" si="0"/>
        <v>4890.6666666666661</v>
      </c>
      <c r="V4" s="21">
        <f t="shared" si="1"/>
        <v>55</v>
      </c>
    </row>
    <row r="5" spans="1:22">
      <c r="A5" s="6" t="s">
        <v>163</v>
      </c>
      <c r="B5" s="6" t="s">
        <v>224</v>
      </c>
      <c r="C5" s="6" t="s">
        <v>74</v>
      </c>
      <c r="D5" s="6" t="s">
        <v>3</v>
      </c>
      <c r="E5" s="7">
        <v>0.49967548251152039</v>
      </c>
      <c r="F5" s="48">
        <v>17625</v>
      </c>
      <c r="G5" s="48">
        <v>7</v>
      </c>
      <c r="H5" s="48">
        <v>17618</v>
      </c>
      <c r="I5" s="7">
        <v>2</v>
      </c>
      <c r="J5" s="7">
        <v>5</v>
      </c>
      <c r="K5" s="7">
        <v>60</v>
      </c>
      <c r="L5" s="7">
        <v>17558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3</v>
      </c>
      <c r="S5" s="7">
        <v>1</v>
      </c>
      <c r="T5" s="7">
        <v>17621</v>
      </c>
      <c r="U5" s="9">
        <f t="shared" si="0"/>
        <v>5875</v>
      </c>
      <c r="V5" s="21">
        <f t="shared" si="1"/>
        <v>71</v>
      </c>
    </row>
    <row r="6" spans="1:22">
      <c r="A6" s="6" t="s">
        <v>170</v>
      </c>
      <c r="B6" s="6" t="s">
        <v>224</v>
      </c>
      <c r="C6" s="6" t="s">
        <v>73</v>
      </c>
      <c r="D6" s="6" t="s">
        <v>3</v>
      </c>
      <c r="E6" s="7">
        <v>1.3691756725311279</v>
      </c>
      <c r="F6" s="48">
        <v>18384</v>
      </c>
      <c r="G6" s="48">
        <v>20</v>
      </c>
      <c r="H6" s="48">
        <v>18364</v>
      </c>
      <c r="I6" s="7">
        <v>1</v>
      </c>
      <c r="J6" s="7">
        <v>19</v>
      </c>
      <c r="K6" s="7">
        <v>44</v>
      </c>
      <c r="L6" s="7">
        <v>18320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7</v>
      </c>
      <c r="S6" s="7">
        <v>2</v>
      </c>
      <c r="T6" s="7">
        <v>18375</v>
      </c>
      <c r="U6" s="9">
        <f t="shared" si="0"/>
        <v>6128</v>
      </c>
      <c r="V6" s="21">
        <f t="shared" si="1"/>
        <v>73</v>
      </c>
    </row>
    <row r="7" spans="1:22">
      <c r="A7" s="6" t="s">
        <v>172</v>
      </c>
      <c r="B7" s="6" t="s">
        <v>224</v>
      </c>
      <c r="C7" s="6" t="s">
        <v>74</v>
      </c>
      <c r="D7" s="6" t="s">
        <v>3</v>
      </c>
      <c r="E7" s="7">
        <v>0.59744858741760254</v>
      </c>
      <c r="F7" s="48">
        <v>18953</v>
      </c>
      <c r="G7" s="48">
        <v>9</v>
      </c>
      <c r="H7" s="48">
        <v>18944</v>
      </c>
      <c r="I7" s="7">
        <v>1</v>
      </c>
      <c r="J7" s="7">
        <v>14</v>
      </c>
      <c r="K7" s="7">
        <v>73</v>
      </c>
      <c r="L7" s="7">
        <v>18865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3</v>
      </c>
      <c r="S7" s="7">
        <v>3</v>
      </c>
      <c r="T7" s="7">
        <v>18947</v>
      </c>
      <c r="U7" s="9">
        <f t="shared" si="0"/>
        <v>6317.6666666666661</v>
      </c>
      <c r="V7" s="21">
        <f t="shared" si="1"/>
        <v>94</v>
      </c>
    </row>
    <row r="8" spans="1:22">
      <c r="A8" s="6" t="s">
        <v>179</v>
      </c>
      <c r="B8" s="6" t="s">
        <v>224</v>
      </c>
      <c r="C8" s="6" t="s">
        <v>73</v>
      </c>
      <c r="D8" s="6" t="s">
        <v>3</v>
      </c>
      <c r="E8" s="7">
        <v>0.80508297681808472</v>
      </c>
      <c r="F8" s="48">
        <v>15629</v>
      </c>
      <c r="G8" s="48">
        <v>10</v>
      </c>
      <c r="H8" s="48">
        <v>15619</v>
      </c>
      <c r="I8" s="7">
        <v>1</v>
      </c>
      <c r="J8" s="7">
        <v>9</v>
      </c>
      <c r="K8" s="7">
        <v>35</v>
      </c>
      <c r="L8" s="7">
        <v>15584</v>
      </c>
      <c r="M8" s="7">
        <v>0</v>
      </c>
      <c r="N8" s="7">
        <v>0</v>
      </c>
      <c r="O8" s="7">
        <v>0</v>
      </c>
      <c r="P8" s="7">
        <v>0</v>
      </c>
      <c r="Q8" s="7">
        <v>2</v>
      </c>
      <c r="R8" s="7">
        <v>4</v>
      </c>
      <c r="S8" s="7">
        <v>0</v>
      </c>
      <c r="T8" s="7">
        <v>15623</v>
      </c>
    </row>
    <row r="9" spans="1:22">
      <c r="A9" s="6" t="s">
        <v>151</v>
      </c>
      <c r="B9" s="6" t="s">
        <v>223</v>
      </c>
      <c r="C9" s="6" t="s">
        <v>73</v>
      </c>
      <c r="D9" s="6" t="s">
        <v>3</v>
      </c>
      <c r="E9" s="7">
        <v>1.6676987409591675</v>
      </c>
      <c r="F9" s="48">
        <v>12076</v>
      </c>
      <c r="G9" s="48">
        <v>16</v>
      </c>
      <c r="H9" s="48">
        <v>12060</v>
      </c>
      <c r="I9" s="7">
        <v>9</v>
      </c>
      <c r="J9" s="7">
        <v>7</v>
      </c>
      <c r="K9" s="7">
        <v>18</v>
      </c>
      <c r="L9" s="7">
        <v>12042</v>
      </c>
      <c r="M9" s="7">
        <v>0</v>
      </c>
      <c r="N9" s="7">
        <v>0</v>
      </c>
      <c r="O9" s="7">
        <v>0</v>
      </c>
      <c r="P9" s="7">
        <v>0</v>
      </c>
      <c r="Q9" s="7">
        <v>9</v>
      </c>
      <c r="R9" s="7">
        <v>8</v>
      </c>
      <c r="S9" s="7">
        <v>8</v>
      </c>
      <c r="T9" s="7">
        <v>12051</v>
      </c>
      <c r="U9" s="9">
        <f>1/3*F9</f>
        <v>4025.333333333333</v>
      </c>
      <c r="V9" s="21">
        <f>SUM(I9:K9,M9:O9,Q9:S9)</f>
        <v>59</v>
      </c>
    </row>
    <row r="10" spans="1:22">
      <c r="A10" s="6" t="s">
        <v>160</v>
      </c>
      <c r="B10" s="6" t="s">
        <v>223</v>
      </c>
      <c r="C10" s="6" t="s">
        <v>73</v>
      </c>
      <c r="D10" s="6" t="s">
        <v>3</v>
      </c>
      <c r="E10" s="7">
        <v>2.3770020008087158</v>
      </c>
      <c r="F10" s="48">
        <v>13242</v>
      </c>
      <c r="G10" s="48">
        <v>25</v>
      </c>
      <c r="H10" s="48">
        <v>13217</v>
      </c>
      <c r="I10" s="7">
        <v>11</v>
      </c>
      <c r="J10" s="7">
        <v>14</v>
      </c>
      <c r="K10" s="7">
        <v>24</v>
      </c>
      <c r="L10" s="7">
        <v>13193</v>
      </c>
      <c r="M10" s="7">
        <v>0</v>
      </c>
      <c r="N10" s="7">
        <v>0</v>
      </c>
      <c r="O10" s="7">
        <v>0</v>
      </c>
      <c r="P10" s="7">
        <v>0</v>
      </c>
      <c r="Q10" s="7">
        <v>13</v>
      </c>
      <c r="R10" s="7">
        <v>2</v>
      </c>
      <c r="S10" s="7">
        <v>8</v>
      </c>
      <c r="T10" s="7">
        <v>13219</v>
      </c>
      <c r="U10" s="9">
        <f>1/3*F10</f>
        <v>4414</v>
      </c>
      <c r="V10" s="21">
        <f>SUM(I10:K10,M10:O10,Q10:S10)</f>
        <v>72</v>
      </c>
    </row>
    <row r="11" spans="1:22">
      <c r="A11" s="6" t="s">
        <v>169</v>
      </c>
      <c r="B11" s="6" t="s">
        <v>223</v>
      </c>
      <c r="C11" s="6" t="s">
        <v>73</v>
      </c>
      <c r="D11" s="6" t="s">
        <v>3</v>
      </c>
      <c r="E11" s="7">
        <v>3.1257209777832031</v>
      </c>
      <c r="F11" s="48">
        <v>15714</v>
      </c>
      <c r="G11" s="48">
        <v>39</v>
      </c>
      <c r="H11" s="48">
        <v>15675</v>
      </c>
      <c r="I11" s="7">
        <v>16</v>
      </c>
      <c r="J11" s="7">
        <v>23</v>
      </c>
      <c r="K11" s="7">
        <v>19</v>
      </c>
      <c r="L11" s="7">
        <v>15656</v>
      </c>
      <c r="M11" s="7">
        <v>0</v>
      </c>
      <c r="N11" s="7">
        <v>0</v>
      </c>
      <c r="O11" s="7">
        <v>0</v>
      </c>
      <c r="P11" s="7">
        <v>0</v>
      </c>
      <c r="Q11" s="7">
        <v>23</v>
      </c>
      <c r="R11" s="7">
        <v>4</v>
      </c>
      <c r="S11" s="7">
        <v>4</v>
      </c>
      <c r="T11" s="7">
        <v>15683</v>
      </c>
      <c r="U11" s="9">
        <f>1/3*F11</f>
        <v>5238</v>
      </c>
      <c r="V11" s="21">
        <f>SUM(I11:K11,M11:O11,Q11:S11)</f>
        <v>89</v>
      </c>
    </row>
    <row r="12" spans="1:22">
      <c r="A12" s="6" t="s">
        <v>178</v>
      </c>
      <c r="B12" s="6" t="s">
        <v>223</v>
      </c>
      <c r="C12" s="6" t="s">
        <v>73</v>
      </c>
      <c r="D12" s="6" t="s">
        <v>3</v>
      </c>
      <c r="E12" s="7">
        <v>1.3181993961334229</v>
      </c>
      <c r="F12" s="48">
        <v>10502</v>
      </c>
      <c r="G12" s="48">
        <v>11</v>
      </c>
      <c r="H12" s="48">
        <v>10491</v>
      </c>
      <c r="I12" s="7">
        <v>5</v>
      </c>
      <c r="J12" s="7">
        <v>6</v>
      </c>
      <c r="K12" s="7">
        <v>11</v>
      </c>
      <c r="L12" s="7">
        <v>10480</v>
      </c>
      <c r="M12" s="7">
        <v>0</v>
      </c>
      <c r="N12" s="7">
        <v>0</v>
      </c>
      <c r="O12" s="7">
        <v>0</v>
      </c>
      <c r="P12" s="7">
        <v>0</v>
      </c>
      <c r="Q12" s="7">
        <v>5</v>
      </c>
      <c r="R12" s="7">
        <v>5</v>
      </c>
      <c r="S12" s="7">
        <v>4</v>
      </c>
      <c r="T12" s="7">
        <v>10488</v>
      </c>
    </row>
    <row r="13" spans="1:22">
      <c r="A13" s="6" t="s">
        <v>189</v>
      </c>
      <c r="B13" s="6" t="s">
        <v>223</v>
      </c>
      <c r="C13" s="6" t="s">
        <v>74</v>
      </c>
      <c r="D13" s="6" t="s">
        <v>3</v>
      </c>
      <c r="E13" s="7">
        <v>2.734058141708374</v>
      </c>
      <c r="F13" s="48">
        <v>12896</v>
      </c>
      <c r="G13" s="48">
        <v>28</v>
      </c>
      <c r="H13" s="48">
        <v>12868</v>
      </c>
      <c r="I13" s="7">
        <v>11</v>
      </c>
      <c r="J13" s="7">
        <v>12</v>
      </c>
      <c r="K13" s="7">
        <v>19</v>
      </c>
      <c r="L13" s="7">
        <v>12854</v>
      </c>
      <c r="M13" s="7">
        <v>0</v>
      </c>
      <c r="N13" s="7">
        <v>0</v>
      </c>
      <c r="O13" s="7">
        <v>0</v>
      </c>
      <c r="P13" s="7">
        <v>0</v>
      </c>
      <c r="Q13" s="7">
        <v>15</v>
      </c>
      <c r="R13" s="7">
        <v>7</v>
      </c>
      <c r="S13" s="7">
        <v>8</v>
      </c>
      <c r="T13" s="7">
        <v>12866</v>
      </c>
    </row>
    <row r="14" spans="1:22">
      <c r="A14" s="6" t="s">
        <v>198</v>
      </c>
      <c r="B14" s="6" t="s">
        <v>223</v>
      </c>
      <c r="C14" s="6" t="s">
        <v>74</v>
      </c>
      <c r="D14" s="6" t="s">
        <v>3</v>
      </c>
      <c r="E14" s="7">
        <v>2.1557188034057617</v>
      </c>
      <c r="F14" s="48">
        <v>12848</v>
      </c>
      <c r="G14" s="48">
        <v>22</v>
      </c>
      <c r="H14" s="48">
        <v>12826</v>
      </c>
      <c r="I14" s="7">
        <v>11</v>
      </c>
      <c r="J14" s="7">
        <v>7</v>
      </c>
      <c r="K14" s="7">
        <v>20</v>
      </c>
      <c r="L14" s="7">
        <v>12810</v>
      </c>
      <c r="M14" s="7">
        <v>0</v>
      </c>
      <c r="N14" s="7">
        <v>0</v>
      </c>
      <c r="O14" s="7">
        <v>0</v>
      </c>
      <c r="P14" s="7">
        <v>0</v>
      </c>
      <c r="Q14" s="7">
        <v>14</v>
      </c>
      <c r="R14" s="7">
        <v>7</v>
      </c>
      <c r="S14" s="7">
        <v>18</v>
      </c>
      <c r="T14" s="7">
        <v>12809</v>
      </c>
      <c r="V14" s="9"/>
    </row>
    <row r="15" spans="1:22">
      <c r="A15" s="6" t="s">
        <v>207</v>
      </c>
      <c r="B15" s="6" t="s">
        <v>223</v>
      </c>
      <c r="C15" s="6" t="s">
        <v>74</v>
      </c>
      <c r="D15" s="6" t="s">
        <v>3</v>
      </c>
      <c r="E15" s="7">
        <v>1.8477987051010132</v>
      </c>
      <c r="F15" s="48">
        <v>11581</v>
      </c>
      <c r="G15" s="48">
        <v>17</v>
      </c>
      <c r="H15" s="48">
        <v>11564</v>
      </c>
      <c r="I15" s="7">
        <v>8</v>
      </c>
      <c r="J15" s="7">
        <v>8</v>
      </c>
      <c r="K15" s="7">
        <v>26</v>
      </c>
      <c r="L15" s="7">
        <v>11539</v>
      </c>
      <c r="M15" s="7">
        <v>0</v>
      </c>
      <c r="N15" s="7">
        <v>0</v>
      </c>
      <c r="O15" s="7">
        <v>0</v>
      </c>
      <c r="P15" s="7">
        <v>0</v>
      </c>
      <c r="Q15" s="7">
        <v>13</v>
      </c>
      <c r="R15" s="7">
        <v>7</v>
      </c>
      <c r="S15" s="7">
        <v>3</v>
      </c>
      <c r="T15" s="7">
        <v>11558</v>
      </c>
    </row>
    <row r="16" spans="1:22" ht="15.75" thickBot="1">
      <c r="A16" s="6" t="s">
        <v>216</v>
      </c>
      <c r="B16" s="6" t="s">
        <v>223</v>
      </c>
      <c r="C16" s="6" t="s">
        <v>74</v>
      </c>
      <c r="D16" s="6" t="s">
        <v>3</v>
      </c>
      <c r="E16" s="7">
        <v>1.2481882572174072</v>
      </c>
      <c r="F16" s="48">
        <v>8066</v>
      </c>
      <c r="G16" s="48">
        <v>8</v>
      </c>
      <c r="H16" s="48">
        <v>8058</v>
      </c>
      <c r="I16" s="7">
        <v>3</v>
      </c>
      <c r="J16" s="7">
        <v>4</v>
      </c>
      <c r="K16" s="7">
        <v>13</v>
      </c>
      <c r="L16" s="7">
        <v>8046</v>
      </c>
      <c r="M16" s="7">
        <v>0</v>
      </c>
      <c r="N16" s="7">
        <v>0</v>
      </c>
      <c r="O16" s="7">
        <v>0</v>
      </c>
      <c r="P16" s="7">
        <v>0</v>
      </c>
      <c r="Q16" s="7">
        <v>7</v>
      </c>
      <c r="R16" s="7">
        <v>2</v>
      </c>
      <c r="S16" s="7">
        <v>3</v>
      </c>
      <c r="T16" s="7">
        <v>8054</v>
      </c>
    </row>
    <row r="17" spans="1:22">
      <c r="A17" s="6" t="s">
        <v>150</v>
      </c>
      <c r="B17" s="6" t="s">
        <v>222</v>
      </c>
      <c r="C17" s="6" t="s">
        <v>73</v>
      </c>
      <c r="D17" s="6" t="s">
        <v>3</v>
      </c>
      <c r="E17" s="7">
        <v>14.785210609436035</v>
      </c>
      <c r="F17" s="48">
        <v>11724</v>
      </c>
      <c r="G17" s="48">
        <v>137</v>
      </c>
      <c r="H17" s="48">
        <v>11587</v>
      </c>
      <c r="I17" s="7">
        <v>74</v>
      </c>
      <c r="J17" s="7">
        <v>63</v>
      </c>
      <c r="K17" s="7">
        <v>80</v>
      </c>
      <c r="L17" s="7">
        <v>11507</v>
      </c>
      <c r="M17" s="7">
        <v>0</v>
      </c>
      <c r="N17" s="7">
        <v>0</v>
      </c>
      <c r="O17" s="7">
        <v>0</v>
      </c>
      <c r="P17" s="7">
        <v>0</v>
      </c>
      <c r="Q17" s="7">
        <v>92</v>
      </c>
      <c r="R17" s="7">
        <v>38</v>
      </c>
      <c r="S17" s="7">
        <v>37</v>
      </c>
      <c r="T17" s="7">
        <v>11557</v>
      </c>
      <c r="U17" s="13">
        <f t="shared" ref="U17:U23" si="2">1/3*F17</f>
        <v>3908</v>
      </c>
      <c r="V17" s="22">
        <f t="shared" ref="V17:V23" si="3">SUM(I17:K17,M17:O17,Q17:S17)</f>
        <v>384</v>
      </c>
    </row>
    <row r="18" spans="1:22">
      <c r="A18" s="6" t="s">
        <v>153</v>
      </c>
      <c r="B18" s="6" t="s">
        <v>222</v>
      </c>
      <c r="C18" s="6" t="s">
        <v>74</v>
      </c>
      <c r="D18" s="6" t="s">
        <v>3</v>
      </c>
      <c r="E18" s="7">
        <v>13.475467681884766</v>
      </c>
      <c r="F18" s="48">
        <v>10323</v>
      </c>
      <c r="G18" s="48">
        <v>110</v>
      </c>
      <c r="H18" s="48">
        <v>10213</v>
      </c>
      <c r="I18" s="7">
        <v>63</v>
      </c>
      <c r="J18" s="7">
        <v>55</v>
      </c>
      <c r="K18" s="7">
        <v>67</v>
      </c>
      <c r="L18" s="7">
        <v>10138</v>
      </c>
      <c r="M18" s="7">
        <v>0</v>
      </c>
      <c r="N18" s="7">
        <v>0</v>
      </c>
      <c r="O18" s="7">
        <v>0</v>
      </c>
      <c r="P18" s="7">
        <v>0</v>
      </c>
      <c r="Q18" s="7">
        <v>92</v>
      </c>
      <c r="R18" s="7">
        <v>27</v>
      </c>
      <c r="S18" s="7">
        <v>38</v>
      </c>
      <c r="T18" s="7">
        <v>10166</v>
      </c>
      <c r="U18" s="9">
        <f t="shared" si="2"/>
        <v>3441</v>
      </c>
      <c r="V18" s="21">
        <f t="shared" si="3"/>
        <v>342</v>
      </c>
    </row>
    <row r="19" spans="1:22">
      <c r="A19" s="6" t="s">
        <v>159</v>
      </c>
      <c r="B19" s="6" t="s">
        <v>222</v>
      </c>
      <c r="C19" s="6" t="s">
        <v>73</v>
      </c>
      <c r="D19" s="6" t="s">
        <v>3</v>
      </c>
      <c r="E19" s="7">
        <v>15.801715850830078</v>
      </c>
      <c r="F19" s="48">
        <v>12336</v>
      </c>
      <c r="G19" s="48">
        <v>154</v>
      </c>
      <c r="H19" s="48">
        <v>12182</v>
      </c>
      <c r="I19" s="7">
        <v>81</v>
      </c>
      <c r="J19" s="7">
        <v>73</v>
      </c>
      <c r="K19" s="7">
        <v>106</v>
      </c>
      <c r="L19" s="7">
        <v>12076</v>
      </c>
      <c r="M19" s="7">
        <v>0</v>
      </c>
      <c r="N19" s="7">
        <v>0</v>
      </c>
      <c r="O19" s="7">
        <v>0</v>
      </c>
      <c r="P19" s="7">
        <v>0</v>
      </c>
      <c r="Q19" s="7">
        <v>102</v>
      </c>
      <c r="R19" s="7">
        <v>38</v>
      </c>
      <c r="S19" s="7">
        <v>62</v>
      </c>
      <c r="T19" s="7">
        <v>12134</v>
      </c>
      <c r="U19" s="9">
        <f t="shared" si="2"/>
        <v>4112</v>
      </c>
      <c r="V19" s="21">
        <f t="shared" si="3"/>
        <v>462</v>
      </c>
    </row>
    <row r="20" spans="1:22">
      <c r="A20" s="6" t="s">
        <v>162</v>
      </c>
      <c r="B20" s="6" t="s">
        <v>222</v>
      </c>
      <c r="C20" s="6" t="s">
        <v>74</v>
      </c>
      <c r="D20" s="6" t="s">
        <v>3</v>
      </c>
      <c r="E20" s="7">
        <v>15.122076034545898</v>
      </c>
      <c r="F20" s="48">
        <v>11297</v>
      </c>
      <c r="G20" s="48">
        <v>135</v>
      </c>
      <c r="H20" s="48">
        <v>11162</v>
      </c>
      <c r="I20" s="7">
        <v>76</v>
      </c>
      <c r="J20" s="7">
        <v>84</v>
      </c>
      <c r="K20" s="7">
        <v>75</v>
      </c>
      <c r="L20" s="7">
        <v>11062</v>
      </c>
      <c r="M20" s="7">
        <v>0</v>
      </c>
      <c r="N20" s="7">
        <v>0</v>
      </c>
      <c r="O20" s="7">
        <v>0</v>
      </c>
      <c r="P20" s="7">
        <v>0</v>
      </c>
      <c r="Q20" s="7">
        <v>101</v>
      </c>
      <c r="R20" s="7">
        <v>50</v>
      </c>
      <c r="S20" s="7">
        <v>34</v>
      </c>
      <c r="T20" s="7">
        <v>11112</v>
      </c>
      <c r="U20" s="9">
        <f t="shared" si="2"/>
        <v>3765.6666666666665</v>
      </c>
      <c r="V20" s="21">
        <f t="shared" si="3"/>
        <v>420</v>
      </c>
    </row>
    <row r="21" spans="1:22">
      <c r="A21" s="6" t="s">
        <v>168</v>
      </c>
      <c r="B21" s="6" t="s">
        <v>222</v>
      </c>
      <c r="C21" s="6" t="s">
        <v>73</v>
      </c>
      <c r="D21" s="6" t="s">
        <v>3</v>
      </c>
      <c r="E21" s="7">
        <v>18.110818862915039</v>
      </c>
      <c r="F21" s="48">
        <v>12382</v>
      </c>
      <c r="G21" s="48">
        <v>177</v>
      </c>
      <c r="H21" s="48">
        <v>12205</v>
      </c>
      <c r="I21" s="7">
        <v>85</v>
      </c>
      <c r="J21" s="7">
        <v>92</v>
      </c>
      <c r="K21" s="7">
        <v>81</v>
      </c>
      <c r="L21" s="7">
        <v>12124</v>
      </c>
      <c r="M21" s="7">
        <v>0</v>
      </c>
      <c r="N21" s="7">
        <v>0</v>
      </c>
      <c r="O21" s="7">
        <v>0</v>
      </c>
      <c r="P21" s="7">
        <v>0</v>
      </c>
      <c r="Q21" s="7">
        <v>123</v>
      </c>
      <c r="R21" s="7">
        <v>41</v>
      </c>
      <c r="S21" s="7">
        <v>51</v>
      </c>
      <c r="T21" s="7">
        <v>12167</v>
      </c>
      <c r="U21" s="9">
        <f t="shared" si="2"/>
        <v>4127.333333333333</v>
      </c>
      <c r="V21" s="21">
        <f t="shared" si="3"/>
        <v>473</v>
      </c>
    </row>
    <row r="22" spans="1:22" ht="15.75" thickBot="1">
      <c r="A22" s="6" t="s">
        <v>171</v>
      </c>
      <c r="B22" s="6" t="s">
        <v>222</v>
      </c>
      <c r="C22" s="6" t="s">
        <v>74</v>
      </c>
      <c r="D22" s="6" t="s">
        <v>3</v>
      </c>
      <c r="E22" s="7">
        <v>12.785632133483887</v>
      </c>
      <c r="F22" s="48">
        <v>9196</v>
      </c>
      <c r="G22" s="48">
        <v>93</v>
      </c>
      <c r="H22" s="48">
        <v>9103</v>
      </c>
      <c r="I22" s="7">
        <v>52</v>
      </c>
      <c r="J22" s="7">
        <v>51</v>
      </c>
      <c r="K22" s="7">
        <v>46</v>
      </c>
      <c r="L22" s="7">
        <v>9047</v>
      </c>
      <c r="M22" s="7">
        <v>0</v>
      </c>
      <c r="N22" s="7">
        <v>0</v>
      </c>
      <c r="O22" s="7">
        <v>0</v>
      </c>
      <c r="P22" s="7">
        <v>0</v>
      </c>
      <c r="Q22" s="7">
        <v>70</v>
      </c>
      <c r="R22" s="7">
        <v>33</v>
      </c>
      <c r="S22" s="7">
        <v>27</v>
      </c>
      <c r="T22" s="7">
        <v>9066</v>
      </c>
      <c r="U22" s="16">
        <f t="shared" si="2"/>
        <v>3065.333333333333</v>
      </c>
      <c r="V22" s="58">
        <f t="shared" si="3"/>
        <v>279</v>
      </c>
    </row>
    <row r="23" spans="1:22">
      <c r="A23" s="6" t="s">
        <v>177</v>
      </c>
      <c r="B23" s="6" t="s">
        <v>222</v>
      </c>
      <c r="C23" s="6" t="s">
        <v>73</v>
      </c>
      <c r="D23" s="6" t="s">
        <v>3</v>
      </c>
      <c r="E23" s="7">
        <v>15.454100608825684</v>
      </c>
      <c r="F23" s="48">
        <v>13185</v>
      </c>
      <c r="G23" s="48">
        <v>161</v>
      </c>
      <c r="H23" s="48">
        <v>13024</v>
      </c>
      <c r="I23" s="7">
        <v>101</v>
      </c>
      <c r="J23" s="7">
        <v>60</v>
      </c>
      <c r="K23" s="7">
        <v>106</v>
      </c>
      <c r="L23" s="7">
        <v>12918</v>
      </c>
      <c r="M23" s="7">
        <v>0</v>
      </c>
      <c r="N23" s="7">
        <v>0</v>
      </c>
      <c r="O23" s="7">
        <v>0</v>
      </c>
      <c r="P23" s="7">
        <v>0</v>
      </c>
      <c r="Q23" s="7">
        <v>118</v>
      </c>
      <c r="R23" s="7">
        <v>42</v>
      </c>
      <c r="S23" s="7">
        <v>55</v>
      </c>
      <c r="T23" s="7">
        <v>12970</v>
      </c>
      <c r="U23" s="9">
        <f t="shared" si="2"/>
        <v>4395</v>
      </c>
      <c r="V23" s="21">
        <f t="shared" si="3"/>
        <v>482</v>
      </c>
    </row>
    <row r="24" spans="1:22">
      <c r="A24" s="6" t="s">
        <v>180</v>
      </c>
      <c r="B24" s="6" t="s">
        <v>222</v>
      </c>
      <c r="C24" s="6" t="s">
        <v>74</v>
      </c>
      <c r="D24" s="6" t="s">
        <v>3</v>
      </c>
      <c r="E24" s="7">
        <v>12.136066436767578</v>
      </c>
      <c r="F24" s="48">
        <v>9894</v>
      </c>
      <c r="G24" s="48">
        <v>95</v>
      </c>
      <c r="H24" s="48">
        <v>9799</v>
      </c>
      <c r="I24" s="7">
        <v>62</v>
      </c>
      <c r="J24" s="7">
        <v>49</v>
      </c>
      <c r="K24" s="7">
        <v>78</v>
      </c>
      <c r="L24" s="7">
        <v>9705</v>
      </c>
      <c r="M24" s="7">
        <v>0</v>
      </c>
      <c r="N24" s="7">
        <v>0</v>
      </c>
      <c r="O24" s="7">
        <v>0</v>
      </c>
      <c r="P24" s="7">
        <v>0</v>
      </c>
      <c r="Q24" s="7">
        <v>84</v>
      </c>
      <c r="R24" s="7">
        <v>33</v>
      </c>
      <c r="S24" s="7">
        <v>30</v>
      </c>
      <c r="T24" s="7">
        <v>9747</v>
      </c>
    </row>
    <row r="25" spans="1:22">
      <c r="A25" s="6" t="s">
        <v>193</v>
      </c>
      <c r="B25" s="6" t="s">
        <v>226</v>
      </c>
      <c r="C25" s="6" t="s">
        <v>73</v>
      </c>
      <c r="D25" s="6" t="s">
        <v>3</v>
      </c>
      <c r="E25" s="7" t="s">
        <v>149</v>
      </c>
      <c r="F25" s="48">
        <v>16994</v>
      </c>
      <c r="G25" s="48">
        <v>0</v>
      </c>
      <c r="H25" s="48">
        <v>16994</v>
      </c>
      <c r="I25" s="7">
        <v>0</v>
      </c>
      <c r="J25" s="7">
        <v>0</v>
      </c>
      <c r="K25" s="7">
        <v>0</v>
      </c>
      <c r="L25" s="7">
        <v>16994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1</v>
      </c>
      <c r="T25" s="7">
        <v>16993</v>
      </c>
    </row>
    <row r="26" spans="1:22">
      <c r="A26" s="6" t="s">
        <v>202</v>
      </c>
      <c r="B26" s="6" t="s">
        <v>226</v>
      </c>
      <c r="C26" s="6" t="s">
        <v>74</v>
      </c>
      <c r="D26" s="6" t="s">
        <v>3</v>
      </c>
      <c r="E26" s="7" t="s">
        <v>149</v>
      </c>
      <c r="F26" s="48">
        <v>16213</v>
      </c>
      <c r="G26" s="48">
        <v>0</v>
      </c>
      <c r="H26" s="48">
        <v>16213</v>
      </c>
      <c r="I26" s="7">
        <v>0</v>
      </c>
      <c r="J26" s="7">
        <v>0</v>
      </c>
      <c r="K26" s="7">
        <v>0</v>
      </c>
      <c r="L26" s="7">
        <v>16213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1</v>
      </c>
      <c r="T26" s="7">
        <v>16212</v>
      </c>
    </row>
    <row r="27" spans="1:22">
      <c r="A27" s="6" t="s">
        <v>211</v>
      </c>
      <c r="B27" s="6" t="s">
        <v>226</v>
      </c>
      <c r="C27" s="6" t="s">
        <v>73</v>
      </c>
      <c r="D27" s="6" t="s">
        <v>3</v>
      </c>
      <c r="E27" s="7" t="s">
        <v>149</v>
      </c>
      <c r="F27" s="48">
        <v>16772</v>
      </c>
      <c r="G27" s="48">
        <v>0</v>
      </c>
      <c r="H27" s="48">
        <v>16772</v>
      </c>
      <c r="I27" s="7">
        <v>0</v>
      </c>
      <c r="J27" s="7">
        <v>0</v>
      </c>
      <c r="K27" s="7">
        <v>0</v>
      </c>
      <c r="L27" s="7">
        <v>16772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</row>
    <row r="28" spans="1:22">
      <c r="A28" s="6" t="s">
        <v>220</v>
      </c>
      <c r="B28" s="6" t="s">
        <v>226</v>
      </c>
      <c r="C28" s="6" t="s">
        <v>74</v>
      </c>
      <c r="D28" s="6" t="s">
        <v>3</v>
      </c>
      <c r="E28" s="7" t="s">
        <v>149</v>
      </c>
      <c r="F28" s="48">
        <v>17043</v>
      </c>
      <c r="G28" s="48">
        <v>0</v>
      </c>
      <c r="H28" s="48">
        <v>17043</v>
      </c>
      <c r="I28" s="7">
        <v>0</v>
      </c>
      <c r="J28" s="7">
        <v>0</v>
      </c>
      <c r="K28" s="7">
        <v>0</v>
      </c>
      <c r="L28" s="7">
        <v>17043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</row>
    <row r="29" spans="1:22">
      <c r="A29" s="6" t="s">
        <v>152</v>
      </c>
      <c r="B29" s="6" t="s">
        <v>224</v>
      </c>
      <c r="C29" s="6" t="s">
        <v>75</v>
      </c>
      <c r="D29" s="6" t="s">
        <v>6</v>
      </c>
      <c r="E29" s="7">
        <v>0.56192165613174438</v>
      </c>
      <c r="F29" s="48">
        <v>2239</v>
      </c>
      <c r="G29" s="48">
        <v>1</v>
      </c>
      <c r="H29" s="48">
        <v>2238</v>
      </c>
      <c r="I29" s="7">
        <v>1</v>
      </c>
      <c r="J29" s="7">
        <v>0</v>
      </c>
      <c r="K29" s="7">
        <v>1</v>
      </c>
      <c r="L29" s="7">
        <v>2237</v>
      </c>
      <c r="M29" s="7">
        <v>0</v>
      </c>
      <c r="N29" s="7">
        <v>0</v>
      </c>
      <c r="O29" s="7">
        <v>0</v>
      </c>
      <c r="P29" s="7">
        <v>0</v>
      </c>
      <c r="Q29" s="7">
        <v>1</v>
      </c>
      <c r="R29" s="7">
        <v>0</v>
      </c>
      <c r="S29" s="7">
        <v>0</v>
      </c>
      <c r="T29" s="7">
        <v>2238</v>
      </c>
      <c r="U29" s="9">
        <f t="shared" ref="U29:U34" si="4">1/3*F29</f>
        <v>746.33333333333326</v>
      </c>
      <c r="V29" s="21">
        <f t="shared" ref="V29:V34" si="5">SUM(I29:K29,M29:O29,Q29:S29)</f>
        <v>3</v>
      </c>
    </row>
    <row r="30" spans="1:22">
      <c r="A30" s="6" t="s">
        <v>154</v>
      </c>
      <c r="B30" s="6" t="s">
        <v>224</v>
      </c>
      <c r="C30" s="6" t="s">
        <v>75</v>
      </c>
      <c r="D30" s="6" t="s">
        <v>6</v>
      </c>
      <c r="E30" s="7">
        <v>7.3967926204204559E-2</v>
      </c>
      <c r="F30" s="48">
        <v>17006</v>
      </c>
      <c r="G30" s="48">
        <v>1</v>
      </c>
      <c r="H30" s="48">
        <v>17005</v>
      </c>
      <c r="I30" s="7">
        <v>0</v>
      </c>
      <c r="J30" s="7">
        <v>13</v>
      </c>
      <c r="K30" s="7">
        <v>49</v>
      </c>
      <c r="L30" s="7">
        <v>16944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5</v>
      </c>
      <c r="S30" s="7">
        <v>1</v>
      </c>
      <c r="T30" s="7">
        <v>17000</v>
      </c>
      <c r="U30" s="9">
        <f t="shared" si="4"/>
        <v>5668.6666666666661</v>
      </c>
      <c r="V30" s="21">
        <f t="shared" si="5"/>
        <v>68</v>
      </c>
    </row>
    <row r="31" spans="1:22">
      <c r="A31" s="6" t="s">
        <v>161</v>
      </c>
      <c r="B31" s="6" t="s">
        <v>224</v>
      </c>
      <c r="C31" s="6" t="s">
        <v>75</v>
      </c>
      <c r="D31" s="6" t="s">
        <v>6</v>
      </c>
      <c r="E31" s="7">
        <v>0</v>
      </c>
      <c r="F31" s="48">
        <v>14672</v>
      </c>
      <c r="G31" s="48">
        <v>0</v>
      </c>
      <c r="H31" s="48">
        <v>14672</v>
      </c>
      <c r="I31" s="7">
        <v>0</v>
      </c>
      <c r="J31" s="7">
        <v>7</v>
      </c>
      <c r="K31" s="7">
        <v>44</v>
      </c>
      <c r="L31" s="7">
        <v>14621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4</v>
      </c>
      <c r="S31" s="7">
        <v>0</v>
      </c>
      <c r="T31" s="7">
        <v>14668</v>
      </c>
      <c r="U31" s="9">
        <f t="shared" si="4"/>
        <v>4890.6666666666661</v>
      </c>
      <c r="V31" s="21">
        <f t="shared" si="5"/>
        <v>55</v>
      </c>
    </row>
    <row r="32" spans="1:22">
      <c r="A32" s="6" t="s">
        <v>163</v>
      </c>
      <c r="B32" s="6" t="s">
        <v>224</v>
      </c>
      <c r="C32" s="6" t="s">
        <v>75</v>
      </c>
      <c r="D32" s="6" t="s">
        <v>6</v>
      </c>
      <c r="E32" s="7">
        <v>7.1370057761669159E-2</v>
      </c>
      <c r="F32" s="48">
        <v>17625</v>
      </c>
      <c r="G32" s="48">
        <v>1</v>
      </c>
      <c r="H32" s="48">
        <v>17624</v>
      </c>
      <c r="I32" s="7">
        <v>2</v>
      </c>
      <c r="J32" s="7">
        <v>5</v>
      </c>
      <c r="K32" s="7">
        <v>60</v>
      </c>
      <c r="L32" s="7">
        <v>17558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3</v>
      </c>
      <c r="S32" s="7">
        <v>1</v>
      </c>
      <c r="T32" s="7">
        <v>17621</v>
      </c>
      <c r="U32" s="9">
        <f t="shared" si="4"/>
        <v>5875</v>
      </c>
      <c r="V32" s="21">
        <f t="shared" si="5"/>
        <v>71</v>
      </c>
    </row>
    <row r="33" spans="1:22">
      <c r="A33" s="6" t="s">
        <v>170</v>
      </c>
      <c r="B33" s="6" t="s">
        <v>224</v>
      </c>
      <c r="C33" s="6" t="s">
        <v>75</v>
      </c>
      <c r="D33" s="6" t="s">
        <v>6</v>
      </c>
      <c r="E33" s="7">
        <v>0.13685052096843719</v>
      </c>
      <c r="F33" s="48">
        <v>18384</v>
      </c>
      <c r="G33" s="48">
        <v>2</v>
      </c>
      <c r="H33" s="48">
        <v>18382</v>
      </c>
      <c r="I33" s="7">
        <v>1</v>
      </c>
      <c r="J33" s="7">
        <v>19</v>
      </c>
      <c r="K33" s="7">
        <v>44</v>
      </c>
      <c r="L33" s="7">
        <v>18320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7</v>
      </c>
      <c r="S33" s="7">
        <v>2</v>
      </c>
      <c r="T33" s="7">
        <v>18375</v>
      </c>
      <c r="U33" s="9">
        <f t="shared" si="4"/>
        <v>6128</v>
      </c>
      <c r="V33" s="21">
        <f t="shared" si="5"/>
        <v>73</v>
      </c>
    </row>
    <row r="34" spans="1:22">
      <c r="A34" s="6" t="s">
        <v>172</v>
      </c>
      <c r="B34" s="6" t="s">
        <v>224</v>
      </c>
      <c r="C34" s="6" t="s">
        <v>75</v>
      </c>
      <c r="D34" s="6" t="s">
        <v>6</v>
      </c>
      <c r="E34" s="7">
        <v>0.1991180032491684</v>
      </c>
      <c r="F34" s="48">
        <v>18953</v>
      </c>
      <c r="G34" s="48">
        <v>3</v>
      </c>
      <c r="H34" s="48">
        <v>18950</v>
      </c>
      <c r="I34" s="7">
        <v>1</v>
      </c>
      <c r="J34" s="7">
        <v>14</v>
      </c>
      <c r="K34" s="7">
        <v>73</v>
      </c>
      <c r="L34" s="7">
        <v>18865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3</v>
      </c>
      <c r="S34" s="7">
        <v>3</v>
      </c>
      <c r="T34" s="7">
        <v>18947</v>
      </c>
      <c r="U34" s="9">
        <f t="shared" si="4"/>
        <v>6317.6666666666661</v>
      </c>
      <c r="V34" s="21">
        <f t="shared" si="5"/>
        <v>94</v>
      </c>
    </row>
    <row r="35" spans="1:22" ht="15.75" thickBot="1">
      <c r="A35" s="6" t="s">
        <v>179</v>
      </c>
      <c r="B35" s="6" t="s">
        <v>224</v>
      </c>
      <c r="C35" s="6" t="s">
        <v>75</v>
      </c>
      <c r="D35" s="6" t="s">
        <v>6</v>
      </c>
      <c r="E35" s="7">
        <v>0.160975381731987</v>
      </c>
      <c r="F35" s="48">
        <v>15629</v>
      </c>
      <c r="G35" s="48">
        <v>2</v>
      </c>
      <c r="H35" s="48">
        <v>15627</v>
      </c>
      <c r="I35" s="7">
        <v>1</v>
      </c>
      <c r="J35" s="7">
        <v>9</v>
      </c>
      <c r="K35" s="7">
        <v>35</v>
      </c>
      <c r="L35" s="7">
        <v>15584</v>
      </c>
      <c r="M35" s="7">
        <v>0</v>
      </c>
      <c r="N35" s="7">
        <v>0</v>
      </c>
      <c r="O35" s="7">
        <v>0</v>
      </c>
      <c r="P35" s="7">
        <v>0</v>
      </c>
      <c r="Q35" s="7">
        <v>2</v>
      </c>
      <c r="R35" s="7">
        <v>4</v>
      </c>
      <c r="S35" s="7">
        <v>0</v>
      </c>
      <c r="T35" s="7">
        <v>15623</v>
      </c>
    </row>
    <row r="36" spans="1:22">
      <c r="A36" s="6" t="s">
        <v>181</v>
      </c>
      <c r="B36" s="6" t="s">
        <v>224</v>
      </c>
      <c r="C36" s="6" t="s">
        <v>75</v>
      </c>
      <c r="D36" s="6" t="s">
        <v>6</v>
      </c>
      <c r="E36" s="7">
        <v>0.13696227967739105</v>
      </c>
      <c r="F36" s="48">
        <v>18369</v>
      </c>
      <c r="G36" s="48">
        <v>2</v>
      </c>
      <c r="H36" s="48">
        <v>18367</v>
      </c>
      <c r="I36" s="7">
        <v>2</v>
      </c>
      <c r="J36" s="7">
        <v>6</v>
      </c>
      <c r="K36" s="7">
        <v>59</v>
      </c>
      <c r="L36" s="7">
        <v>18302</v>
      </c>
      <c r="M36" s="7">
        <v>0</v>
      </c>
      <c r="N36" s="7">
        <v>0</v>
      </c>
      <c r="O36" s="7">
        <v>0</v>
      </c>
      <c r="P36" s="7">
        <v>0</v>
      </c>
      <c r="Q36" s="7">
        <v>1</v>
      </c>
      <c r="R36" s="7">
        <v>3</v>
      </c>
      <c r="S36" s="7">
        <v>1</v>
      </c>
      <c r="T36" s="7">
        <v>18364</v>
      </c>
      <c r="U36" s="13"/>
      <c r="V36" s="13"/>
    </row>
    <row r="37" spans="1:22">
      <c r="A37" s="6" t="s">
        <v>151</v>
      </c>
      <c r="B37" s="6" t="s">
        <v>223</v>
      </c>
      <c r="C37" s="6" t="s">
        <v>75</v>
      </c>
      <c r="D37" s="6" t="s">
        <v>6</v>
      </c>
      <c r="E37" s="7">
        <v>1.7720034122467041</v>
      </c>
      <c r="F37" s="48">
        <v>12076</v>
      </c>
      <c r="G37" s="48">
        <v>17</v>
      </c>
      <c r="H37" s="48">
        <v>12059</v>
      </c>
      <c r="I37" s="7">
        <v>9</v>
      </c>
      <c r="J37" s="7">
        <v>7</v>
      </c>
      <c r="K37" s="7">
        <v>18</v>
      </c>
      <c r="L37" s="7">
        <v>12042</v>
      </c>
      <c r="M37" s="7">
        <v>0</v>
      </c>
      <c r="N37" s="7">
        <v>0</v>
      </c>
      <c r="O37" s="7">
        <v>0</v>
      </c>
      <c r="P37" s="7">
        <v>0</v>
      </c>
      <c r="Q37" s="7">
        <v>9</v>
      </c>
      <c r="R37" s="7">
        <v>8</v>
      </c>
      <c r="S37" s="7">
        <v>8</v>
      </c>
      <c r="T37" s="7">
        <v>12051</v>
      </c>
      <c r="U37" s="9">
        <f>1/3*F37</f>
        <v>4025.333333333333</v>
      </c>
      <c r="V37" s="21">
        <f>SUM(I37:K37,M37:O37,Q37:S37)</f>
        <v>59</v>
      </c>
    </row>
    <row r="38" spans="1:22">
      <c r="A38" s="6" t="s">
        <v>160</v>
      </c>
      <c r="B38" s="6" t="s">
        <v>223</v>
      </c>
      <c r="C38" s="6" t="s">
        <v>75</v>
      </c>
      <c r="D38" s="6" t="s">
        <v>6</v>
      </c>
      <c r="E38" s="7">
        <v>1.9963798522949219</v>
      </c>
      <c r="F38" s="48">
        <v>13242</v>
      </c>
      <c r="G38" s="48">
        <v>21</v>
      </c>
      <c r="H38" s="48">
        <v>13221</v>
      </c>
      <c r="I38" s="7">
        <v>11</v>
      </c>
      <c r="J38" s="7">
        <v>14</v>
      </c>
      <c r="K38" s="7">
        <v>24</v>
      </c>
      <c r="L38" s="7">
        <v>13193</v>
      </c>
      <c r="M38" s="7">
        <v>0</v>
      </c>
      <c r="N38" s="7">
        <v>0</v>
      </c>
      <c r="O38" s="7">
        <v>0</v>
      </c>
      <c r="P38" s="7">
        <v>0</v>
      </c>
      <c r="Q38" s="7">
        <v>13</v>
      </c>
      <c r="R38" s="7">
        <v>2</v>
      </c>
      <c r="S38" s="7">
        <v>8</v>
      </c>
      <c r="T38" s="7">
        <v>13219</v>
      </c>
      <c r="U38" s="9">
        <f>1/3*F38</f>
        <v>4414</v>
      </c>
      <c r="V38" s="21">
        <f>SUM(I38:K38,M38:O38,Q38:S38)</f>
        <v>72</v>
      </c>
    </row>
    <row r="39" spans="1:22">
      <c r="A39" s="6" t="s">
        <v>169</v>
      </c>
      <c r="B39" s="6" t="s">
        <v>223</v>
      </c>
      <c r="C39" s="6" t="s">
        <v>75</v>
      </c>
      <c r="D39" s="6" t="s">
        <v>6</v>
      </c>
      <c r="E39" s="7">
        <v>2.1631331443786621</v>
      </c>
      <c r="F39" s="48">
        <v>15714</v>
      </c>
      <c r="G39" s="48">
        <v>27</v>
      </c>
      <c r="H39" s="48">
        <v>15687</v>
      </c>
      <c r="I39" s="7">
        <v>16</v>
      </c>
      <c r="J39" s="7">
        <v>23</v>
      </c>
      <c r="K39" s="7">
        <v>19</v>
      </c>
      <c r="L39" s="7">
        <v>15656</v>
      </c>
      <c r="M39" s="7">
        <v>0</v>
      </c>
      <c r="N39" s="7">
        <v>0</v>
      </c>
      <c r="O39" s="7">
        <v>0</v>
      </c>
      <c r="P39" s="7">
        <v>0</v>
      </c>
      <c r="Q39" s="7">
        <v>23</v>
      </c>
      <c r="R39" s="7">
        <v>4</v>
      </c>
      <c r="S39" s="7">
        <v>4</v>
      </c>
      <c r="T39" s="7">
        <v>15683</v>
      </c>
      <c r="U39" s="9">
        <f>1/3*F39</f>
        <v>5238</v>
      </c>
      <c r="V39" s="21">
        <f>SUM(I39:K39,M39:O39,Q39:S39)</f>
        <v>89</v>
      </c>
    </row>
    <row r="40" spans="1:22">
      <c r="A40" s="6" t="s">
        <v>178</v>
      </c>
      <c r="B40" s="6" t="s">
        <v>223</v>
      </c>
      <c r="C40" s="6" t="s">
        <v>75</v>
      </c>
      <c r="D40" s="6" t="s">
        <v>6</v>
      </c>
      <c r="E40" s="7">
        <v>1.0784239768981934</v>
      </c>
      <c r="F40" s="48">
        <v>10502</v>
      </c>
      <c r="G40" s="48">
        <v>9</v>
      </c>
      <c r="H40" s="48">
        <v>10493</v>
      </c>
      <c r="I40" s="7">
        <v>5</v>
      </c>
      <c r="J40" s="7">
        <v>6</v>
      </c>
      <c r="K40" s="7">
        <v>11</v>
      </c>
      <c r="L40" s="7">
        <v>10480</v>
      </c>
      <c r="M40" s="7">
        <v>0</v>
      </c>
      <c r="N40" s="7">
        <v>0</v>
      </c>
      <c r="O40" s="7">
        <v>0</v>
      </c>
      <c r="P40" s="7">
        <v>0</v>
      </c>
      <c r="Q40" s="7">
        <v>5</v>
      </c>
      <c r="R40" s="7">
        <v>5</v>
      </c>
      <c r="S40" s="7">
        <v>4</v>
      </c>
      <c r="T40" s="7">
        <v>10488</v>
      </c>
    </row>
    <row r="41" spans="1:22">
      <c r="A41" s="6" t="s">
        <v>189</v>
      </c>
      <c r="B41" s="6" t="s">
        <v>223</v>
      </c>
      <c r="C41" s="6" t="s">
        <v>75</v>
      </c>
      <c r="D41" s="6" t="s">
        <v>6</v>
      </c>
      <c r="E41" s="7">
        <v>2.2453975677490234</v>
      </c>
      <c r="F41" s="48">
        <v>12896</v>
      </c>
      <c r="G41" s="48">
        <v>23</v>
      </c>
      <c r="H41" s="48">
        <v>12873</v>
      </c>
      <c r="I41" s="7">
        <v>11</v>
      </c>
      <c r="J41" s="7">
        <v>12</v>
      </c>
      <c r="K41" s="7">
        <v>19</v>
      </c>
      <c r="L41" s="7">
        <v>12854</v>
      </c>
      <c r="M41" s="7">
        <v>0</v>
      </c>
      <c r="N41" s="7">
        <v>0</v>
      </c>
      <c r="O41" s="7">
        <v>0</v>
      </c>
      <c r="P41" s="7">
        <v>0</v>
      </c>
      <c r="Q41" s="7">
        <v>15</v>
      </c>
      <c r="R41" s="7">
        <v>7</v>
      </c>
      <c r="S41" s="7">
        <v>8</v>
      </c>
      <c r="T41" s="7">
        <v>12866</v>
      </c>
    </row>
    <row r="42" spans="1:22">
      <c r="A42" s="6" t="s">
        <v>198</v>
      </c>
      <c r="B42" s="6" t="s">
        <v>223</v>
      </c>
      <c r="C42" s="6" t="s">
        <v>75</v>
      </c>
      <c r="D42" s="6" t="s">
        <v>6</v>
      </c>
      <c r="E42" s="7">
        <v>3.1368136405944824</v>
      </c>
      <c r="F42" s="48">
        <v>12848</v>
      </c>
      <c r="G42" s="48">
        <v>32</v>
      </c>
      <c r="H42" s="48">
        <v>12816</v>
      </c>
      <c r="I42" s="7">
        <v>11</v>
      </c>
      <c r="J42" s="7">
        <v>7</v>
      </c>
      <c r="K42" s="7">
        <v>20</v>
      </c>
      <c r="L42" s="7">
        <v>12810</v>
      </c>
      <c r="M42" s="7">
        <v>0</v>
      </c>
      <c r="N42" s="7">
        <v>0</v>
      </c>
      <c r="O42" s="7">
        <v>0</v>
      </c>
      <c r="P42" s="7">
        <v>0</v>
      </c>
      <c r="Q42" s="7">
        <v>14</v>
      </c>
      <c r="R42" s="7">
        <v>7</v>
      </c>
      <c r="S42" s="7">
        <v>18</v>
      </c>
      <c r="T42" s="7">
        <v>12809</v>
      </c>
      <c r="V42" s="9"/>
    </row>
    <row r="43" spans="1:22">
      <c r="A43" s="6" t="s">
        <v>207</v>
      </c>
      <c r="B43" s="6" t="s">
        <v>223</v>
      </c>
      <c r="C43" s="6" t="s">
        <v>75</v>
      </c>
      <c r="D43" s="6" t="s">
        <v>6</v>
      </c>
      <c r="E43" s="7">
        <v>1.7390296459197998</v>
      </c>
      <c r="F43" s="48">
        <v>11581</v>
      </c>
      <c r="G43" s="48">
        <v>16</v>
      </c>
      <c r="H43" s="48">
        <v>11565</v>
      </c>
      <c r="I43" s="7">
        <v>8</v>
      </c>
      <c r="J43" s="7">
        <v>8</v>
      </c>
      <c r="K43" s="7">
        <v>26</v>
      </c>
      <c r="L43" s="7">
        <v>11539</v>
      </c>
      <c r="M43" s="7">
        <v>0</v>
      </c>
      <c r="N43" s="7">
        <v>0</v>
      </c>
      <c r="O43" s="7">
        <v>0</v>
      </c>
      <c r="P43" s="7">
        <v>0</v>
      </c>
      <c r="Q43" s="7">
        <v>13</v>
      </c>
      <c r="R43" s="7">
        <v>7</v>
      </c>
      <c r="S43" s="7">
        <v>3</v>
      </c>
      <c r="T43" s="7">
        <v>11558</v>
      </c>
    </row>
    <row r="44" spans="1:22">
      <c r="A44" s="6" t="s">
        <v>216</v>
      </c>
      <c r="B44" s="6" t="s">
        <v>223</v>
      </c>
      <c r="C44" s="6" t="s">
        <v>75</v>
      </c>
      <c r="D44" s="6" t="s">
        <v>6</v>
      </c>
      <c r="E44" s="7">
        <v>1.5604288578033447</v>
      </c>
      <c r="F44" s="48">
        <v>8066</v>
      </c>
      <c r="G44" s="48">
        <v>10</v>
      </c>
      <c r="H44" s="48">
        <v>8056</v>
      </c>
      <c r="I44" s="7">
        <v>3</v>
      </c>
      <c r="J44" s="7">
        <v>4</v>
      </c>
      <c r="K44" s="7">
        <v>13</v>
      </c>
      <c r="L44" s="7">
        <v>8046</v>
      </c>
      <c r="M44" s="7">
        <v>0</v>
      </c>
      <c r="N44" s="7">
        <v>0</v>
      </c>
      <c r="O44" s="7">
        <v>0</v>
      </c>
      <c r="P44" s="7">
        <v>0</v>
      </c>
      <c r="Q44" s="7">
        <v>7</v>
      </c>
      <c r="R44" s="7">
        <v>2</v>
      </c>
      <c r="S44" s="7">
        <v>3</v>
      </c>
      <c r="T44" s="7">
        <v>8054</v>
      </c>
    </row>
    <row r="45" spans="1:22">
      <c r="A45" s="6" t="s">
        <v>150</v>
      </c>
      <c r="B45" s="6" t="s">
        <v>222</v>
      </c>
      <c r="C45" s="6" t="s">
        <v>75</v>
      </c>
      <c r="D45" s="6" t="s">
        <v>6</v>
      </c>
      <c r="E45" s="7">
        <v>13.917046546936035</v>
      </c>
      <c r="F45" s="48">
        <v>11724</v>
      </c>
      <c r="G45" s="48">
        <v>129</v>
      </c>
      <c r="H45" s="48">
        <v>11595</v>
      </c>
      <c r="I45" s="7">
        <v>74</v>
      </c>
      <c r="J45" s="7">
        <v>63</v>
      </c>
      <c r="K45" s="7">
        <v>80</v>
      </c>
      <c r="L45" s="7">
        <v>11507</v>
      </c>
      <c r="M45" s="7">
        <v>0</v>
      </c>
      <c r="N45" s="7">
        <v>0</v>
      </c>
      <c r="O45" s="7">
        <v>0</v>
      </c>
      <c r="P45" s="7">
        <v>0</v>
      </c>
      <c r="Q45" s="7">
        <v>92</v>
      </c>
      <c r="R45" s="7">
        <v>38</v>
      </c>
      <c r="S45" s="7">
        <v>37</v>
      </c>
      <c r="T45" s="7">
        <v>11557</v>
      </c>
      <c r="U45" s="9">
        <f t="shared" ref="U45:U50" si="6">1/3*F45</f>
        <v>3908</v>
      </c>
      <c r="V45" s="21">
        <f t="shared" ref="V45:V50" si="7">SUM(I45:K45,M45:O45,Q45:S45)</f>
        <v>384</v>
      </c>
    </row>
    <row r="46" spans="1:22">
      <c r="A46" s="6" t="s">
        <v>153</v>
      </c>
      <c r="B46" s="6" t="s">
        <v>222</v>
      </c>
      <c r="C46" s="6" t="s">
        <v>75</v>
      </c>
      <c r="D46" s="6" t="s">
        <v>6</v>
      </c>
      <c r="E46" s="7">
        <v>15.941139221191406</v>
      </c>
      <c r="F46" s="48">
        <v>10323</v>
      </c>
      <c r="G46" s="48">
        <v>130</v>
      </c>
      <c r="H46" s="48">
        <v>10193</v>
      </c>
      <c r="I46" s="7">
        <v>63</v>
      </c>
      <c r="J46" s="7">
        <v>55</v>
      </c>
      <c r="K46" s="7">
        <v>67</v>
      </c>
      <c r="L46" s="7">
        <v>10138</v>
      </c>
      <c r="M46" s="7">
        <v>0</v>
      </c>
      <c r="N46" s="7">
        <v>0</v>
      </c>
      <c r="O46" s="7">
        <v>0</v>
      </c>
      <c r="P46" s="7">
        <v>0</v>
      </c>
      <c r="Q46" s="7">
        <v>92</v>
      </c>
      <c r="R46" s="7">
        <v>27</v>
      </c>
      <c r="S46" s="7">
        <v>38</v>
      </c>
      <c r="T46" s="7">
        <v>10166</v>
      </c>
      <c r="U46" s="9">
        <f t="shared" si="6"/>
        <v>3441</v>
      </c>
      <c r="V46" s="21">
        <f t="shared" si="7"/>
        <v>342</v>
      </c>
    </row>
    <row r="47" spans="1:22">
      <c r="A47" s="6" t="s">
        <v>159</v>
      </c>
      <c r="B47" s="6" t="s">
        <v>222</v>
      </c>
      <c r="C47" s="6" t="s">
        <v>75</v>
      </c>
      <c r="D47" s="6" t="s">
        <v>6</v>
      </c>
      <c r="E47" s="7">
        <v>16.834697723388672</v>
      </c>
      <c r="F47" s="48">
        <v>12336</v>
      </c>
      <c r="G47" s="48">
        <v>164</v>
      </c>
      <c r="H47" s="48">
        <v>12172</v>
      </c>
      <c r="I47" s="7">
        <v>81</v>
      </c>
      <c r="J47" s="7">
        <v>73</v>
      </c>
      <c r="K47" s="7">
        <v>106</v>
      </c>
      <c r="L47" s="7">
        <v>12076</v>
      </c>
      <c r="M47" s="7">
        <v>0</v>
      </c>
      <c r="N47" s="7">
        <v>0</v>
      </c>
      <c r="O47" s="7">
        <v>0</v>
      </c>
      <c r="P47" s="7">
        <v>0</v>
      </c>
      <c r="Q47" s="7">
        <v>102</v>
      </c>
      <c r="R47" s="7">
        <v>38</v>
      </c>
      <c r="S47" s="7">
        <v>62</v>
      </c>
      <c r="T47" s="7">
        <v>12134</v>
      </c>
      <c r="U47" s="9">
        <f t="shared" si="6"/>
        <v>4112</v>
      </c>
      <c r="V47" s="21">
        <f t="shared" si="7"/>
        <v>462</v>
      </c>
    </row>
    <row r="48" spans="1:22">
      <c r="A48" s="6" t="s">
        <v>162</v>
      </c>
      <c r="B48" s="6" t="s">
        <v>222</v>
      </c>
      <c r="C48" s="6" t="s">
        <v>75</v>
      </c>
      <c r="D48" s="6" t="s">
        <v>6</v>
      </c>
      <c r="E48" s="7">
        <v>15.122076034545898</v>
      </c>
      <c r="F48" s="48">
        <v>11297</v>
      </c>
      <c r="G48" s="48">
        <v>135</v>
      </c>
      <c r="H48" s="48">
        <v>11162</v>
      </c>
      <c r="I48" s="7">
        <v>76</v>
      </c>
      <c r="J48" s="7">
        <v>84</v>
      </c>
      <c r="K48" s="7">
        <v>75</v>
      </c>
      <c r="L48" s="7">
        <v>11062</v>
      </c>
      <c r="M48" s="7">
        <v>0</v>
      </c>
      <c r="N48" s="7">
        <v>0</v>
      </c>
      <c r="O48" s="7">
        <v>0</v>
      </c>
      <c r="P48" s="7">
        <v>0</v>
      </c>
      <c r="Q48" s="7">
        <v>101</v>
      </c>
      <c r="R48" s="7">
        <v>50</v>
      </c>
      <c r="S48" s="7">
        <v>34</v>
      </c>
      <c r="T48" s="7">
        <v>11112</v>
      </c>
      <c r="U48" s="9">
        <f t="shared" si="6"/>
        <v>3765.6666666666665</v>
      </c>
      <c r="V48" s="21">
        <f t="shared" si="7"/>
        <v>420</v>
      </c>
    </row>
    <row r="49" spans="1:22">
      <c r="A49" s="6" t="s">
        <v>168</v>
      </c>
      <c r="B49" s="6" t="s">
        <v>222</v>
      </c>
      <c r="C49" s="6" t="s">
        <v>75</v>
      </c>
      <c r="D49" s="6" t="s">
        <v>6</v>
      </c>
      <c r="E49" s="7">
        <v>17.801673889160156</v>
      </c>
      <c r="F49" s="48">
        <v>12382</v>
      </c>
      <c r="G49" s="48">
        <v>174</v>
      </c>
      <c r="H49" s="48">
        <v>12208</v>
      </c>
      <c r="I49" s="7">
        <v>85</v>
      </c>
      <c r="J49" s="7">
        <v>92</v>
      </c>
      <c r="K49" s="7">
        <v>81</v>
      </c>
      <c r="L49" s="7">
        <v>12124</v>
      </c>
      <c r="M49" s="7">
        <v>0</v>
      </c>
      <c r="N49" s="7">
        <v>0</v>
      </c>
      <c r="O49" s="7">
        <v>0</v>
      </c>
      <c r="P49" s="7">
        <v>0</v>
      </c>
      <c r="Q49" s="7">
        <v>123</v>
      </c>
      <c r="R49" s="7">
        <v>41</v>
      </c>
      <c r="S49" s="7">
        <v>51</v>
      </c>
      <c r="T49" s="7">
        <v>12167</v>
      </c>
      <c r="U49" s="9">
        <f t="shared" si="6"/>
        <v>4127.333333333333</v>
      </c>
      <c r="V49" s="21">
        <f t="shared" si="7"/>
        <v>473</v>
      </c>
    </row>
    <row r="50" spans="1:22">
      <c r="A50" s="6" t="s">
        <v>171</v>
      </c>
      <c r="B50" s="6" t="s">
        <v>222</v>
      </c>
      <c r="C50" s="6" t="s">
        <v>75</v>
      </c>
      <c r="D50" s="6" t="s">
        <v>6</v>
      </c>
      <c r="E50" s="7">
        <v>13.338476181030273</v>
      </c>
      <c r="F50" s="48">
        <v>9196</v>
      </c>
      <c r="G50" s="48">
        <v>97</v>
      </c>
      <c r="H50" s="48">
        <v>9099</v>
      </c>
      <c r="I50" s="7">
        <v>52</v>
      </c>
      <c r="J50" s="7">
        <v>51</v>
      </c>
      <c r="K50" s="7">
        <v>46</v>
      </c>
      <c r="L50" s="7">
        <v>9047</v>
      </c>
      <c r="M50" s="7">
        <v>0</v>
      </c>
      <c r="N50" s="7">
        <v>0</v>
      </c>
      <c r="O50" s="7">
        <v>0</v>
      </c>
      <c r="P50" s="7">
        <v>0</v>
      </c>
      <c r="Q50" s="7">
        <v>70</v>
      </c>
      <c r="R50" s="7">
        <v>33</v>
      </c>
      <c r="S50" s="7">
        <v>27</v>
      </c>
      <c r="T50" s="7">
        <v>9066</v>
      </c>
      <c r="U50" s="9">
        <f t="shared" si="6"/>
        <v>3065.333333333333</v>
      </c>
      <c r="V50" s="21">
        <f t="shared" si="7"/>
        <v>279</v>
      </c>
    </row>
    <row r="51" spans="1:22">
      <c r="A51" s="6" t="s">
        <v>177</v>
      </c>
      <c r="B51" s="6" t="s">
        <v>222</v>
      </c>
      <c r="C51" s="6" t="s">
        <v>75</v>
      </c>
      <c r="D51" s="6" t="s">
        <v>6</v>
      </c>
      <c r="E51" s="7">
        <v>16.613597869873047</v>
      </c>
      <c r="F51" s="48">
        <v>13185</v>
      </c>
      <c r="G51" s="48">
        <v>173</v>
      </c>
      <c r="H51" s="48">
        <v>13012</v>
      </c>
      <c r="I51" s="7">
        <v>101</v>
      </c>
      <c r="J51" s="7">
        <v>60</v>
      </c>
      <c r="K51" s="7">
        <v>106</v>
      </c>
      <c r="L51" s="7">
        <v>12918</v>
      </c>
      <c r="M51" s="7">
        <v>0</v>
      </c>
      <c r="N51" s="7">
        <v>0</v>
      </c>
      <c r="O51" s="7">
        <v>0</v>
      </c>
      <c r="P51" s="7">
        <v>0</v>
      </c>
      <c r="Q51" s="7">
        <v>118</v>
      </c>
      <c r="R51" s="7">
        <v>42</v>
      </c>
      <c r="S51" s="7">
        <v>55</v>
      </c>
      <c r="T51" s="7">
        <v>12970</v>
      </c>
    </row>
    <row r="52" spans="1:22">
      <c r="A52" s="6" t="s">
        <v>180</v>
      </c>
      <c r="B52" s="6" t="s">
        <v>222</v>
      </c>
      <c r="C52" s="6" t="s">
        <v>75</v>
      </c>
      <c r="D52" s="6" t="s">
        <v>6</v>
      </c>
      <c r="E52" s="7">
        <v>14.577394485473633</v>
      </c>
      <c r="F52" s="48">
        <v>9894</v>
      </c>
      <c r="G52" s="48">
        <v>114</v>
      </c>
      <c r="H52" s="48">
        <v>9780</v>
      </c>
      <c r="I52" s="7">
        <v>62</v>
      </c>
      <c r="J52" s="7">
        <v>49</v>
      </c>
      <c r="K52" s="7">
        <v>78</v>
      </c>
      <c r="L52" s="7">
        <v>9705</v>
      </c>
      <c r="M52" s="7">
        <v>0</v>
      </c>
      <c r="N52" s="7">
        <v>0</v>
      </c>
      <c r="O52" s="7">
        <v>0</v>
      </c>
      <c r="P52" s="7">
        <v>0</v>
      </c>
      <c r="Q52" s="7">
        <v>84</v>
      </c>
      <c r="R52" s="7">
        <v>33</v>
      </c>
      <c r="S52" s="7">
        <v>30</v>
      </c>
      <c r="T52" s="7">
        <v>9747</v>
      </c>
    </row>
    <row r="53" spans="1:22">
      <c r="A53" s="6" t="s">
        <v>193</v>
      </c>
      <c r="B53" s="6" t="s">
        <v>226</v>
      </c>
      <c r="C53" s="6" t="s">
        <v>75</v>
      </c>
      <c r="D53" s="6" t="s">
        <v>6</v>
      </c>
      <c r="E53" s="7">
        <v>7.4020162224769592E-2</v>
      </c>
      <c r="F53" s="48">
        <v>16994</v>
      </c>
      <c r="G53" s="48">
        <v>1</v>
      </c>
      <c r="H53" s="48">
        <v>16993</v>
      </c>
      <c r="I53" s="7">
        <v>0</v>
      </c>
      <c r="J53" s="7">
        <v>0</v>
      </c>
      <c r="K53" s="7">
        <v>0</v>
      </c>
      <c r="L53" s="7">
        <v>16994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1</v>
      </c>
      <c r="T53" s="7">
        <v>16993</v>
      </c>
    </row>
    <row r="54" spans="1:22">
      <c r="A54" s="6" t="s">
        <v>202</v>
      </c>
      <c r="B54" s="6" t="s">
        <v>226</v>
      </c>
      <c r="C54" s="6" t="s">
        <v>75</v>
      </c>
      <c r="D54" s="6" t="s">
        <v>6</v>
      </c>
      <c r="E54" s="7">
        <v>7.7585913240909576E-2</v>
      </c>
      <c r="F54" s="48">
        <v>16213</v>
      </c>
      <c r="G54" s="48">
        <v>1</v>
      </c>
      <c r="H54" s="48">
        <v>16212</v>
      </c>
      <c r="I54" s="7">
        <v>0</v>
      </c>
      <c r="J54" s="7">
        <v>0</v>
      </c>
      <c r="K54" s="7">
        <v>0</v>
      </c>
      <c r="L54" s="7">
        <v>16213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1</v>
      </c>
      <c r="T54" s="7">
        <v>16212</v>
      </c>
    </row>
    <row r="55" spans="1:22">
      <c r="A55" s="6" t="s">
        <v>211</v>
      </c>
      <c r="B55" s="6" t="s">
        <v>226</v>
      </c>
      <c r="C55" s="6" t="s">
        <v>75</v>
      </c>
      <c r="D55" s="6" t="s">
        <v>6</v>
      </c>
      <c r="E55" s="7" t="s">
        <v>149</v>
      </c>
      <c r="F55" s="48">
        <v>16772</v>
      </c>
      <c r="G55" s="48">
        <v>0</v>
      </c>
      <c r="H55" s="48">
        <v>16772</v>
      </c>
      <c r="I55" s="7">
        <v>0</v>
      </c>
      <c r="J55" s="7">
        <v>0</v>
      </c>
      <c r="K55" s="7">
        <v>0</v>
      </c>
      <c r="L55" s="7">
        <v>16772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</row>
    <row r="56" spans="1:22">
      <c r="A56" s="6" t="s">
        <v>220</v>
      </c>
      <c r="B56" s="6" t="s">
        <v>226</v>
      </c>
      <c r="C56" s="6" t="s">
        <v>75</v>
      </c>
      <c r="D56" s="6" t="s">
        <v>6</v>
      </c>
      <c r="E56" s="7" t="s">
        <v>149</v>
      </c>
      <c r="F56" s="48">
        <v>17043</v>
      </c>
      <c r="G56" s="48">
        <v>0</v>
      </c>
      <c r="H56" s="48">
        <v>17043</v>
      </c>
      <c r="I56" s="7">
        <v>0</v>
      </c>
      <c r="J56" s="7">
        <v>0</v>
      </c>
      <c r="K56" s="7">
        <v>0</v>
      </c>
      <c r="L56" s="7">
        <v>17043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</row>
    <row r="57" spans="1:22">
      <c r="A57" s="6" t="s">
        <v>152</v>
      </c>
      <c r="B57" s="6" t="s">
        <v>224</v>
      </c>
      <c r="C57" s="6" t="s">
        <v>74</v>
      </c>
      <c r="D57" s="6" t="s">
        <v>5</v>
      </c>
      <c r="E57" s="7">
        <v>0.56192165613174438</v>
      </c>
      <c r="F57" s="48">
        <v>2239</v>
      </c>
      <c r="G57" s="48">
        <v>1</v>
      </c>
      <c r="H57" s="48">
        <v>2238</v>
      </c>
      <c r="I57" s="7">
        <v>1</v>
      </c>
      <c r="J57" s="7">
        <v>0</v>
      </c>
      <c r="K57" s="7">
        <v>1</v>
      </c>
      <c r="L57" s="7">
        <v>2237</v>
      </c>
      <c r="M57" s="7">
        <v>0</v>
      </c>
      <c r="N57" s="7">
        <v>0</v>
      </c>
      <c r="O57" s="7">
        <v>0</v>
      </c>
      <c r="P57" s="7">
        <v>0</v>
      </c>
      <c r="Q57" s="7">
        <v>1</v>
      </c>
      <c r="R57" s="7">
        <v>0</v>
      </c>
      <c r="S57" s="7">
        <v>0</v>
      </c>
      <c r="T57" s="7">
        <v>2238</v>
      </c>
      <c r="U57" s="9">
        <f>1/3*F57</f>
        <v>746.33333333333326</v>
      </c>
      <c r="V57" s="21">
        <f>SUM(I57:K57,M57:O57,Q57:S57)</f>
        <v>3</v>
      </c>
    </row>
    <row r="58" spans="1:22">
      <c r="A58" s="6" t="s">
        <v>161</v>
      </c>
      <c r="B58" s="6" t="s">
        <v>224</v>
      </c>
      <c r="C58" s="6" t="s">
        <v>74</v>
      </c>
      <c r="D58" s="6" t="s">
        <v>5</v>
      </c>
      <c r="E58" s="7">
        <v>8.5735037922859192E-2</v>
      </c>
      <c r="F58" s="48">
        <v>14672</v>
      </c>
      <c r="G58" s="48">
        <v>1</v>
      </c>
      <c r="H58" s="48">
        <v>14671</v>
      </c>
      <c r="I58" s="7">
        <v>0</v>
      </c>
      <c r="J58" s="7">
        <v>7</v>
      </c>
      <c r="K58" s="7">
        <v>44</v>
      </c>
      <c r="L58" s="7">
        <v>14621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4</v>
      </c>
      <c r="S58" s="7">
        <v>0</v>
      </c>
      <c r="T58" s="7">
        <v>14668</v>
      </c>
      <c r="U58" s="9">
        <f>1/3*F58</f>
        <v>4890.6666666666661</v>
      </c>
      <c r="V58" s="21">
        <f>SUM(I58:K58,M58:O58,Q58:S58)</f>
        <v>55</v>
      </c>
    </row>
    <row r="59" spans="1:22">
      <c r="A59" s="6" t="s">
        <v>170</v>
      </c>
      <c r="B59" s="6" t="s">
        <v>224</v>
      </c>
      <c r="C59" s="6" t="s">
        <v>74</v>
      </c>
      <c r="D59" s="6" t="s">
        <v>5</v>
      </c>
      <c r="E59" s="7">
        <v>0.20528137683868408</v>
      </c>
      <c r="F59" s="48">
        <v>18384</v>
      </c>
      <c r="G59" s="48">
        <v>3</v>
      </c>
      <c r="H59" s="48">
        <v>18381</v>
      </c>
      <c r="I59" s="7">
        <v>1</v>
      </c>
      <c r="J59" s="7">
        <v>19</v>
      </c>
      <c r="K59" s="7">
        <v>44</v>
      </c>
      <c r="L59" s="7">
        <v>18320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7</v>
      </c>
      <c r="S59" s="7">
        <v>2</v>
      </c>
      <c r="T59" s="7">
        <v>18375</v>
      </c>
      <c r="U59" s="9">
        <f>1/3*F59</f>
        <v>6128</v>
      </c>
      <c r="V59" s="21">
        <f>SUM(I59:K59,M59:O59,Q59:S59)</f>
        <v>73</v>
      </c>
    </row>
    <row r="60" spans="1:22" ht="15.75" thickBot="1">
      <c r="A60" s="6" t="s">
        <v>179</v>
      </c>
      <c r="B60" s="6" t="s">
        <v>224</v>
      </c>
      <c r="C60" s="6" t="s">
        <v>74</v>
      </c>
      <c r="D60" s="6" t="s">
        <v>5</v>
      </c>
      <c r="E60" s="7">
        <v>0.160975381731987</v>
      </c>
      <c r="F60" s="48">
        <v>15629</v>
      </c>
      <c r="G60" s="48">
        <v>2</v>
      </c>
      <c r="H60" s="48">
        <v>15627</v>
      </c>
      <c r="I60" s="7">
        <v>1</v>
      </c>
      <c r="J60" s="7">
        <v>9</v>
      </c>
      <c r="K60" s="7">
        <v>35</v>
      </c>
      <c r="L60" s="7">
        <v>15584</v>
      </c>
      <c r="M60" s="7">
        <v>0</v>
      </c>
      <c r="N60" s="7">
        <v>0</v>
      </c>
      <c r="O60" s="7">
        <v>0</v>
      </c>
      <c r="P60" s="7">
        <v>0</v>
      </c>
      <c r="Q60" s="7">
        <v>2</v>
      </c>
      <c r="R60" s="7">
        <v>4</v>
      </c>
      <c r="S60" s="7">
        <v>0</v>
      </c>
      <c r="T60" s="7">
        <v>15623</v>
      </c>
    </row>
    <row r="61" spans="1:22" ht="15.75" thickBot="1">
      <c r="A61" s="6" t="s">
        <v>151</v>
      </c>
      <c r="B61" s="6" t="s">
        <v>223</v>
      </c>
      <c r="C61" s="6" t="s">
        <v>74</v>
      </c>
      <c r="D61" s="6" t="s">
        <v>5</v>
      </c>
      <c r="E61" s="7">
        <v>1.1463053226470947</v>
      </c>
      <c r="F61" s="48">
        <v>12076</v>
      </c>
      <c r="G61" s="48">
        <v>11</v>
      </c>
      <c r="H61" s="48">
        <v>12065</v>
      </c>
      <c r="I61" s="7">
        <v>9</v>
      </c>
      <c r="J61" s="7">
        <v>7</v>
      </c>
      <c r="K61" s="7">
        <v>18</v>
      </c>
      <c r="L61" s="7">
        <v>12042</v>
      </c>
      <c r="M61" s="7">
        <v>0</v>
      </c>
      <c r="N61" s="7">
        <v>0</v>
      </c>
      <c r="O61" s="7">
        <v>0</v>
      </c>
      <c r="P61" s="7">
        <v>0</v>
      </c>
      <c r="Q61" s="7">
        <v>9</v>
      </c>
      <c r="R61" s="7">
        <v>8</v>
      </c>
      <c r="S61" s="7">
        <v>8</v>
      </c>
      <c r="T61" s="7">
        <v>12051</v>
      </c>
      <c r="U61" s="9">
        <f>1/3*F61</f>
        <v>4025.333333333333</v>
      </c>
      <c r="V61" s="22">
        <f>SUM(I61:K61,M61:O61,Q61:S61)</f>
        <v>59</v>
      </c>
    </row>
    <row r="62" spans="1:22" ht="15.75" thickBot="1">
      <c r="A62" s="6" t="s">
        <v>160</v>
      </c>
      <c r="B62" s="6" t="s">
        <v>223</v>
      </c>
      <c r="C62" s="6" t="s">
        <v>74</v>
      </c>
      <c r="D62" s="6" t="s">
        <v>5</v>
      </c>
      <c r="E62" s="7">
        <v>1.5207637548446655</v>
      </c>
      <c r="F62" s="48">
        <v>13242</v>
      </c>
      <c r="G62" s="48">
        <v>16</v>
      </c>
      <c r="H62" s="48">
        <v>13226</v>
      </c>
      <c r="I62" s="7">
        <v>11</v>
      </c>
      <c r="J62" s="7">
        <v>14</v>
      </c>
      <c r="K62" s="7">
        <v>24</v>
      </c>
      <c r="L62" s="7">
        <v>13193</v>
      </c>
      <c r="M62" s="7">
        <v>0</v>
      </c>
      <c r="N62" s="7">
        <v>0</v>
      </c>
      <c r="O62" s="7">
        <v>0</v>
      </c>
      <c r="P62" s="7">
        <v>0</v>
      </c>
      <c r="Q62" s="7">
        <v>13</v>
      </c>
      <c r="R62" s="7">
        <v>2</v>
      </c>
      <c r="S62" s="7">
        <v>8</v>
      </c>
      <c r="T62" s="7">
        <v>13219</v>
      </c>
      <c r="U62" s="9">
        <f>1/3*F62</f>
        <v>4414</v>
      </c>
      <c r="V62" s="22">
        <f>SUM(I62:K62,M62:O62,Q62:S62)</f>
        <v>72</v>
      </c>
    </row>
    <row r="63" spans="1:22" ht="15.75" thickBot="1">
      <c r="A63" s="6" t="s">
        <v>169</v>
      </c>
      <c r="B63" s="6" t="s">
        <v>223</v>
      </c>
      <c r="C63" s="6" t="s">
        <v>74</v>
      </c>
      <c r="D63" s="6" t="s">
        <v>5</v>
      </c>
      <c r="E63" s="7">
        <v>2.3235132694244385</v>
      </c>
      <c r="F63" s="48">
        <v>15714</v>
      </c>
      <c r="G63" s="48">
        <v>29</v>
      </c>
      <c r="H63" s="48">
        <v>15685</v>
      </c>
      <c r="I63" s="7">
        <v>16</v>
      </c>
      <c r="J63" s="7">
        <v>23</v>
      </c>
      <c r="K63" s="7">
        <v>19</v>
      </c>
      <c r="L63" s="7">
        <v>15656</v>
      </c>
      <c r="M63" s="7">
        <v>0</v>
      </c>
      <c r="N63" s="7">
        <v>0</v>
      </c>
      <c r="O63" s="7">
        <v>0</v>
      </c>
      <c r="P63" s="7">
        <v>0</v>
      </c>
      <c r="Q63" s="7">
        <v>23</v>
      </c>
      <c r="R63" s="7">
        <v>4</v>
      </c>
      <c r="S63" s="7">
        <v>4</v>
      </c>
      <c r="T63" s="7">
        <v>15683</v>
      </c>
      <c r="U63" s="9">
        <f>1/3*F63</f>
        <v>5238</v>
      </c>
      <c r="V63" s="22">
        <f>SUM(I63:K63,M63:O63,Q63:S63)</f>
        <v>89</v>
      </c>
    </row>
    <row r="64" spans="1:22" ht="15.75" thickBot="1">
      <c r="A64" s="6" t="s">
        <v>178</v>
      </c>
      <c r="B64" s="6" t="s">
        <v>223</v>
      </c>
      <c r="C64" s="6" t="s">
        <v>74</v>
      </c>
      <c r="D64" s="6" t="s">
        <v>5</v>
      </c>
      <c r="E64" s="7">
        <v>1.3181993961334229</v>
      </c>
      <c r="F64" s="48">
        <v>10502</v>
      </c>
      <c r="G64" s="48">
        <v>11</v>
      </c>
      <c r="H64" s="48">
        <v>10491</v>
      </c>
      <c r="I64" s="7">
        <v>5</v>
      </c>
      <c r="J64" s="7">
        <v>6</v>
      </c>
      <c r="K64" s="7">
        <v>11</v>
      </c>
      <c r="L64" s="7">
        <v>10480</v>
      </c>
      <c r="M64" s="7">
        <v>0</v>
      </c>
      <c r="N64" s="7">
        <v>0</v>
      </c>
      <c r="O64" s="7">
        <v>0</v>
      </c>
      <c r="P64" s="7">
        <v>0</v>
      </c>
      <c r="Q64" s="7">
        <v>5</v>
      </c>
      <c r="R64" s="7">
        <v>5</v>
      </c>
      <c r="S64" s="7">
        <v>4</v>
      </c>
      <c r="T64" s="7">
        <v>10488</v>
      </c>
      <c r="V64" s="13"/>
    </row>
    <row r="65" spans="1:22">
      <c r="A65" s="6" t="s">
        <v>150</v>
      </c>
      <c r="B65" s="6" t="s">
        <v>222</v>
      </c>
      <c r="C65" s="6" t="s">
        <v>74</v>
      </c>
      <c r="D65" s="6" t="s">
        <v>5</v>
      </c>
      <c r="E65" s="7">
        <v>13.266316413879395</v>
      </c>
      <c r="F65" s="48">
        <v>11724</v>
      </c>
      <c r="G65" s="48">
        <v>123</v>
      </c>
      <c r="H65" s="48">
        <v>11601</v>
      </c>
      <c r="I65" s="7">
        <v>74</v>
      </c>
      <c r="J65" s="7">
        <v>63</v>
      </c>
      <c r="K65" s="7">
        <v>80</v>
      </c>
      <c r="L65" s="7">
        <v>11507</v>
      </c>
      <c r="M65" s="7">
        <v>0</v>
      </c>
      <c r="N65" s="7">
        <v>0</v>
      </c>
      <c r="O65" s="7">
        <v>0</v>
      </c>
      <c r="P65" s="7">
        <v>0</v>
      </c>
      <c r="Q65" s="7">
        <v>92</v>
      </c>
      <c r="R65" s="7">
        <v>38</v>
      </c>
      <c r="S65" s="7">
        <v>37</v>
      </c>
      <c r="T65" s="7">
        <v>11557</v>
      </c>
      <c r="U65" s="9">
        <f>1/3*F65</f>
        <v>3908</v>
      </c>
      <c r="V65" s="22">
        <f>SUM(I65:K65,M65:O65,Q65:S65)</f>
        <v>384</v>
      </c>
    </row>
    <row r="66" spans="1:22">
      <c r="A66" s="6" t="s">
        <v>159</v>
      </c>
      <c r="B66" s="6" t="s">
        <v>222</v>
      </c>
      <c r="C66" s="6" t="s">
        <v>74</v>
      </c>
      <c r="D66" s="6" t="s">
        <v>5</v>
      </c>
      <c r="E66" s="7">
        <v>14.872756958007813</v>
      </c>
      <c r="F66" s="48">
        <v>12336</v>
      </c>
      <c r="G66" s="48">
        <v>145</v>
      </c>
      <c r="H66" s="48">
        <v>12191</v>
      </c>
      <c r="I66" s="7">
        <v>81</v>
      </c>
      <c r="J66" s="7">
        <v>73</v>
      </c>
      <c r="K66" s="7">
        <v>106</v>
      </c>
      <c r="L66" s="7">
        <v>12076</v>
      </c>
      <c r="M66" s="7">
        <v>0</v>
      </c>
      <c r="N66" s="7">
        <v>0</v>
      </c>
      <c r="O66" s="7">
        <v>0</v>
      </c>
      <c r="P66" s="7">
        <v>0</v>
      </c>
      <c r="Q66" s="7">
        <v>102</v>
      </c>
      <c r="R66" s="7">
        <v>38</v>
      </c>
      <c r="S66" s="7">
        <v>62</v>
      </c>
      <c r="T66" s="7">
        <v>12134</v>
      </c>
      <c r="U66" s="9">
        <f>1/3*F66</f>
        <v>4112</v>
      </c>
      <c r="V66" s="21">
        <f>SUM(I66:K66,M66:O66,Q66:S66)</f>
        <v>462</v>
      </c>
    </row>
    <row r="67" spans="1:22">
      <c r="A67" s="6" t="s">
        <v>168</v>
      </c>
      <c r="B67" s="6" t="s">
        <v>222</v>
      </c>
      <c r="C67" s="6" t="s">
        <v>74</v>
      </c>
      <c r="D67" s="6" t="s">
        <v>5</v>
      </c>
      <c r="E67" s="7">
        <v>17.080629348754883</v>
      </c>
      <c r="F67" s="48">
        <v>12382</v>
      </c>
      <c r="G67" s="48">
        <v>167</v>
      </c>
      <c r="H67" s="48">
        <v>12215</v>
      </c>
      <c r="I67" s="7">
        <v>85</v>
      </c>
      <c r="J67" s="7">
        <v>92</v>
      </c>
      <c r="K67" s="7">
        <v>81</v>
      </c>
      <c r="L67" s="7">
        <v>12124</v>
      </c>
      <c r="M67" s="7">
        <v>0</v>
      </c>
      <c r="N67" s="7">
        <v>0</v>
      </c>
      <c r="O67" s="7">
        <v>0</v>
      </c>
      <c r="P67" s="7">
        <v>0</v>
      </c>
      <c r="Q67" s="7">
        <v>123</v>
      </c>
      <c r="R67" s="7">
        <v>41</v>
      </c>
      <c r="S67" s="7">
        <v>51</v>
      </c>
      <c r="T67" s="7">
        <v>12167</v>
      </c>
      <c r="U67" s="9">
        <f>1/3*F67</f>
        <v>4127.333333333333</v>
      </c>
      <c r="V67" s="21">
        <f>SUM(I67:K67,M67:O67,Q67:S67)</f>
        <v>473</v>
      </c>
    </row>
    <row r="68" spans="1:22">
      <c r="A68" s="6" t="s">
        <v>177</v>
      </c>
      <c r="B68" s="6" t="s">
        <v>222</v>
      </c>
      <c r="C68" s="6" t="s">
        <v>74</v>
      </c>
      <c r="D68" s="6" t="s">
        <v>5</v>
      </c>
      <c r="E68" s="7">
        <v>15.164393424987793</v>
      </c>
      <c r="F68" s="48">
        <v>13185</v>
      </c>
      <c r="G68" s="48">
        <v>158</v>
      </c>
      <c r="H68" s="48">
        <v>13027</v>
      </c>
      <c r="I68" s="7">
        <v>101</v>
      </c>
      <c r="J68" s="7">
        <v>60</v>
      </c>
      <c r="K68" s="7">
        <v>106</v>
      </c>
      <c r="L68" s="7">
        <v>12918</v>
      </c>
      <c r="M68" s="7">
        <v>0</v>
      </c>
      <c r="N68" s="7">
        <v>0</v>
      </c>
      <c r="O68" s="7">
        <v>0</v>
      </c>
      <c r="P68" s="7">
        <v>0</v>
      </c>
      <c r="Q68" s="7">
        <v>118</v>
      </c>
      <c r="R68" s="7">
        <v>42</v>
      </c>
      <c r="S68" s="7">
        <v>55</v>
      </c>
      <c r="T68" s="7">
        <v>12970</v>
      </c>
    </row>
    <row r="69" spans="1:22">
      <c r="A69" s="6" t="s">
        <v>193</v>
      </c>
      <c r="B69" s="6" t="s">
        <v>226</v>
      </c>
      <c r="C69" s="6" t="s">
        <v>74</v>
      </c>
      <c r="D69" s="6" t="s">
        <v>5</v>
      </c>
      <c r="E69" s="7">
        <v>0.14804467558860779</v>
      </c>
      <c r="F69" s="48">
        <v>16994</v>
      </c>
      <c r="G69" s="48">
        <v>2</v>
      </c>
      <c r="H69" s="48">
        <v>16992</v>
      </c>
      <c r="I69" s="7">
        <v>0</v>
      </c>
      <c r="J69" s="7">
        <v>0</v>
      </c>
      <c r="K69" s="7">
        <v>0</v>
      </c>
      <c r="L69" s="7">
        <v>16994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1</v>
      </c>
      <c r="T69" s="7">
        <v>16993</v>
      </c>
    </row>
    <row r="70" spans="1:22">
      <c r="A70" s="65" t="s">
        <v>211</v>
      </c>
      <c r="B70" s="65" t="s">
        <v>226</v>
      </c>
      <c r="C70" s="65" t="s">
        <v>74</v>
      </c>
      <c r="D70" s="65" t="s">
        <v>5</v>
      </c>
      <c r="E70" s="66" t="s">
        <v>149</v>
      </c>
      <c r="F70" s="67">
        <v>16772</v>
      </c>
      <c r="G70" s="67">
        <v>0</v>
      </c>
      <c r="H70" s="67">
        <v>16772</v>
      </c>
      <c r="I70" s="66">
        <v>0</v>
      </c>
      <c r="J70" s="66">
        <v>0</v>
      </c>
      <c r="K70" s="66">
        <v>0</v>
      </c>
      <c r="L70" s="66">
        <v>16772</v>
      </c>
      <c r="M70" s="66">
        <v>0</v>
      </c>
      <c r="N70" s="66">
        <v>0</v>
      </c>
      <c r="O70" s="66">
        <v>0</v>
      </c>
      <c r="P70" s="66">
        <v>0</v>
      </c>
      <c r="Q70" s="66">
        <v>0</v>
      </c>
      <c r="R70" s="66">
        <v>0</v>
      </c>
      <c r="S70" s="66">
        <v>0</v>
      </c>
      <c r="T70" s="66">
        <v>0</v>
      </c>
    </row>
    <row r="71" spans="1:22">
      <c r="A71" s="6" t="s">
        <v>154</v>
      </c>
      <c r="B71" s="6" t="s">
        <v>224</v>
      </c>
      <c r="C71" s="6" t="s">
        <v>92</v>
      </c>
      <c r="D71" s="6" t="s">
        <v>91</v>
      </c>
      <c r="E71" s="7">
        <v>0.36988314986228943</v>
      </c>
      <c r="F71" s="48">
        <v>17006</v>
      </c>
      <c r="G71" s="48">
        <v>5</v>
      </c>
      <c r="H71" s="48">
        <v>17001</v>
      </c>
      <c r="I71" s="7">
        <v>0</v>
      </c>
      <c r="J71" s="7">
        <v>13</v>
      </c>
      <c r="K71" s="7">
        <v>49</v>
      </c>
      <c r="L71" s="7">
        <v>16944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5</v>
      </c>
      <c r="S71" s="7">
        <v>1</v>
      </c>
      <c r="T71" s="7">
        <v>17000</v>
      </c>
      <c r="U71" s="9">
        <f t="shared" ref="U71:U73" si="8">1/3*F71</f>
        <v>5668.6666666666661</v>
      </c>
      <c r="V71" s="21">
        <f t="shared" ref="V71:V73" si="9">SUM(I71:K71,M71:O71,Q71:S71)</f>
        <v>68</v>
      </c>
    </row>
    <row r="72" spans="1:22">
      <c r="A72" s="6" t="s">
        <v>163</v>
      </c>
      <c r="B72" s="6" t="s">
        <v>224</v>
      </c>
      <c r="C72" s="6" t="s">
        <v>92</v>
      </c>
      <c r="D72" s="6" t="s">
        <v>91</v>
      </c>
      <c r="E72" s="7">
        <v>0.21412232518196106</v>
      </c>
      <c r="F72" s="48">
        <v>17625</v>
      </c>
      <c r="G72" s="48">
        <v>3</v>
      </c>
      <c r="H72" s="48">
        <v>17622</v>
      </c>
      <c r="I72" s="7">
        <v>2</v>
      </c>
      <c r="J72" s="7">
        <v>5</v>
      </c>
      <c r="K72" s="7">
        <v>60</v>
      </c>
      <c r="L72" s="7">
        <v>17558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3</v>
      </c>
      <c r="S72" s="7">
        <v>1</v>
      </c>
      <c r="T72" s="7">
        <v>17621</v>
      </c>
      <c r="U72" s="9">
        <f t="shared" si="8"/>
        <v>5875</v>
      </c>
      <c r="V72" s="21">
        <f t="shared" si="9"/>
        <v>71</v>
      </c>
    </row>
    <row r="73" spans="1:22">
      <c r="A73" s="6" t="s">
        <v>172</v>
      </c>
      <c r="B73" s="6" t="s">
        <v>224</v>
      </c>
      <c r="C73" s="6" t="s">
        <v>92</v>
      </c>
      <c r="D73" s="6" t="s">
        <v>91</v>
      </c>
      <c r="E73" s="7">
        <v>0.1991180032491684</v>
      </c>
      <c r="F73" s="48">
        <v>18953</v>
      </c>
      <c r="G73" s="48">
        <v>3</v>
      </c>
      <c r="H73" s="48">
        <v>18950</v>
      </c>
      <c r="I73" s="7">
        <v>1</v>
      </c>
      <c r="J73" s="7">
        <v>14</v>
      </c>
      <c r="K73" s="7">
        <v>73</v>
      </c>
      <c r="L73" s="7">
        <v>18865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3</v>
      </c>
      <c r="S73" s="7">
        <v>3</v>
      </c>
      <c r="T73" s="7">
        <v>18947</v>
      </c>
      <c r="U73" s="9">
        <f t="shared" si="8"/>
        <v>6317.6666666666661</v>
      </c>
      <c r="V73" s="21">
        <f t="shared" si="9"/>
        <v>94</v>
      </c>
    </row>
    <row r="74" spans="1:22">
      <c r="A74" s="6" t="s">
        <v>181</v>
      </c>
      <c r="B74" s="6" t="s">
        <v>224</v>
      </c>
      <c r="C74" s="6" t="s">
        <v>92</v>
      </c>
      <c r="D74" s="6" t="s">
        <v>91</v>
      </c>
      <c r="E74" s="7">
        <v>0.27393949031829834</v>
      </c>
      <c r="F74" s="48">
        <v>18369</v>
      </c>
      <c r="G74" s="48">
        <v>4</v>
      </c>
      <c r="H74" s="48">
        <v>18365</v>
      </c>
      <c r="I74" s="7">
        <v>2</v>
      </c>
      <c r="J74" s="7">
        <v>6</v>
      </c>
      <c r="K74" s="7">
        <v>59</v>
      </c>
      <c r="L74" s="7">
        <v>18302</v>
      </c>
      <c r="M74" s="7">
        <v>0</v>
      </c>
      <c r="N74" s="7">
        <v>0</v>
      </c>
      <c r="O74" s="7">
        <v>0</v>
      </c>
      <c r="P74" s="7">
        <v>0</v>
      </c>
      <c r="Q74" s="7">
        <v>1</v>
      </c>
      <c r="R74" s="7">
        <v>3</v>
      </c>
      <c r="S74" s="7">
        <v>1</v>
      </c>
      <c r="T74" s="7">
        <v>18364</v>
      </c>
    </row>
    <row r="75" spans="1:22">
      <c r="A75" s="6" t="s">
        <v>189</v>
      </c>
      <c r="B75" s="6" t="s">
        <v>223</v>
      </c>
      <c r="C75" s="6" t="s">
        <v>92</v>
      </c>
      <c r="D75" s="6" t="s">
        <v>91</v>
      </c>
      <c r="E75" s="7">
        <v>2.1476881504058838</v>
      </c>
      <c r="F75" s="48">
        <v>12896</v>
      </c>
      <c r="G75" s="48">
        <v>22</v>
      </c>
      <c r="H75" s="48">
        <v>12874</v>
      </c>
      <c r="I75" s="7">
        <v>11</v>
      </c>
      <c r="J75" s="7">
        <v>12</v>
      </c>
      <c r="K75" s="7">
        <v>19</v>
      </c>
      <c r="L75" s="7">
        <v>12854</v>
      </c>
      <c r="M75" s="7">
        <v>0</v>
      </c>
      <c r="N75" s="7">
        <v>0</v>
      </c>
      <c r="O75" s="7">
        <v>0</v>
      </c>
      <c r="P75" s="7">
        <v>0</v>
      </c>
      <c r="Q75" s="7">
        <v>15</v>
      </c>
      <c r="R75" s="7">
        <v>7</v>
      </c>
      <c r="S75" s="7">
        <v>8</v>
      </c>
      <c r="T75" s="7">
        <v>12866</v>
      </c>
    </row>
    <row r="76" spans="1:22">
      <c r="A76" s="6" t="s">
        <v>198</v>
      </c>
      <c r="B76" s="6" t="s">
        <v>223</v>
      </c>
      <c r="C76" s="6" t="s">
        <v>92</v>
      </c>
      <c r="D76" s="6" t="s">
        <v>91</v>
      </c>
      <c r="E76" s="7">
        <v>2.0576515197753906</v>
      </c>
      <c r="F76" s="48">
        <v>12848</v>
      </c>
      <c r="G76" s="48">
        <v>21</v>
      </c>
      <c r="H76" s="48">
        <v>12827</v>
      </c>
      <c r="I76" s="7">
        <v>11</v>
      </c>
      <c r="J76" s="7">
        <v>7</v>
      </c>
      <c r="K76" s="7">
        <v>20</v>
      </c>
      <c r="L76" s="7">
        <v>12810</v>
      </c>
      <c r="M76" s="7">
        <v>0</v>
      </c>
      <c r="N76" s="7">
        <v>0</v>
      </c>
      <c r="O76" s="7">
        <v>0</v>
      </c>
      <c r="P76" s="7">
        <v>0</v>
      </c>
      <c r="Q76" s="7">
        <v>14</v>
      </c>
      <c r="R76" s="7">
        <v>7</v>
      </c>
      <c r="S76" s="7">
        <v>18</v>
      </c>
      <c r="T76" s="7">
        <v>12809</v>
      </c>
      <c r="V76" s="9"/>
    </row>
    <row r="77" spans="1:22">
      <c r="A77" s="6" t="s">
        <v>207</v>
      </c>
      <c r="B77" s="6" t="s">
        <v>223</v>
      </c>
      <c r="C77" s="6" t="s">
        <v>92</v>
      </c>
      <c r="D77" s="6" t="s">
        <v>91</v>
      </c>
      <c r="E77" s="7">
        <v>2.1741628646850586</v>
      </c>
      <c r="F77" s="48">
        <v>11581</v>
      </c>
      <c r="G77" s="48">
        <v>20</v>
      </c>
      <c r="H77" s="48">
        <v>11561</v>
      </c>
      <c r="I77" s="7">
        <v>8</v>
      </c>
      <c r="J77" s="7">
        <v>8</v>
      </c>
      <c r="K77" s="7">
        <v>26</v>
      </c>
      <c r="L77" s="7">
        <v>11539</v>
      </c>
      <c r="M77" s="7">
        <v>0</v>
      </c>
      <c r="N77" s="7">
        <v>0</v>
      </c>
      <c r="O77" s="7">
        <v>0</v>
      </c>
      <c r="P77" s="7">
        <v>0</v>
      </c>
      <c r="Q77" s="7">
        <v>13</v>
      </c>
      <c r="R77" s="7">
        <v>7</v>
      </c>
      <c r="S77" s="7">
        <v>3</v>
      </c>
      <c r="T77" s="7">
        <v>11558</v>
      </c>
    </row>
    <row r="78" spans="1:22">
      <c r="A78" s="6" t="s">
        <v>216</v>
      </c>
      <c r="B78" s="6" t="s">
        <v>223</v>
      </c>
      <c r="C78" s="6" t="s">
        <v>92</v>
      </c>
      <c r="D78" s="6" t="s">
        <v>91</v>
      </c>
      <c r="E78" s="7">
        <v>1.4042990207672119</v>
      </c>
      <c r="F78" s="48">
        <v>8066</v>
      </c>
      <c r="G78" s="48">
        <v>9</v>
      </c>
      <c r="H78" s="48">
        <v>8057</v>
      </c>
      <c r="I78" s="7">
        <v>3</v>
      </c>
      <c r="J78" s="7">
        <v>4</v>
      </c>
      <c r="K78" s="7">
        <v>13</v>
      </c>
      <c r="L78" s="7">
        <v>8046</v>
      </c>
      <c r="M78" s="7">
        <v>0</v>
      </c>
      <c r="N78" s="7">
        <v>0</v>
      </c>
      <c r="O78" s="7">
        <v>0</v>
      </c>
      <c r="P78" s="7">
        <v>0</v>
      </c>
      <c r="Q78" s="7">
        <v>7</v>
      </c>
      <c r="R78" s="7">
        <v>2</v>
      </c>
      <c r="S78" s="7">
        <v>3</v>
      </c>
      <c r="T78" s="7">
        <v>8054</v>
      </c>
    </row>
    <row r="79" spans="1:22">
      <c r="A79" s="6" t="s">
        <v>153</v>
      </c>
      <c r="B79" s="6" t="s">
        <v>222</v>
      </c>
      <c r="C79" s="6" t="s">
        <v>92</v>
      </c>
      <c r="D79" s="6" t="s">
        <v>91</v>
      </c>
      <c r="E79" s="7">
        <v>14.584421157836914</v>
      </c>
      <c r="F79" s="48">
        <v>10323</v>
      </c>
      <c r="G79" s="48">
        <v>119</v>
      </c>
      <c r="H79" s="48">
        <v>10204</v>
      </c>
      <c r="I79" s="7">
        <v>63</v>
      </c>
      <c r="J79" s="7">
        <v>55</v>
      </c>
      <c r="K79" s="7">
        <v>67</v>
      </c>
      <c r="L79" s="7">
        <v>10138</v>
      </c>
      <c r="M79" s="7">
        <v>0</v>
      </c>
      <c r="N79" s="7">
        <v>0</v>
      </c>
      <c r="O79" s="7">
        <v>0</v>
      </c>
      <c r="P79" s="7">
        <v>0</v>
      </c>
      <c r="Q79" s="7">
        <v>92</v>
      </c>
      <c r="R79" s="7">
        <v>27</v>
      </c>
      <c r="S79" s="7">
        <v>38</v>
      </c>
      <c r="T79" s="7">
        <v>10166</v>
      </c>
      <c r="U79" s="9">
        <f t="shared" ref="U79:U81" si="10">1/3*F79</f>
        <v>3441</v>
      </c>
      <c r="V79" s="21">
        <f t="shared" ref="V79:V81" si="11">SUM(I79:K79,M79:O79,Q79:S79)</f>
        <v>342</v>
      </c>
    </row>
    <row r="80" spans="1:22">
      <c r="A80" s="6" t="s">
        <v>162</v>
      </c>
      <c r="B80" s="6" t="s">
        <v>222</v>
      </c>
      <c r="C80" s="6" t="s">
        <v>92</v>
      </c>
      <c r="D80" s="6" t="s">
        <v>91</v>
      </c>
      <c r="E80" s="7">
        <v>16.926433563232422</v>
      </c>
      <c r="F80" s="48">
        <v>11297</v>
      </c>
      <c r="G80" s="48">
        <v>151</v>
      </c>
      <c r="H80" s="48">
        <v>11146</v>
      </c>
      <c r="I80" s="7">
        <v>76</v>
      </c>
      <c r="J80" s="7">
        <v>84</v>
      </c>
      <c r="K80" s="7">
        <v>75</v>
      </c>
      <c r="L80" s="7">
        <v>11062</v>
      </c>
      <c r="M80" s="7">
        <v>0</v>
      </c>
      <c r="N80" s="7">
        <v>0</v>
      </c>
      <c r="O80" s="7">
        <v>0</v>
      </c>
      <c r="P80" s="7">
        <v>0</v>
      </c>
      <c r="Q80" s="7">
        <v>101</v>
      </c>
      <c r="R80" s="7">
        <v>50</v>
      </c>
      <c r="S80" s="7">
        <v>34</v>
      </c>
      <c r="T80" s="7">
        <v>11112</v>
      </c>
      <c r="U80" s="9">
        <f t="shared" si="10"/>
        <v>3765.6666666666665</v>
      </c>
      <c r="V80" s="21">
        <f t="shared" si="11"/>
        <v>420</v>
      </c>
    </row>
    <row r="81" spans="1:22">
      <c r="A81" s="6" t="s">
        <v>171</v>
      </c>
      <c r="B81" s="6" t="s">
        <v>222</v>
      </c>
      <c r="C81" s="6" t="s">
        <v>92</v>
      </c>
      <c r="D81" s="6" t="s">
        <v>91</v>
      </c>
      <c r="E81" s="7">
        <v>14.168200492858887</v>
      </c>
      <c r="F81" s="48">
        <v>9196</v>
      </c>
      <c r="G81" s="48">
        <v>103</v>
      </c>
      <c r="H81" s="48">
        <v>9093</v>
      </c>
      <c r="I81" s="7">
        <v>52</v>
      </c>
      <c r="J81" s="7">
        <v>51</v>
      </c>
      <c r="K81" s="7">
        <v>46</v>
      </c>
      <c r="L81" s="7">
        <v>9047</v>
      </c>
      <c r="M81" s="7">
        <v>0</v>
      </c>
      <c r="N81" s="7">
        <v>0</v>
      </c>
      <c r="O81" s="7">
        <v>0</v>
      </c>
      <c r="P81" s="7">
        <v>0</v>
      </c>
      <c r="Q81" s="7">
        <v>70</v>
      </c>
      <c r="R81" s="7">
        <v>33</v>
      </c>
      <c r="S81" s="7">
        <v>27</v>
      </c>
      <c r="T81" s="7">
        <v>9066</v>
      </c>
      <c r="U81" s="9">
        <f t="shared" si="10"/>
        <v>3065.333333333333</v>
      </c>
      <c r="V81" s="21">
        <f t="shared" si="11"/>
        <v>279</v>
      </c>
    </row>
    <row r="82" spans="1:22">
      <c r="A82" s="6" t="s">
        <v>180</v>
      </c>
      <c r="B82" s="6" t="s">
        <v>222</v>
      </c>
      <c r="C82" s="6" t="s">
        <v>92</v>
      </c>
      <c r="D82" s="6" t="s">
        <v>91</v>
      </c>
      <c r="E82" s="7">
        <v>14.963300704956055</v>
      </c>
      <c r="F82" s="48">
        <v>9894</v>
      </c>
      <c r="G82" s="48">
        <v>117</v>
      </c>
      <c r="H82" s="48">
        <v>9777</v>
      </c>
      <c r="I82" s="7">
        <v>62</v>
      </c>
      <c r="J82" s="7">
        <v>49</v>
      </c>
      <c r="K82" s="7">
        <v>78</v>
      </c>
      <c r="L82" s="7">
        <v>9705</v>
      </c>
      <c r="M82" s="7">
        <v>0</v>
      </c>
      <c r="N82" s="7">
        <v>0</v>
      </c>
      <c r="O82" s="7">
        <v>0</v>
      </c>
      <c r="P82" s="7">
        <v>0</v>
      </c>
      <c r="Q82" s="7">
        <v>84</v>
      </c>
      <c r="R82" s="7">
        <v>33</v>
      </c>
      <c r="S82" s="7">
        <v>30</v>
      </c>
      <c r="T82" s="7">
        <v>9747</v>
      </c>
    </row>
    <row r="83" spans="1:22">
      <c r="A83" s="6" t="s">
        <v>158</v>
      </c>
      <c r="B83" s="6" t="s">
        <v>225</v>
      </c>
      <c r="C83" s="6" t="s">
        <v>92</v>
      </c>
      <c r="D83" s="6" t="s">
        <v>91</v>
      </c>
      <c r="E83" s="7">
        <v>18.273956298828125</v>
      </c>
      <c r="F83" s="48">
        <v>15947</v>
      </c>
      <c r="G83" s="48">
        <v>230</v>
      </c>
      <c r="H83" s="48">
        <v>15717</v>
      </c>
      <c r="I83" s="7">
        <v>365</v>
      </c>
      <c r="J83" s="7">
        <v>283</v>
      </c>
      <c r="K83" s="7">
        <v>271</v>
      </c>
      <c r="L83" s="7">
        <v>15028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9">
        <f>1/3*F83</f>
        <v>5315.6666666666661</v>
      </c>
      <c r="V83" s="21">
        <f>SUM(I83:K83,M83:O83,Q83:S83)</f>
        <v>919</v>
      </c>
    </row>
    <row r="84" spans="1:22">
      <c r="A84" s="6" t="s">
        <v>167</v>
      </c>
      <c r="B84" s="6" t="s">
        <v>225</v>
      </c>
      <c r="C84" s="6" t="s">
        <v>92</v>
      </c>
      <c r="D84" s="6" t="s">
        <v>91</v>
      </c>
      <c r="E84" s="7">
        <v>19.024381637573242</v>
      </c>
      <c r="F84" s="48">
        <v>15589</v>
      </c>
      <c r="G84" s="48">
        <v>234</v>
      </c>
      <c r="H84" s="48">
        <v>15355</v>
      </c>
      <c r="I84" s="7">
        <v>411</v>
      </c>
      <c r="J84" s="7">
        <v>288</v>
      </c>
      <c r="K84" s="7">
        <v>280</v>
      </c>
      <c r="L84" s="7">
        <v>14610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9">
        <f>1/3*F84</f>
        <v>5196.333333333333</v>
      </c>
      <c r="V84" s="21">
        <f>SUM(I84:K84,M84:O84,Q84:S84)</f>
        <v>979</v>
      </c>
    </row>
    <row r="85" spans="1:22">
      <c r="A85" s="6" t="s">
        <v>176</v>
      </c>
      <c r="B85" s="6" t="s">
        <v>225</v>
      </c>
      <c r="C85" s="6" t="s">
        <v>92</v>
      </c>
      <c r="D85" s="6" t="s">
        <v>91</v>
      </c>
      <c r="E85" s="7">
        <v>18.091012954711914</v>
      </c>
      <c r="F85" s="48">
        <v>15897</v>
      </c>
      <c r="G85" s="48">
        <v>227</v>
      </c>
      <c r="H85" s="48">
        <v>15670</v>
      </c>
      <c r="I85" s="7">
        <v>413</v>
      </c>
      <c r="J85" s="7">
        <v>298</v>
      </c>
      <c r="K85" s="7">
        <v>263</v>
      </c>
      <c r="L85" s="7">
        <v>14923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9">
        <f>1/3*F85</f>
        <v>5299</v>
      </c>
      <c r="V85" s="21">
        <f>SUM(I85:K85,M85:O85,Q85:S85)</f>
        <v>974</v>
      </c>
    </row>
    <row r="86" spans="1:22">
      <c r="A86" s="6" t="s">
        <v>185</v>
      </c>
      <c r="B86" s="6" t="s">
        <v>225</v>
      </c>
      <c r="C86" s="6" t="s">
        <v>92</v>
      </c>
      <c r="D86" s="6" t="s">
        <v>91</v>
      </c>
      <c r="E86" s="7">
        <v>17.822948455810547</v>
      </c>
      <c r="F86" s="48">
        <v>15779</v>
      </c>
      <c r="G86" s="48">
        <v>222</v>
      </c>
      <c r="H86" s="48">
        <v>15557</v>
      </c>
      <c r="I86" s="7">
        <v>382</v>
      </c>
      <c r="J86" s="7">
        <v>254</v>
      </c>
      <c r="K86" s="7">
        <v>310</v>
      </c>
      <c r="L86" s="7">
        <v>14833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</row>
    <row r="87" spans="1:22">
      <c r="A87" s="6" t="s">
        <v>193</v>
      </c>
      <c r="B87" s="6" t="s">
        <v>226</v>
      </c>
      <c r="C87" s="6" t="s">
        <v>92</v>
      </c>
      <c r="D87" s="6" t="s">
        <v>91</v>
      </c>
      <c r="E87" s="7" t="s">
        <v>149</v>
      </c>
      <c r="F87" s="48">
        <v>16994</v>
      </c>
      <c r="G87" s="48">
        <v>0</v>
      </c>
      <c r="H87" s="48">
        <v>16994</v>
      </c>
      <c r="I87" s="7">
        <v>0</v>
      </c>
      <c r="J87" s="7">
        <v>0</v>
      </c>
      <c r="K87" s="7">
        <v>0</v>
      </c>
      <c r="L87" s="7">
        <v>16994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1</v>
      </c>
      <c r="T87" s="7">
        <v>16993</v>
      </c>
    </row>
    <row r="88" spans="1:22">
      <c r="A88" s="6" t="s">
        <v>202</v>
      </c>
      <c r="B88" s="6" t="s">
        <v>226</v>
      </c>
      <c r="C88" s="6" t="s">
        <v>92</v>
      </c>
      <c r="D88" s="6" t="s">
        <v>91</v>
      </c>
      <c r="E88" s="7" t="s">
        <v>149</v>
      </c>
      <c r="F88" s="48">
        <v>16213</v>
      </c>
      <c r="G88" s="48">
        <v>0</v>
      </c>
      <c r="H88" s="48">
        <v>16213</v>
      </c>
      <c r="I88" s="7">
        <v>0</v>
      </c>
      <c r="J88" s="7">
        <v>0</v>
      </c>
      <c r="K88" s="7">
        <v>0</v>
      </c>
      <c r="L88" s="7">
        <v>16213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1</v>
      </c>
      <c r="T88" s="7">
        <v>16212</v>
      </c>
    </row>
    <row r="89" spans="1:22">
      <c r="A89" s="6" t="s">
        <v>152</v>
      </c>
      <c r="B89" s="6" t="s">
        <v>224</v>
      </c>
      <c r="C89" s="6" t="s">
        <v>76</v>
      </c>
      <c r="D89" s="6" t="s">
        <v>4</v>
      </c>
      <c r="E89" s="7">
        <v>1.1240944862365723</v>
      </c>
      <c r="F89" s="48">
        <v>2239</v>
      </c>
      <c r="G89" s="48">
        <v>2</v>
      </c>
      <c r="H89" s="48">
        <v>2237</v>
      </c>
      <c r="I89" s="7">
        <v>1</v>
      </c>
      <c r="J89" s="7">
        <v>0</v>
      </c>
      <c r="K89" s="7">
        <v>1</v>
      </c>
      <c r="L89" s="7">
        <v>2237</v>
      </c>
      <c r="M89" s="7">
        <v>0</v>
      </c>
      <c r="N89" s="7">
        <v>0</v>
      </c>
      <c r="O89" s="7">
        <v>0</v>
      </c>
      <c r="P89" s="7">
        <v>0</v>
      </c>
      <c r="Q89" s="7">
        <v>1</v>
      </c>
      <c r="R89" s="7">
        <v>0</v>
      </c>
      <c r="S89" s="7">
        <v>0</v>
      </c>
      <c r="T89" s="7">
        <v>2238</v>
      </c>
      <c r="U89" s="9">
        <f>1/3*F89</f>
        <v>746.33333333333326</v>
      </c>
      <c r="V89" s="21">
        <f t="shared" ref="V89:V94" si="12">SUM(I89:K89,M89:O89,Q89:S89)</f>
        <v>3</v>
      </c>
    </row>
    <row r="90" spans="1:22">
      <c r="A90" s="6" t="s">
        <v>154</v>
      </c>
      <c r="B90" s="6" t="s">
        <v>224</v>
      </c>
      <c r="C90" s="6" t="s">
        <v>76</v>
      </c>
      <c r="D90" s="6" t="s">
        <v>4</v>
      </c>
      <c r="E90" s="7">
        <v>3.6295535564422607</v>
      </c>
      <c r="F90" s="48">
        <v>17006</v>
      </c>
      <c r="G90" s="48">
        <v>49</v>
      </c>
      <c r="H90" s="48">
        <v>16957</v>
      </c>
      <c r="I90" s="7">
        <v>0</v>
      </c>
      <c r="J90" s="7">
        <v>13</v>
      </c>
      <c r="K90" s="7">
        <v>49</v>
      </c>
      <c r="L90" s="7">
        <v>16944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5</v>
      </c>
      <c r="S90" s="7">
        <v>1</v>
      </c>
      <c r="T90" s="7">
        <v>17000</v>
      </c>
      <c r="U90" s="9">
        <f>1/3*F90</f>
        <v>5668.6666666666661</v>
      </c>
      <c r="V90" s="21">
        <f t="shared" si="12"/>
        <v>68</v>
      </c>
    </row>
    <row r="91" spans="1:22">
      <c r="A91" s="6" t="s">
        <v>163</v>
      </c>
      <c r="B91" s="6" t="s">
        <v>224</v>
      </c>
      <c r="C91" s="6" t="s">
        <v>76</v>
      </c>
      <c r="D91" s="6" t="s">
        <v>4</v>
      </c>
      <c r="E91" s="7">
        <v>4.4326190948486328</v>
      </c>
      <c r="F91" s="48">
        <v>17625</v>
      </c>
      <c r="G91" s="48">
        <v>44</v>
      </c>
      <c r="H91" s="48">
        <v>14628</v>
      </c>
      <c r="I91" s="7">
        <v>0</v>
      </c>
      <c r="J91" s="7">
        <v>7</v>
      </c>
      <c r="K91" s="7">
        <v>44</v>
      </c>
      <c r="L91" s="7">
        <v>14621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4</v>
      </c>
      <c r="S91" s="7">
        <v>0</v>
      </c>
      <c r="T91" s="7">
        <v>14668</v>
      </c>
      <c r="U91" s="9" t="e">
        <f>1/3*#REF!</f>
        <v>#REF!</v>
      </c>
      <c r="V91" s="21">
        <f t="shared" si="12"/>
        <v>55</v>
      </c>
    </row>
    <row r="92" spans="1:22">
      <c r="A92" s="6" t="s">
        <v>170</v>
      </c>
      <c r="B92" s="6" t="s">
        <v>224</v>
      </c>
      <c r="C92" s="6" t="s">
        <v>76</v>
      </c>
      <c r="D92" s="6" t="s">
        <v>4</v>
      </c>
      <c r="E92" s="7">
        <v>3.0827438831329346</v>
      </c>
      <c r="F92" s="48">
        <v>18384</v>
      </c>
      <c r="G92" s="48">
        <v>62</v>
      </c>
      <c r="H92" s="48">
        <v>17563</v>
      </c>
      <c r="I92" s="7">
        <v>2</v>
      </c>
      <c r="J92" s="7">
        <v>5</v>
      </c>
      <c r="K92" s="7">
        <v>60</v>
      </c>
      <c r="L92" s="7">
        <v>17558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3</v>
      </c>
      <c r="S92" s="7">
        <v>1</v>
      </c>
      <c r="T92" s="7">
        <v>17621</v>
      </c>
      <c r="U92" s="9">
        <f>1/3*F91</f>
        <v>5875</v>
      </c>
      <c r="V92" s="21">
        <f t="shared" si="12"/>
        <v>71</v>
      </c>
    </row>
    <row r="93" spans="1:22">
      <c r="A93" s="6" t="s">
        <v>179</v>
      </c>
      <c r="B93" s="6" t="s">
        <v>224</v>
      </c>
      <c r="C93" s="6" t="s">
        <v>76</v>
      </c>
      <c r="D93" s="6" t="s">
        <v>4</v>
      </c>
      <c r="E93" s="7">
        <v>2.9007134437561035</v>
      </c>
      <c r="F93" s="48">
        <v>15629</v>
      </c>
      <c r="G93" s="48">
        <v>45</v>
      </c>
      <c r="H93" s="48">
        <v>18339</v>
      </c>
      <c r="I93" s="7">
        <v>1</v>
      </c>
      <c r="J93" s="7">
        <v>19</v>
      </c>
      <c r="K93" s="7">
        <v>44</v>
      </c>
      <c r="L93" s="7">
        <v>18320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7</v>
      </c>
      <c r="S93" s="7">
        <v>2</v>
      </c>
      <c r="T93" s="7">
        <v>18375</v>
      </c>
      <c r="U93" s="9">
        <f>1/3*F92</f>
        <v>6128</v>
      </c>
      <c r="V93" s="21">
        <f t="shared" si="12"/>
        <v>73</v>
      </c>
    </row>
    <row r="94" spans="1:22">
      <c r="A94" s="6" t="s">
        <v>181</v>
      </c>
      <c r="B94" s="6" t="s">
        <v>224</v>
      </c>
      <c r="C94" s="6" t="s">
        <v>76</v>
      </c>
      <c r="D94" s="6" t="s">
        <v>4</v>
      </c>
      <c r="E94" s="7">
        <v>4.1840734481811523</v>
      </c>
      <c r="F94" s="48">
        <v>18369</v>
      </c>
      <c r="G94" s="48">
        <v>74</v>
      </c>
      <c r="H94" s="48">
        <v>18879</v>
      </c>
      <c r="I94" s="7">
        <v>1</v>
      </c>
      <c r="J94" s="7">
        <v>14</v>
      </c>
      <c r="K94" s="7">
        <v>73</v>
      </c>
      <c r="L94" s="7">
        <v>18865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3</v>
      </c>
      <c r="S94" s="7">
        <v>3</v>
      </c>
      <c r="T94" s="7">
        <v>18947</v>
      </c>
      <c r="U94" s="9" t="e">
        <f>1/3*#REF!</f>
        <v>#REF!</v>
      </c>
      <c r="V94" s="21">
        <f t="shared" si="12"/>
        <v>94</v>
      </c>
    </row>
    <row r="95" spans="1:22">
      <c r="A95" s="6" t="s">
        <v>160</v>
      </c>
      <c r="B95" s="6" t="s">
        <v>223</v>
      </c>
      <c r="C95" s="6" t="s">
        <v>76</v>
      </c>
      <c r="D95" s="6" t="s">
        <v>4</v>
      </c>
      <c r="E95" s="7">
        <v>3.3290622234344482</v>
      </c>
      <c r="F95" s="48">
        <v>13242</v>
      </c>
      <c r="G95" s="48">
        <v>36</v>
      </c>
      <c r="H95" s="48">
        <v>15593</v>
      </c>
      <c r="I95" s="7">
        <v>1</v>
      </c>
      <c r="J95" s="7">
        <v>9</v>
      </c>
      <c r="K95" s="7">
        <v>35</v>
      </c>
      <c r="L95" s="7">
        <v>15584</v>
      </c>
      <c r="M95" s="7">
        <v>0</v>
      </c>
      <c r="N95" s="7">
        <v>0</v>
      </c>
      <c r="O95" s="7">
        <v>0</v>
      </c>
      <c r="P95" s="7">
        <v>0</v>
      </c>
      <c r="Q95" s="7">
        <v>2</v>
      </c>
      <c r="R95" s="7">
        <v>4</v>
      </c>
      <c r="S95" s="7">
        <v>0</v>
      </c>
      <c r="T95" s="7">
        <v>15623</v>
      </c>
    </row>
    <row r="96" spans="1:22">
      <c r="A96" s="6" t="s">
        <v>169</v>
      </c>
      <c r="B96" s="6" t="s">
        <v>223</v>
      </c>
      <c r="C96" s="6" t="s">
        <v>76</v>
      </c>
      <c r="D96" s="6" t="s">
        <v>4</v>
      </c>
      <c r="E96" s="7">
        <v>2.804776668548584</v>
      </c>
      <c r="F96" s="48">
        <v>15714</v>
      </c>
      <c r="G96" s="48">
        <v>61</v>
      </c>
      <c r="H96" s="48">
        <v>18308</v>
      </c>
      <c r="I96" s="7">
        <v>2</v>
      </c>
      <c r="J96" s="7">
        <v>6</v>
      </c>
      <c r="K96" s="7">
        <v>59</v>
      </c>
      <c r="L96" s="7">
        <v>18302</v>
      </c>
      <c r="M96" s="7">
        <v>0</v>
      </c>
      <c r="N96" s="7">
        <v>0</v>
      </c>
      <c r="O96" s="7">
        <v>0</v>
      </c>
      <c r="P96" s="7">
        <v>0</v>
      </c>
      <c r="Q96" s="7">
        <v>1</v>
      </c>
      <c r="R96" s="7">
        <v>3</v>
      </c>
      <c r="S96" s="7">
        <v>1</v>
      </c>
      <c r="T96" s="7">
        <v>18364</v>
      </c>
    </row>
    <row r="97" spans="1:22">
      <c r="A97" s="6" t="s">
        <v>189</v>
      </c>
      <c r="B97" s="6" t="s">
        <v>223</v>
      </c>
      <c r="C97" s="6" t="s">
        <v>76</v>
      </c>
      <c r="D97" s="6" t="s">
        <v>4</v>
      </c>
      <c r="E97" s="7">
        <v>2.9295759201049805</v>
      </c>
      <c r="F97" s="48">
        <v>12896</v>
      </c>
      <c r="G97" s="48">
        <v>27</v>
      </c>
      <c r="H97" s="48">
        <v>12049</v>
      </c>
      <c r="I97" s="7">
        <v>9</v>
      </c>
      <c r="J97" s="7">
        <v>7</v>
      </c>
      <c r="K97" s="7">
        <v>18</v>
      </c>
      <c r="L97" s="7">
        <v>12042</v>
      </c>
      <c r="M97" s="7">
        <v>0</v>
      </c>
      <c r="N97" s="7">
        <v>0</v>
      </c>
      <c r="O97" s="7">
        <v>0</v>
      </c>
      <c r="P97" s="7">
        <v>0</v>
      </c>
      <c r="Q97" s="7">
        <v>9</v>
      </c>
      <c r="R97" s="7">
        <v>8</v>
      </c>
      <c r="S97" s="7">
        <v>8</v>
      </c>
      <c r="T97" s="7">
        <v>12051</v>
      </c>
      <c r="U97" s="9" t="e">
        <f>1/3*#REF!</f>
        <v>#REF!</v>
      </c>
      <c r="V97" s="21">
        <f>SUM(I97:K97,M97:O97,Q97:S97)</f>
        <v>59</v>
      </c>
    </row>
    <row r="98" spans="1:22">
      <c r="A98" s="6" t="s">
        <v>198</v>
      </c>
      <c r="B98" s="6" t="s">
        <v>223</v>
      </c>
      <c r="C98" s="6" t="s">
        <v>76</v>
      </c>
      <c r="D98" s="6" t="s">
        <v>4</v>
      </c>
      <c r="E98" s="7">
        <v>3.0386698246002197</v>
      </c>
      <c r="F98" s="48">
        <v>12848</v>
      </c>
      <c r="G98" s="48">
        <v>35</v>
      </c>
      <c r="H98" s="48">
        <v>13207</v>
      </c>
      <c r="I98" s="7">
        <v>11</v>
      </c>
      <c r="J98" s="7">
        <v>14</v>
      </c>
      <c r="K98" s="7">
        <v>24</v>
      </c>
      <c r="L98" s="7">
        <v>13193</v>
      </c>
      <c r="M98" s="7">
        <v>0</v>
      </c>
      <c r="N98" s="7">
        <v>0</v>
      </c>
      <c r="O98" s="7">
        <v>0</v>
      </c>
      <c r="P98" s="7">
        <v>0</v>
      </c>
      <c r="Q98" s="7">
        <v>13</v>
      </c>
      <c r="R98" s="7">
        <v>2</v>
      </c>
      <c r="S98" s="7">
        <v>8</v>
      </c>
      <c r="T98" s="7">
        <v>13219</v>
      </c>
      <c r="U98" s="9">
        <f>1/3*F95</f>
        <v>4414</v>
      </c>
      <c r="V98" s="21">
        <f>SUM(I98:K98,M98:O98,Q98:S98)</f>
        <v>72</v>
      </c>
    </row>
    <row r="99" spans="1:22">
      <c r="A99" s="6" t="s">
        <v>207</v>
      </c>
      <c r="B99" s="6" t="s">
        <v>223</v>
      </c>
      <c r="C99" s="6" t="s">
        <v>76</v>
      </c>
      <c r="D99" s="6" t="s">
        <v>4</v>
      </c>
      <c r="E99" s="7">
        <v>3.6983158588409424</v>
      </c>
      <c r="F99" s="48">
        <v>11581</v>
      </c>
      <c r="G99" s="48">
        <v>35</v>
      </c>
      <c r="H99" s="48">
        <v>15679</v>
      </c>
      <c r="I99" s="7">
        <v>16</v>
      </c>
      <c r="J99" s="7">
        <v>23</v>
      </c>
      <c r="K99" s="7">
        <v>19</v>
      </c>
      <c r="L99" s="7">
        <v>15656</v>
      </c>
      <c r="M99" s="7">
        <v>0</v>
      </c>
      <c r="N99" s="7">
        <v>0</v>
      </c>
      <c r="O99" s="7">
        <v>0</v>
      </c>
      <c r="P99" s="7">
        <v>0</v>
      </c>
      <c r="Q99" s="7">
        <v>23</v>
      </c>
      <c r="R99" s="7">
        <v>4</v>
      </c>
      <c r="S99" s="7">
        <v>4</v>
      </c>
      <c r="T99" s="7">
        <v>15683</v>
      </c>
      <c r="U99" s="9">
        <f>1/3*F96</f>
        <v>5238</v>
      </c>
      <c r="V99" s="21">
        <f>SUM(I99:K99,M99:O99,Q99:S99)</f>
        <v>89</v>
      </c>
    </row>
    <row r="100" spans="1:22">
      <c r="A100" s="6" t="s">
        <v>216</v>
      </c>
      <c r="B100" s="6" t="s">
        <v>223</v>
      </c>
      <c r="C100" s="6" t="s">
        <v>76</v>
      </c>
      <c r="D100" s="6" t="s">
        <v>4</v>
      </c>
      <c r="E100" s="7">
        <v>2.4976165294647217</v>
      </c>
      <c r="F100" s="48">
        <v>8066</v>
      </c>
      <c r="G100" s="48">
        <v>16</v>
      </c>
      <c r="H100" s="48">
        <v>10486</v>
      </c>
      <c r="I100" s="7">
        <v>5</v>
      </c>
      <c r="J100" s="7">
        <v>6</v>
      </c>
      <c r="K100" s="7">
        <v>11</v>
      </c>
      <c r="L100" s="7">
        <v>10480</v>
      </c>
      <c r="M100" s="7">
        <v>0</v>
      </c>
      <c r="N100" s="7">
        <v>0</v>
      </c>
      <c r="O100" s="7">
        <v>0</v>
      </c>
      <c r="P100" s="7">
        <v>0</v>
      </c>
      <c r="Q100" s="7">
        <v>5</v>
      </c>
      <c r="R100" s="7">
        <v>5</v>
      </c>
      <c r="S100" s="7">
        <v>4</v>
      </c>
      <c r="T100" s="7">
        <v>10488</v>
      </c>
    </row>
    <row r="101" spans="1:22">
      <c r="A101" s="6" t="s">
        <v>150</v>
      </c>
      <c r="B101" s="6" t="s">
        <v>222</v>
      </c>
      <c r="C101" s="6" t="s">
        <v>76</v>
      </c>
      <c r="D101" s="6" t="s">
        <v>4</v>
      </c>
      <c r="E101" s="7">
        <v>16.632053375244141</v>
      </c>
      <c r="F101" s="48">
        <v>11724</v>
      </c>
      <c r="G101" s="48">
        <v>30</v>
      </c>
      <c r="H101" s="48">
        <v>12866</v>
      </c>
      <c r="I101" s="7">
        <v>11</v>
      </c>
      <c r="J101" s="7">
        <v>12</v>
      </c>
      <c r="K101" s="7">
        <v>19</v>
      </c>
      <c r="L101" s="7">
        <v>12854</v>
      </c>
      <c r="M101" s="7">
        <v>0</v>
      </c>
      <c r="N101" s="7">
        <v>0</v>
      </c>
      <c r="O101" s="7">
        <v>0</v>
      </c>
      <c r="P101" s="7">
        <v>0</v>
      </c>
      <c r="Q101" s="7">
        <v>15</v>
      </c>
      <c r="R101" s="7">
        <v>7</v>
      </c>
      <c r="S101" s="7">
        <v>8</v>
      </c>
      <c r="T101" s="7">
        <v>12866</v>
      </c>
    </row>
    <row r="102" spans="1:22">
      <c r="A102" s="6" t="s">
        <v>159</v>
      </c>
      <c r="B102" s="6" t="s">
        <v>222</v>
      </c>
      <c r="C102" s="6" t="s">
        <v>76</v>
      </c>
      <c r="D102" s="6" t="s">
        <v>4</v>
      </c>
      <c r="E102" s="7">
        <v>19.213779449462891</v>
      </c>
      <c r="F102" s="48">
        <v>12336</v>
      </c>
      <c r="G102" s="48">
        <v>31</v>
      </c>
      <c r="H102" s="48">
        <v>12817</v>
      </c>
      <c r="I102" s="7">
        <v>11</v>
      </c>
      <c r="J102" s="7">
        <v>7</v>
      </c>
      <c r="K102" s="7">
        <v>20</v>
      </c>
      <c r="L102" s="7">
        <v>12810</v>
      </c>
      <c r="M102" s="7">
        <v>0</v>
      </c>
      <c r="N102" s="7">
        <v>0</v>
      </c>
      <c r="O102" s="7">
        <v>0</v>
      </c>
      <c r="P102" s="7">
        <v>0</v>
      </c>
      <c r="Q102" s="7">
        <v>14</v>
      </c>
      <c r="R102" s="7">
        <v>7</v>
      </c>
      <c r="S102" s="7">
        <v>18</v>
      </c>
      <c r="T102" s="7">
        <v>12809</v>
      </c>
      <c r="V102" s="9"/>
    </row>
    <row r="103" spans="1:22">
      <c r="A103" s="6" t="s">
        <v>168</v>
      </c>
      <c r="B103" s="6" t="s">
        <v>222</v>
      </c>
      <c r="C103" s="6" t="s">
        <v>76</v>
      </c>
      <c r="D103" s="6" t="s">
        <v>4</v>
      </c>
      <c r="E103" s="7">
        <v>16.977657318115234</v>
      </c>
      <c r="F103" s="48">
        <v>12382</v>
      </c>
      <c r="G103" s="48">
        <v>34</v>
      </c>
      <c r="H103" s="48">
        <v>11547</v>
      </c>
      <c r="I103" s="7">
        <v>8</v>
      </c>
      <c r="J103" s="7">
        <v>8</v>
      </c>
      <c r="K103" s="7">
        <v>26</v>
      </c>
      <c r="L103" s="7">
        <v>11539</v>
      </c>
      <c r="M103" s="7">
        <v>0</v>
      </c>
      <c r="N103" s="7">
        <v>0</v>
      </c>
      <c r="O103" s="7">
        <v>0</v>
      </c>
      <c r="P103" s="7">
        <v>0</v>
      </c>
      <c r="Q103" s="7">
        <v>13</v>
      </c>
      <c r="R103" s="7">
        <v>7</v>
      </c>
      <c r="S103" s="7">
        <v>3</v>
      </c>
      <c r="T103" s="7">
        <v>11558</v>
      </c>
    </row>
    <row r="104" spans="1:22">
      <c r="A104" s="6" t="s">
        <v>177</v>
      </c>
      <c r="B104" s="6" t="s">
        <v>222</v>
      </c>
      <c r="C104" s="6" t="s">
        <v>76</v>
      </c>
      <c r="D104" s="6" t="s">
        <v>4</v>
      </c>
      <c r="E104" s="7">
        <v>19.904659271240234</v>
      </c>
      <c r="F104" s="48">
        <v>13185</v>
      </c>
      <c r="G104" s="48">
        <v>16</v>
      </c>
      <c r="H104" s="48">
        <v>8050</v>
      </c>
      <c r="I104" s="7">
        <v>3</v>
      </c>
      <c r="J104" s="7">
        <v>4</v>
      </c>
      <c r="K104" s="7">
        <v>13</v>
      </c>
      <c r="L104" s="7">
        <v>8046</v>
      </c>
      <c r="M104" s="7">
        <v>0</v>
      </c>
      <c r="N104" s="7">
        <v>0</v>
      </c>
      <c r="O104" s="7">
        <v>0</v>
      </c>
      <c r="P104" s="7">
        <v>0</v>
      </c>
      <c r="Q104" s="7">
        <v>7</v>
      </c>
      <c r="R104" s="7">
        <v>2</v>
      </c>
      <c r="S104" s="7">
        <v>3</v>
      </c>
      <c r="T104" s="7">
        <v>8054</v>
      </c>
    </row>
    <row r="105" spans="1:22">
      <c r="A105" s="6" t="s">
        <v>193</v>
      </c>
      <c r="B105" s="6" t="s">
        <v>226</v>
      </c>
      <c r="C105" s="6" t="s">
        <v>76</v>
      </c>
      <c r="D105" s="6" t="s">
        <v>4</v>
      </c>
      <c r="E105" s="7" t="s">
        <v>149</v>
      </c>
      <c r="F105" s="48">
        <v>16994</v>
      </c>
      <c r="G105" s="48">
        <v>154</v>
      </c>
      <c r="H105" s="48">
        <v>11570</v>
      </c>
      <c r="I105" s="7">
        <v>74</v>
      </c>
      <c r="J105" s="7">
        <v>63</v>
      </c>
      <c r="K105" s="7">
        <v>80</v>
      </c>
      <c r="L105" s="7">
        <v>11507</v>
      </c>
      <c r="M105" s="7">
        <v>0</v>
      </c>
      <c r="N105" s="7">
        <v>0</v>
      </c>
      <c r="O105" s="7">
        <v>0</v>
      </c>
      <c r="P105" s="7">
        <v>0</v>
      </c>
      <c r="Q105" s="7">
        <v>92</v>
      </c>
      <c r="R105" s="7">
        <v>38</v>
      </c>
      <c r="S105" s="7">
        <v>37</v>
      </c>
      <c r="T105" s="7">
        <v>11557</v>
      </c>
      <c r="U105" s="9">
        <f>1/3*F101</f>
        <v>3908</v>
      </c>
      <c r="V105" s="21">
        <f t="shared" ref="V105:V111" si="13">SUM(I105:K105,M105:O105,Q105:S105)</f>
        <v>384</v>
      </c>
    </row>
    <row r="106" spans="1:22">
      <c r="A106" s="6" t="s">
        <v>202</v>
      </c>
      <c r="B106" s="6" t="s">
        <v>226</v>
      </c>
      <c r="C106" s="6" t="s">
        <v>76</v>
      </c>
      <c r="D106" s="6" t="s">
        <v>4</v>
      </c>
      <c r="E106" s="7" t="s">
        <v>149</v>
      </c>
      <c r="F106" s="48">
        <v>16213</v>
      </c>
      <c r="G106" s="48">
        <v>130</v>
      </c>
      <c r="H106" s="48">
        <v>10193</v>
      </c>
      <c r="I106" s="7">
        <v>63</v>
      </c>
      <c r="J106" s="7">
        <v>55</v>
      </c>
      <c r="K106" s="7">
        <v>67</v>
      </c>
      <c r="L106" s="7">
        <v>10138</v>
      </c>
      <c r="M106" s="7">
        <v>0</v>
      </c>
      <c r="N106" s="7">
        <v>0</v>
      </c>
      <c r="O106" s="7">
        <v>0</v>
      </c>
      <c r="P106" s="7">
        <v>0</v>
      </c>
      <c r="Q106" s="7">
        <v>92</v>
      </c>
      <c r="R106" s="7">
        <v>27</v>
      </c>
      <c r="S106" s="7">
        <v>38</v>
      </c>
      <c r="T106" s="7">
        <v>10166</v>
      </c>
      <c r="U106" s="9" t="e">
        <f>1/3*#REF!</f>
        <v>#REF!</v>
      </c>
      <c r="V106" s="21">
        <f t="shared" si="13"/>
        <v>342</v>
      </c>
    </row>
    <row r="107" spans="1:22">
      <c r="A107" s="6" t="s">
        <v>220</v>
      </c>
      <c r="B107" s="6" t="s">
        <v>226</v>
      </c>
      <c r="C107" s="6" t="s">
        <v>76</v>
      </c>
      <c r="D107" s="6" t="s">
        <v>4</v>
      </c>
      <c r="E107" s="7" t="s">
        <v>149</v>
      </c>
      <c r="F107" s="48">
        <v>17043</v>
      </c>
      <c r="G107" s="48">
        <v>187</v>
      </c>
      <c r="H107" s="48">
        <v>12149</v>
      </c>
      <c r="I107" s="7">
        <v>81</v>
      </c>
      <c r="J107" s="7">
        <v>73</v>
      </c>
      <c r="K107" s="7">
        <v>106</v>
      </c>
      <c r="L107" s="7">
        <v>12076</v>
      </c>
      <c r="M107" s="7">
        <v>0</v>
      </c>
      <c r="N107" s="7">
        <v>0</v>
      </c>
      <c r="O107" s="7">
        <v>0</v>
      </c>
      <c r="P107" s="7">
        <v>0</v>
      </c>
      <c r="Q107" s="7">
        <v>102</v>
      </c>
      <c r="R107" s="7">
        <v>38</v>
      </c>
      <c r="S107" s="7">
        <v>62</v>
      </c>
      <c r="T107" s="7">
        <v>12134</v>
      </c>
      <c r="U107" s="9">
        <f>1/3*F102</f>
        <v>4112</v>
      </c>
      <c r="V107" s="21">
        <f t="shared" si="13"/>
        <v>462</v>
      </c>
    </row>
    <row r="108" spans="1:22">
      <c r="A108" s="6" t="s">
        <v>154</v>
      </c>
      <c r="B108" s="6" t="s">
        <v>224</v>
      </c>
      <c r="C108" s="6" t="s">
        <v>73</v>
      </c>
      <c r="D108" s="6" t="s">
        <v>7</v>
      </c>
      <c r="E108" s="7">
        <v>0.96192252635955811</v>
      </c>
      <c r="F108" s="48">
        <v>17006</v>
      </c>
      <c r="G108" s="48">
        <v>151</v>
      </c>
      <c r="H108" s="48">
        <v>11146</v>
      </c>
      <c r="I108" s="7">
        <v>76</v>
      </c>
      <c r="J108" s="7">
        <v>84</v>
      </c>
      <c r="K108" s="7">
        <v>75</v>
      </c>
      <c r="L108" s="7">
        <v>11062</v>
      </c>
      <c r="M108" s="7">
        <v>0</v>
      </c>
      <c r="N108" s="7">
        <v>0</v>
      </c>
      <c r="O108" s="7">
        <v>0</v>
      </c>
      <c r="P108" s="7">
        <v>0</v>
      </c>
      <c r="Q108" s="7">
        <v>101</v>
      </c>
      <c r="R108" s="7">
        <v>50</v>
      </c>
      <c r="S108" s="7">
        <v>34</v>
      </c>
      <c r="T108" s="7">
        <v>11112</v>
      </c>
      <c r="U108" s="9" t="e">
        <f>1/3*#REF!</f>
        <v>#REF!</v>
      </c>
      <c r="V108" s="21">
        <f t="shared" si="13"/>
        <v>420</v>
      </c>
    </row>
    <row r="109" spans="1:22">
      <c r="A109" s="6" t="s">
        <v>163</v>
      </c>
      <c r="B109" s="6" t="s">
        <v>224</v>
      </c>
      <c r="C109" s="6" t="s">
        <v>73</v>
      </c>
      <c r="D109" s="6" t="s">
        <v>7</v>
      </c>
      <c r="E109" s="7">
        <v>0.49967548251152039</v>
      </c>
      <c r="F109" s="48">
        <v>17625</v>
      </c>
      <c r="G109" s="48">
        <v>166</v>
      </c>
      <c r="H109" s="48">
        <v>12216</v>
      </c>
      <c r="I109" s="7">
        <v>85</v>
      </c>
      <c r="J109" s="7">
        <v>92</v>
      </c>
      <c r="K109" s="7">
        <v>81</v>
      </c>
      <c r="L109" s="7">
        <v>12124</v>
      </c>
      <c r="M109" s="7">
        <v>0</v>
      </c>
      <c r="N109" s="7">
        <v>0</v>
      </c>
      <c r="O109" s="7">
        <v>0</v>
      </c>
      <c r="P109" s="7">
        <v>0</v>
      </c>
      <c r="Q109" s="7">
        <v>123</v>
      </c>
      <c r="R109" s="7">
        <v>41</v>
      </c>
      <c r="S109" s="7">
        <v>51</v>
      </c>
      <c r="T109" s="7">
        <v>12167</v>
      </c>
      <c r="U109" s="9">
        <f>1/3*F103</f>
        <v>4127.333333333333</v>
      </c>
      <c r="V109" s="21">
        <f t="shared" si="13"/>
        <v>473</v>
      </c>
    </row>
    <row r="110" spans="1:22">
      <c r="A110" s="6" t="s">
        <v>166</v>
      </c>
      <c r="B110" s="6" t="s">
        <v>224</v>
      </c>
      <c r="C110" s="6" t="s">
        <v>73</v>
      </c>
      <c r="D110" s="6" t="s">
        <v>7</v>
      </c>
      <c r="E110" s="7">
        <v>0.87270700931549072</v>
      </c>
      <c r="F110" s="48">
        <v>17302</v>
      </c>
      <c r="G110" s="48">
        <v>98</v>
      </c>
      <c r="H110" s="48">
        <v>9098</v>
      </c>
      <c r="I110" s="7">
        <v>52</v>
      </c>
      <c r="J110" s="7">
        <v>51</v>
      </c>
      <c r="K110" s="7">
        <v>46</v>
      </c>
      <c r="L110" s="7">
        <v>9047</v>
      </c>
      <c r="M110" s="7">
        <v>0</v>
      </c>
      <c r="N110" s="7">
        <v>0</v>
      </c>
      <c r="O110" s="7">
        <v>0</v>
      </c>
      <c r="P110" s="7">
        <v>0</v>
      </c>
      <c r="Q110" s="7">
        <v>70</v>
      </c>
      <c r="R110" s="7">
        <v>33</v>
      </c>
      <c r="S110" s="7">
        <v>27</v>
      </c>
      <c r="T110" s="7">
        <v>9066</v>
      </c>
      <c r="U110" s="9" t="e">
        <f>1/3*#REF!</f>
        <v>#REF!</v>
      </c>
      <c r="V110" s="21">
        <f t="shared" si="13"/>
        <v>279</v>
      </c>
    </row>
    <row r="111" spans="1:22">
      <c r="A111" s="6" t="s">
        <v>175</v>
      </c>
      <c r="B111" s="6" t="s">
        <v>224</v>
      </c>
      <c r="C111" s="6" t="s">
        <v>73</v>
      </c>
      <c r="D111" s="6" t="s">
        <v>7</v>
      </c>
      <c r="E111" s="7">
        <v>0.77409034967422485</v>
      </c>
      <c r="F111" s="48">
        <v>17880</v>
      </c>
      <c r="G111" s="48">
        <v>207</v>
      </c>
      <c r="H111" s="48">
        <v>12978</v>
      </c>
      <c r="I111" s="7">
        <v>101</v>
      </c>
      <c r="J111" s="7">
        <v>60</v>
      </c>
      <c r="K111" s="7">
        <v>106</v>
      </c>
      <c r="L111" s="7">
        <v>12918</v>
      </c>
      <c r="M111" s="7">
        <v>0</v>
      </c>
      <c r="N111" s="7">
        <v>0</v>
      </c>
      <c r="O111" s="7">
        <v>0</v>
      </c>
      <c r="P111" s="7">
        <v>0</v>
      </c>
      <c r="Q111" s="7">
        <v>118</v>
      </c>
      <c r="R111" s="7">
        <v>42</v>
      </c>
      <c r="S111" s="7">
        <v>55</v>
      </c>
      <c r="T111" s="7">
        <v>12970</v>
      </c>
      <c r="U111" s="9">
        <f>1/3*F104</f>
        <v>4395</v>
      </c>
      <c r="V111" s="21">
        <f t="shared" si="13"/>
        <v>482</v>
      </c>
    </row>
    <row r="112" spans="1:22">
      <c r="A112" s="6" t="s">
        <v>181</v>
      </c>
      <c r="B112" s="6" t="s">
        <v>224</v>
      </c>
      <c r="C112" s="6" t="s">
        <v>73</v>
      </c>
      <c r="D112" s="6" t="s">
        <v>7</v>
      </c>
      <c r="E112" s="7">
        <v>0.54793864488601685</v>
      </c>
      <c r="F112" s="48">
        <v>18369</v>
      </c>
      <c r="G112" s="48">
        <v>140</v>
      </c>
      <c r="H112" s="48">
        <v>9754</v>
      </c>
      <c r="I112" s="7">
        <v>62</v>
      </c>
      <c r="J112" s="7">
        <v>49</v>
      </c>
      <c r="K112" s="7">
        <v>78</v>
      </c>
      <c r="L112" s="7">
        <v>9705</v>
      </c>
      <c r="M112" s="7">
        <v>0</v>
      </c>
      <c r="N112" s="7">
        <v>0</v>
      </c>
      <c r="O112" s="7">
        <v>0</v>
      </c>
      <c r="P112" s="7">
        <v>0</v>
      </c>
      <c r="Q112" s="7">
        <v>84</v>
      </c>
      <c r="R112" s="7">
        <v>33</v>
      </c>
      <c r="S112" s="7">
        <v>30</v>
      </c>
      <c r="T112" s="7">
        <v>9747</v>
      </c>
    </row>
    <row r="113" spans="1:22">
      <c r="A113" s="6" t="s">
        <v>189</v>
      </c>
      <c r="B113" s="6" t="s">
        <v>223</v>
      </c>
      <c r="C113" s="6" t="s">
        <v>73</v>
      </c>
      <c r="D113" s="6" t="s">
        <v>7</v>
      </c>
      <c r="E113" s="7">
        <v>2.2453975677490234</v>
      </c>
      <c r="F113" s="48">
        <v>12896</v>
      </c>
      <c r="G113" s="48">
        <v>0</v>
      </c>
      <c r="H113" s="48">
        <v>16994</v>
      </c>
      <c r="I113" s="7">
        <v>0</v>
      </c>
      <c r="J113" s="7">
        <v>0</v>
      </c>
      <c r="K113" s="7">
        <v>0</v>
      </c>
      <c r="L113" s="7">
        <v>16994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1</v>
      </c>
      <c r="T113" s="7">
        <v>16993</v>
      </c>
    </row>
    <row r="114" spans="1:22">
      <c r="A114" s="6" t="s">
        <v>192</v>
      </c>
      <c r="B114" s="6" t="s">
        <v>223</v>
      </c>
      <c r="C114" s="6" t="s">
        <v>73</v>
      </c>
      <c r="D114" s="6" t="s">
        <v>7</v>
      </c>
      <c r="E114" s="7">
        <v>1.7876878976821899</v>
      </c>
      <c r="F114" s="48">
        <v>16899</v>
      </c>
      <c r="G114" s="48">
        <v>0</v>
      </c>
      <c r="H114" s="48">
        <v>16213</v>
      </c>
      <c r="I114" s="7">
        <v>0</v>
      </c>
      <c r="J114" s="7">
        <v>0</v>
      </c>
      <c r="K114" s="7">
        <v>0</v>
      </c>
      <c r="L114" s="7">
        <v>16213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1</v>
      </c>
      <c r="T114" s="7">
        <v>16212</v>
      </c>
    </row>
    <row r="115" spans="1:22">
      <c r="A115" s="6" t="s">
        <v>198</v>
      </c>
      <c r="B115" s="6" t="s">
        <v>223</v>
      </c>
      <c r="C115" s="6" t="s">
        <v>73</v>
      </c>
      <c r="D115" s="6" t="s">
        <v>7</v>
      </c>
      <c r="E115" s="7">
        <v>1.7634949684143066</v>
      </c>
      <c r="F115" s="48">
        <v>12848</v>
      </c>
      <c r="G115" s="48">
        <v>0</v>
      </c>
      <c r="H115" s="48">
        <v>16772</v>
      </c>
      <c r="I115" s="7">
        <v>0</v>
      </c>
      <c r="J115" s="7">
        <v>0</v>
      </c>
      <c r="K115" s="7">
        <v>0</v>
      </c>
      <c r="L115" s="7">
        <v>16772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</row>
    <row r="116" spans="1:22">
      <c r="A116" s="6" t="s">
        <v>201</v>
      </c>
      <c r="B116" s="6" t="s">
        <v>223</v>
      </c>
      <c r="C116" s="6" t="s">
        <v>73</v>
      </c>
      <c r="D116" s="6" t="s">
        <v>7</v>
      </c>
      <c r="E116" s="7">
        <v>2.0187158584594727</v>
      </c>
      <c r="F116" s="48">
        <v>15590</v>
      </c>
      <c r="G116" s="48">
        <v>0</v>
      </c>
      <c r="H116" s="48">
        <v>17043</v>
      </c>
      <c r="I116" s="7">
        <v>0</v>
      </c>
      <c r="J116" s="7">
        <v>0</v>
      </c>
      <c r="K116" s="7">
        <v>0</v>
      </c>
      <c r="L116" s="7">
        <v>17043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</row>
    <row r="117" spans="1:22">
      <c r="A117" s="6" t="s">
        <v>207</v>
      </c>
      <c r="B117" s="6" t="s">
        <v>223</v>
      </c>
      <c r="C117" s="6" t="s">
        <v>73</v>
      </c>
      <c r="D117" s="6" t="s">
        <v>7</v>
      </c>
      <c r="E117" s="7">
        <v>1.7390296459197998</v>
      </c>
      <c r="F117" s="48">
        <v>11581</v>
      </c>
      <c r="G117" s="48">
        <v>13</v>
      </c>
      <c r="H117" s="48">
        <v>16993</v>
      </c>
      <c r="I117" s="7">
        <v>0</v>
      </c>
      <c r="J117" s="7">
        <v>13</v>
      </c>
      <c r="K117" s="7">
        <v>49</v>
      </c>
      <c r="L117" s="7">
        <v>16944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5</v>
      </c>
      <c r="S117" s="7">
        <v>1</v>
      </c>
      <c r="T117" s="7">
        <v>17000</v>
      </c>
      <c r="U117" s="9">
        <f>1/3*F108</f>
        <v>5668.6666666666661</v>
      </c>
      <c r="V117" s="21">
        <f t="shared" ref="V117:V122" si="14">SUM(I117:K117,M117:O117,Q117:S117)</f>
        <v>68</v>
      </c>
    </row>
    <row r="118" spans="1:22">
      <c r="A118" s="6" t="s">
        <v>210</v>
      </c>
      <c r="B118" s="6" t="s">
        <v>223</v>
      </c>
      <c r="C118" s="6" t="s">
        <v>73</v>
      </c>
      <c r="D118" s="6" t="s">
        <v>7</v>
      </c>
      <c r="E118" s="7">
        <v>1.4319146871566772</v>
      </c>
      <c r="F118" s="48">
        <v>16700</v>
      </c>
      <c r="G118" s="48">
        <v>8</v>
      </c>
      <c r="H118" s="48">
        <v>17084</v>
      </c>
      <c r="I118" s="7">
        <v>1</v>
      </c>
      <c r="J118" s="7">
        <v>7</v>
      </c>
      <c r="K118" s="7">
        <v>68</v>
      </c>
      <c r="L118" s="7">
        <v>17016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9" t="e">
        <f>1/3*#REF!</f>
        <v>#REF!</v>
      </c>
      <c r="V118" s="21">
        <f t="shared" si="14"/>
        <v>76</v>
      </c>
    </row>
    <row r="119" spans="1:22">
      <c r="A119" s="6" t="s">
        <v>216</v>
      </c>
      <c r="B119" s="6" t="s">
        <v>223</v>
      </c>
      <c r="C119" s="6" t="s">
        <v>73</v>
      </c>
      <c r="D119" s="6" t="s">
        <v>7</v>
      </c>
      <c r="E119" s="7">
        <v>1.0920969247817993</v>
      </c>
      <c r="F119" s="48">
        <v>8066</v>
      </c>
      <c r="G119" s="48">
        <v>7</v>
      </c>
      <c r="H119" s="48">
        <v>17618</v>
      </c>
      <c r="I119" s="7">
        <v>2</v>
      </c>
      <c r="J119" s="7">
        <v>5</v>
      </c>
      <c r="K119" s="7">
        <v>60</v>
      </c>
      <c r="L119" s="7">
        <v>17558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3</v>
      </c>
      <c r="S119" s="7">
        <v>1</v>
      </c>
      <c r="T119" s="7">
        <v>17621</v>
      </c>
      <c r="U119" s="9">
        <f>1/3*F109</f>
        <v>5875</v>
      </c>
      <c r="V119" s="21">
        <f t="shared" si="14"/>
        <v>71</v>
      </c>
    </row>
    <row r="120" spans="1:22">
      <c r="A120" s="6" t="s">
        <v>219</v>
      </c>
      <c r="B120" s="6" t="s">
        <v>223</v>
      </c>
      <c r="C120" s="6" t="s">
        <v>73</v>
      </c>
      <c r="D120" s="6" t="s">
        <v>7</v>
      </c>
      <c r="E120" s="7">
        <v>1.0971318483352661</v>
      </c>
      <c r="F120" s="48">
        <v>12617</v>
      </c>
      <c r="G120" s="48">
        <v>12</v>
      </c>
      <c r="H120" s="48">
        <v>17290</v>
      </c>
      <c r="I120" s="7">
        <v>0</v>
      </c>
      <c r="J120" s="7">
        <v>12</v>
      </c>
      <c r="K120" s="7">
        <v>55</v>
      </c>
      <c r="L120" s="7">
        <v>17235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9">
        <f>1/3*F110</f>
        <v>5767.333333333333</v>
      </c>
      <c r="V120" s="21">
        <f t="shared" si="14"/>
        <v>67</v>
      </c>
    </row>
    <row r="121" spans="1:22">
      <c r="A121" s="6" t="s">
        <v>153</v>
      </c>
      <c r="B121" s="6" t="s">
        <v>222</v>
      </c>
      <c r="C121" s="6" t="s">
        <v>73</v>
      </c>
      <c r="D121" s="6" t="s">
        <v>7</v>
      </c>
      <c r="E121" s="7">
        <v>14.461155891418457</v>
      </c>
      <c r="F121" s="48">
        <v>10323</v>
      </c>
      <c r="G121" s="48">
        <v>15</v>
      </c>
      <c r="H121" s="48">
        <v>18938</v>
      </c>
      <c r="I121" s="7">
        <v>1</v>
      </c>
      <c r="J121" s="7">
        <v>14</v>
      </c>
      <c r="K121" s="7">
        <v>73</v>
      </c>
      <c r="L121" s="7">
        <v>18865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3</v>
      </c>
      <c r="S121" s="7">
        <v>3</v>
      </c>
      <c r="T121" s="7">
        <v>18947</v>
      </c>
      <c r="U121" s="9" t="e">
        <f>1/3*#REF!</f>
        <v>#REF!</v>
      </c>
      <c r="V121" s="21">
        <f t="shared" si="14"/>
        <v>94</v>
      </c>
    </row>
    <row r="122" spans="1:22">
      <c r="A122" s="6" t="s">
        <v>156</v>
      </c>
      <c r="B122" s="6" t="s">
        <v>222</v>
      </c>
      <c r="C122" s="6" t="s">
        <v>73</v>
      </c>
      <c r="D122" s="6" t="s">
        <v>7</v>
      </c>
      <c r="E122" s="7">
        <v>17.745815277099609</v>
      </c>
      <c r="F122" s="48">
        <v>8566</v>
      </c>
      <c r="G122" s="48">
        <v>11</v>
      </c>
      <c r="H122" s="48">
        <v>17869</v>
      </c>
      <c r="I122" s="7">
        <v>2</v>
      </c>
      <c r="J122" s="7">
        <v>9</v>
      </c>
      <c r="K122" s="7">
        <v>78</v>
      </c>
      <c r="L122" s="7">
        <v>17791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9">
        <f>1/3*F111</f>
        <v>5960</v>
      </c>
      <c r="V122" s="21">
        <f t="shared" si="14"/>
        <v>89</v>
      </c>
    </row>
    <row r="123" spans="1:22">
      <c r="A123" s="6" t="s">
        <v>162</v>
      </c>
      <c r="B123" s="6" t="s">
        <v>222</v>
      </c>
      <c r="C123" s="6" t="s">
        <v>73</v>
      </c>
      <c r="D123" s="6" t="s">
        <v>7</v>
      </c>
      <c r="E123" s="7">
        <v>17.942522048950195</v>
      </c>
      <c r="F123" s="48">
        <v>11297</v>
      </c>
      <c r="G123" s="48">
        <v>8</v>
      </c>
      <c r="H123" s="48">
        <v>18361</v>
      </c>
      <c r="I123" s="7">
        <v>2</v>
      </c>
      <c r="J123" s="7">
        <v>6</v>
      </c>
      <c r="K123" s="7">
        <v>59</v>
      </c>
      <c r="L123" s="7">
        <v>18302</v>
      </c>
      <c r="M123" s="7">
        <v>0</v>
      </c>
      <c r="N123" s="7">
        <v>0</v>
      </c>
      <c r="O123" s="7">
        <v>0</v>
      </c>
      <c r="P123" s="7">
        <v>0</v>
      </c>
      <c r="Q123" s="7">
        <v>1</v>
      </c>
      <c r="R123" s="7">
        <v>3</v>
      </c>
      <c r="S123" s="7">
        <v>1</v>
      </c>
      <c r="T123" s="7">
        <v>18364</v>
      </c>
    </row>
    <row r="124" spans="1:22">
      <c r="A124" s="6" t="s">
        <v>165</v>
      </c>
      <c r="B124" s="6" t="s">
        <v>222</v>
      </c>
      <c r="C124" s="6" t="s">
        <v>73</v>
      </c>
      <c r="D124" s="6" t="s">
        <v>7</v>
      </c>
      <c r="E124" s="7">
        <v>16.989913940429688</v>
      </c>
      <c r="F124" s="48">
        <v>11106</v>
      </c>
      <c r="G124" s="48">
        <v>14</v>
      </c>
      <c r="H124" s="48">
        <v>17248</v>
      </c>
      <c r="I124" s="7">
        <v>2</v>
      </c>
      <c r="J124" s="7">
        <v>12</v>
      </c>
      <c r="K124" s="7">
        <v>78</v>
      </c>
      <c r="L124" s="7">
        <v>17170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</row>
    <row r="125" spans="1:22">
      <c r="A125" s="6" t="s">
        <v>171</v>
      </c>
      <c r="B125" s="6" t="s">
        <v>222</v>
      </c>
      <c r="C125" s="6" t="s">
        <v>73</v>
      </c>
      <c r="D125" s="6" t="s">
        <v>7</v>
      </c>
      <c r="E125" s="7">
        <v>14.168200492858887</v>
      </c>
      <c r="F125" s="48">
        <v>9196</v>
      </c>
      <c r="G125" s="48">
        <v>23</v>
      </c>
      <c r="H125" s="48">
        <v>12873</v>
      </c>
      <c r="I125" s="7">
        <v>11</v>
      </c>
      <c r="J125" s="7">
        <v>12</v>
      </c>
      <c r="K125" s="7">
        <v>19</v>
      </c>
      <c r="L125" s="7">
        <v>12854</v>
      </c>
      <c r="M125" s="7">
        <v>0</v>
      </c>
      <c r="N125" s="7">
        <v>0</v>
      </c>
      <c r="O125" s="7">
        <v>0</v>
      </c>
      <c r="P125" s="7">
        <v>0</v>
      </c>
      <c r="Q125" s="7">
        <v>15</v>
      </c>
      <c r="R125" s="7">
        <v>7</v>
      </c>
      <c r="S125" s="7">
        <v>8</v>
      </c>
      <c r="T125" s="7">
        <v>12866</v>
      </c>
    </row>
    <row r="126" spans="1:22">
      <c r="A126" s="6" t="s">
        <v>174</v>
      </c>
      <c r="B126" s="6" t="s">
        <v>222</v>
      </c>
      <c r="C126" s="6" t="s">
        <v>73</v>
      </c>
      <c r="D126" s="6" t="s">
        <v>7</v>
      </c>
      <c r="E126" s="7">
        <v>15.273968696594238</v>
      </c>
      <c r="F126" s="48">
        <v>12511</v>
      </c>
      <c r="G126" s="48">
        <v>24</v>
      </c>
      <c r="H126" s="48">
        <v>16875</v>
      </c>
      <c r="I126" s="7">
        <v>11</v>
      </c>
      <c r="J126" s="7">
        <v>13</v>
      </c>
      <c r="K126" s="7">
        <v>31</v>
      </c>
      <c r="L126" s="7">
        <v>16844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</row>
    <row r="127" spans="1:22">
      <c r="A127" s="6" t="s">
        <v>180</v>
      </c>
      <c r="B127" s="6" t="s">
        <v>222</v>
      </c>
      <c r="C127" s="6" t="s">
        <v>73</v>
      </c>
      <c r="D127" s="6" t="s">
        <v>7</v>
      </c>
      <c r="E127" s="7">
        <v>14.191606521606445</v>
      </c>
      <c r="F127" s="48">
        <v>9894</v>
      </c>
      <c r="G127" s="48">
        <v>18</v>
      </c>
      <c r="H127" s="48">
        <v>12830</v>
      </c>
      <c r="I127" s="7">
        <v>11</v>
      </c>
      <c r="J127" s="7">
        <v>7</v>
      </c>
      <c r="K127" s="7">
        <v>20</v>
      </c>
      <c r="L127" s="7">
        <v>12810</v>
      </c>
      <c r="M127" s="7">
        <v>0</v>
      </c>
      <c r="N127" s="7">
        <v>0</v>
      </c>
      <c r="O127" s="7">
        <v>0</v>
      </c>
      <c r="P127" s="7">
        <v>0</v>
      </c>
      <c r="Q127" s="7">
        <v>14</v>
      </c>
      <c r="R127" s="7">
        <v>7</v>
      </c>
      <c r="S127" s="7">
        <v>18</v>
      </c>
      <c r="T127" s="7">
        <v>12809</v>
      </c>
      <c r="V127" s="9"/>
    </row>
    <row r="128" spans="1:22">
      <c r="A128" s="6" t="s">
        <v>183</v>
      </c>
      <c r="B128" s="6" t="s">
        <v>222</v>
      </c>
      <c r="C128" s="6" t="s">
        <v>73</v>
      </c>
      <c r="D128" s="6" t="s">
        <v>7</v>
      </c>
      <c r="E128" s="7">
        <v>18.194097518920898</v>
      </c>
      <c r="F128" s="48">
        <v>11699</v>
      </c>
      <c r="G128" s="48">
        <v>25</v>
      </c>
      <c r="H128" s="48">
        <v>15565</v>
      </c>
      <c r="I128" s="7">
        <v>11</v>
      </c>
      <c r="J128" s="7">
        <v>14</v>
      </c>
      <c r="K128" s="7">
        <v>25</v>
      </c>
      <c r="L128" s="7">
        <v>15540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</row>
    <row r="129" spans="1:22">
      <c r="A129" s="6" t="s">
        <v>202</v>
      </c>
      <c r="B129" s="6" t="s">
        <v>226</v>
      </c>
      <c r="C129" s="6" t="s">
        <v>73</v>
      </c>
      <c r="D129" s="6" t="s">
        <v>7</v>
      </c>
      <c r="E129" s="7">
        <v>0</v>
      </c>
      <c r="F129" s="48">
        <v>16213</v>
      </c>
      <c r="G129" s="48">
        <v>16</v>
      </c>
      <c r="H129" s="48">
        <v>11565</v>
      </c>
      <c r="I129" s="7">
        <v>8</v>
      </c>
      <c r="J129" s="7">
        <v>8</v>
      </c>
      <c r="K129" s="7">
        <v>26</v>
      </c>
      <c r="L129" s="7">
        <v>11539</v>
      </c>
      <c r="M129" s="7">
        <v>0</v>
      </c>
      <c r="N129" s="7">
        <v>0</v>
      </c>
      <c r="O129" s="7">
        <v>0</v>
      </c>
      <c r="P129" s="7">
        <v>0</v>
      </c>
      <c r="Q129" s="7">
        <v>13</v>
      </c>
      <c r="R129" s="7">
        <v>7</v>
      </c>
      <c r="S129" s="7">
        <v>3</v>
      </c>
      <c r="T129" s="7">
        <v>11558</v>
      </c>
    </row>
    <row r="130" spans="1:22">
      <c r="A130" s="6" t="s">
        <v>220</v>
      </c>
      <c r="B130" s="6" t="s">
        <v>226</v>
      </c>
      <c r="C130" s="6" t="s">
        <v>73</v>
      </c>
      <c r="D130" s="6" t="s">
        <v>7</v>
      </c>
      <c r="E130" s="7" t="s">
        <v>149</v>
      </c>
      <c r="F130" s="48">
        <v>17043</v>
      </c>
      <c r="G130" s="48">
        <v>19</v>
      </c>
      <c r="H130" s="48">
        <v>16681</v>
      </c>
      <c r="I130" s="7">
        <v>9</v>
      </c>
      <c r="J130" s="7">
        <v>10</v>
      </c>
      <c r="K130" s="7">
        <v>29</v>
      </c>
      <c r="L130" s="7">
        <v>16652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</row>
    <row r="131" spans="1:22">
      <c r="G131" s="48">
        <v>7</v>
      </c>
      <c r="H131" s="48">
        <v>8059</v>
      </c>
      <c r="I131" s="7">
        <v>3</v>
      </c>
      <c r="J131" s="7">
        <v>4</v>
      </c>
      <c r="K131" s="7">
        <v>13</v>
      </c>
      <c r="L131" s="7">
        <v>8046</v>
      </c>
      <c r="M131" s="7">
        <v>0</v>
      </c>
      <c r="N131" s="7">
        <v>0</v>
      </c>
      <c r="O131" s="7">
        <v>0</v>
      </c>
      <c r="P131" s="7">
        <v>0</v>
      </c>
      <c r="Q131" s="7">
        <v>7</v>
      </c>
      <c r="R131" s="7">
        <v>2</v>
      </c>
      <c r="S131" s="7">
        <v>3</v>
      </c>
      <c r="T131" s="7">
        <v>8054</v>
      </c>
    </row>
    <row r="132" spans="1:22">
      <c r="G132" s="48">
        <v>11</v>
      </c>
      <c r="H132" s="48">
        <v>12606</v>
      </c>
      <c r="I132" s="7">
        <v>5</v>
      </c>
      <c r="J132" s="7">
        <v>6</v>
      </c>
      <c r="K132" s="7">
        <v>25</v>
      </c>
      <c r="L132" s="7">
        <v>12581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</row>
    <row r="133" spans="1:22">
      <c r="G133" s="48">
        <v>118</v>
      </c>
      <c r="H133" s="48">
        <v>10205</v>
      </c>
      <c r="I133" s="7">
        <v>63</v>
      </c>
      <c r="J133" s="7">
        <v>55</v>
      </c>
      <c r="K133" s="7">
        <v>67</v>
      </c>
      <c r="L133" s="7">
        <v>10138</v>
      </c>
      <c r="M133" s="7">
        <v>0</v>
      </c>
      <c r="N133" s="7">
        <v>0</v>
      </c>
      <c r="O133" s="7">
        <v>0</v>
      </c>
      <c r="P133" s="7">
        <v>0</v>
      </c>
      <c r="Q133" s="7">
        <v>92</v>
      </c>
      <c r="R133" s="7">
        <v>27</v>
      </c>
      <c r="S133" s="7">
        <v>38</v>
      </c>
      <c r="T133" s="7">
        <v>10166</v>
      </c>
      <c r="U133" s="9">
        <f t="shared" ref="U133:U138" si="15">1/3*F121</f>
        <v>3441</v>
      </c>
      <c r="V133" s="21">
        <f t="shared" ref="V133:V138" si="16">SUM(I133:K133,M133:O133,Q133:S133)</f>
        <v>342</v>
      </c>
    </row>
    <row r="134" spans="1:22">
      <c r="G134" s="48">
        <v>120</v>
      </c>
      <c r="H134" s="48">
        <v>8446</v>
      </c>
      <c r="I134" s="7">
        <v>64</v>
      </c>
      <c r="J134" s="7">
        <v>56</v>
      </c>
      <c r="K134" s="7">
        <v>66</v>
      </c>
      <c r="L134" s="7">
        <v>8380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9">
        <f t="shared" si="15"/>
        <v>2855.333333333333</v>
      </c>
      <c r="V134" s="21">
        <f t="shared" si="16"/>
        <v>186</v>
      </c>
    </row>
    <row r="135" spans="1:22">
      <c r="G135" s="48">
        <v>160</v>
      </c>
      <c r="H135" s="48">
        <v>11137</v>
      </c>
      <c r="I135" s="7">
        <v>76</v>
      </c>
      <c r="J135" s="7">
        <v>84</v>
      </c>
      <c r="K135" s="7">
        <v>75</v>
      </c>
      <c r="L135" s="7">
        <v>11062</v>
      </c>
      <c r="M135" s="7">
        <v>0</v>
      </c>
      <c r="N135" s="7">
        <v>0</v>
      </c>
      <c r="O135" s="7">
        <v>0</v>
      </c>
      <c r="P135" s="7">
        <v>0</v>
      </c>
      <c r="Q135" s="7">
        <v>101</v>
      </c>
      <c r="R135" s="7">
        <v>50</v>
      </c>
      <c r="S135" s="7">
        <v>34</v>
      </c>
      <c r="T135" s="7">
        <v>11112</v>
      </c>
      <c r="U135" s="9">
        <f t="shared" si="15"/>
        <v>3765.6666666666665</v>
      </c>
      <c r="V135" s="21">
        <f t="shared" si="16"/>
        <v>420</v>
      </c>
    </row>
    <row r="136" spans="1:22">
      <c r="G136" s="48">
        <v>149</v>
      </c>
      <c r="H136" s="48">
        <v>10957</v>
      </c>
      <c r="I136" s="7">
        <v>85</v>
      </c>
      <c r="J136" s="7">
        <v>64</v>
      </c>
      <c r="K136" s="7">
        <v>76</v>
      </c>
      <c r="L136" s="7">
        <v>10881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9">
        <f t="shared" si="15"/>
        <v>3702</v>
      </c>
      <c r="V136" s="21">
        <f t="shared" si="16"/>
        <v>225</v>
      </c>
    </row>
    <row r="137" spans="1:22">
      <c r="G137" s="48">
        <v>103</v>
      </c>
      <c r="H137" s="48">
        <v>9093</v>
      </c>
      <c r="I137" s="7">
        <v>52</v>
      </c>
      <c r="J137" s="7">
        <v>51</v>
      </c>
      <c r="K137" s="7">
        <v>46</v>
      </c>
      <c r="L137" s="7">
        <v>9047</v>
      </c>
      <c r="M137" s="7">
        <v>0</v>
      </c>
      <c r="N137" s="7">
        <v>0</v>
      </c>
      <c r="O137" s="7">
        <v>0</v>
      </c>
      <c r="P137" s="7">
        <v>0</v>
      </c>
      <c r="Q137" s="7">
        <v>70</v>
      </c>
      <c r="R137" s="7">
        <v>33</v>
      </c>
      <c r="S137" s="7">
        <v>27</v>
      </c>
      <c r="T137" s="7">
        <v>9066</v>
      </c>
      <c r="U137" s="9">
        <f t="shared" si="15"/>
        <v>3065.333333333333</v>
      </c>
      <c r="V137" s="21">
        <f t="shared" si="16"/>
        <v>279</v>
      </c>
    </row>
    <row r="138" spans="1:22">
      <c r="G138" s="48">
        <v>151</v>
      </c>
      <c r="H138" s="48">
        <v>12360</v>
      </c>
      <c r="I138" s="7">
        <v>90</v>
      </c>
      <c r="J138" s="7">
        <v>61</v>
      </c>
      <c r="K138" s="7">
        <v>85</v>
      </c>
      <c r="L138" s="7">
        <v>12275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9">
        <f t="shared" si="15"/>
        <v>4170.333333333333</v>
      </c>
      <c r="V138" s="21">
        <f t="shared" si="16"/>
        <v>236</v>
      </c>
    </row>
    <row r="139" spans="1:22">
      <c r="G139" s="48">
        <v>111</v>
      </c>
      <c r="H139" s="48">
        <v>9783</v>
      </c>
      <c r="I139" s="7">
        <v>62</v>
      </c>
      <c r="J139" s="7">
        <v>49</v>
      </c>
      <c r="K139" s="7">
        <v>78</v>
      </c>
      <c r="L139" s="7">
        <v>9705</v>
      </c>
      <c r="M139" s="7">
        <v>0</v>
      </c>
      <c r="N139" s="7">
        <v>0</v>
      </c>
      <c r="O139" s="7">
        <v>0</v>
      </c>
      <c r="P139" s="7">
        <v>0</v>
      </c>
      <c r="Q139" s="7">
        <v>84</v>
      </c>
      <c r="R139" s="7">
        <v>33</v>
      </c>
      <c r="S139" s="7">
        <v>30</v>
      </c>
      <c r="T139" s="7">
        <v>9747</v>
      </c>
    </row>
    <row r="140" spans="1:22">
      <c r="G140" s="48">
        <v>168</v>
      </c>
      <c r="H140" s="48">
        <v>11531</v>
      </c>
      <c r="I140" s="7">
        <v>93</v>
      </c>
      <c r="J140" s="7">
        <v>75</v>
      </c>
      <c r="K140" s="7">
        <v>68</v>
      </c>
      <c r="L140" s="7">
        <v>11463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</row>
    <row r="141" spans="1:22">
      <c r="G141" s="48">
        <v>0</v>
      </c>
      <c r="H141" s="48">
        <v>16213</v>
      </c>
      <c r="I141" s="7">
        <v>0</v>
      </c>
      <c r="J141" s="7">
        <v>0</v>
      </c>
      <c r="K141" s="7">
        <v>0</v>
      </c>
      <c r="L141" s="7">
        <v>16213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1</v>
      </c>
      <c r="T141" s="7">
        <v>16212</v>
      </c>
    </row>
    <row r="142" spans="1:22">
      <c r="G142" s="48">
        <v>0</v>
      </c>
      <c r="H142" s="48">
        <v>17043</v>
      </c>
      <c r="I142" s="7">
        <v>0</v>
      </c>
      <c r="J142" s="7">
        <v>0</v>
      </c>
      <c r="K142" s="7">
        <v>0</v>
      </c>
      <c r="L142" s="7">
        <v>17043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</row>
  </sheetData>
  <conditionalFormatting sqref="F1:F130">
    <cfRule type="cellIs" dxfId="926" priority="1" operator="lessThan">
      <formula>10000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47"/>
  <sheetViews>
    <sheetView topLeftCell="A277" zoomScaleNormal="100" workbookViewId="0">
      <selection activeCell="BD296" sqref="BD296:BF296"/>
    </sheetView>
  </sheetViews>
  <sheetFormatPr baseColWidth="10" defaultRowHeight="15"/>
  <cols>
    <col min="1" max="1" width="11.42578125" style="4"/>
    <col min="2" max="3" width="16.7109375" style="4" customWidth="1"/>
    <col min="4" max="4" width="11.42578125" style="4"/>
    <col min="5" max="5" width="11.42578125" style="4" customWidth="1"/>
    <col min="6" max="14" width="11.42578125" style="4"/>
    <col min="15" max="15" width="15.7109375" style="4" customWidth="1"/>
    <col min="16" max="16" width="13.85546875" style="4" customWidth="1"/>
    <col min="17" max="17" width="13.28515625" style="4" customWidth="1"/>
    <col min="18" max="19" width="11.42578125" style="4"/>
    <col min="20" max="20" width="17.7109375" style="4" customWidth="1"/>
    <col min="21" max="21" width="11.42578125" style="4"/>
    <col min="22" max="22" width="15.140625" style="4" customWidth="1"/>
    <col min="23" max="23" width="15.85546875" style="4" customWidth="1"/>
    <col min="24" max="24" width="11.42578125" style="4"/>
    <col min="25" max="25" width="15.85546875" style="4" customWidth="1"/>
    <col min="26" max="27" width="11.42578125" style="4"/>
    <col min="28" max="28" width="29.28515625" style="4" customWidth="1"/>
    <col min="29" max="29" width="15.85546875" style="4" customWidth="1"/>
    <col min="30" max="30" width="11.42578125" style="4"/>
    <col min="31" max="31" width="18" style="4" customWidth="1"/>
    <col min="32" max="33" width="11.42578125" style="4"/>
    <col min="34" max="34" width="16.85546875" style="4" customWidth="1"/>
    <col min="35" max="16384" width="11.42578125" style="4"/>
  </cols>
  <sheetData>
    <row r="1" spans="1:29" ht="15.75" thickBot="1">
      <c r="A1" s="30" t="s">
        <v>0</v>
      </c>
      <c r="B1" s="30" t="s">
        <v>1</v>
      </c>
      <c r="C1" s="34" t="s">
        <v>83</v>
      </c>
      <c r="D1" s="34" t="s">
        <v>55</v>
      </c>
      <c r="E1" s="30" t="s">
        <v>10</v>
      </c>
      <c r="F1" s="30" t="s">
        <v>11</v>
      </c>
      <c r="G1" s="30" t="s">
        <v>12</v>
      </c>
      <c r="H1" s="30" t="s">
        <v>13</v>
      </c>
      <c r="I1" s="30" t="s">
        <v>14</v>
      </c>
      <c r="J1" s="30" t="s">
        <v>15</v>
      </c>
      <c r="K1" s="30" t="s">
        <v>16</v>
      </c>
      <c r="L1" s="30" t="s">
        <v>17</v>
      </c>
      <c r="M1" s="30" t="s">
        <v>18</v>
      </c>
      <c r="N1" s="122" t="s">
        <v>19</v>
      </c>
      <c r="O1" s="31" t="s">
        <v>49</v>
      </c>
      <c r="P1" s="31" t="s">
        <v>48</v>
      </c>
      <c r="Q1" s="31" t="s">
        <v>47</v>
      </c>
      <c r="R1" s="31" t="s">
        <v>47</v>
      </c>
      <c r="S1" s="31" t="s">
        <v>43</v>
      </c>
      <c r="T1" s="31" t="s">
        <v>44</v>
      </c>
      <c r="U1" s="31" t="s">
        <v>44</v>
      </c>
      <c r="V1" s="36" t="s">
        <v>58</v>
      </c>
      <c r="W1" s="4" t="s">
        <v>56</v>
      </c>
      <c r="X1" s="36" t="s">
        <v>57</v>
      </c>
      <c r="Y1" s="128" t="s">
        <v>883</v>
      </c>
      <c r="Z1" s="128" t="s">
        <v>889</v>
      </c>
      <c r="AA1" s="128" t="s">
        <v>890</v>
      </c>
      <c r="AB1" s="128" t="s">
        <v>891</v>
      </c>
      <c r="AC1" s="128" t="s">
        <v>892</v>
      </c>
    </row>
    <row r="2" spans="1:29" s="12" customFormat="1">
      <c r="A2" s="50" t="s">
        <v>188</v>
      </c>
      <c r="B2" s="51" t="s">
        <v>224</v>
      </c>
      <c r="C2" s="51" t="s">
        <v>76</v>
      </c>
      <c r="D2" s="51" t="s">
        <v>9</v>
      </c>
      <c r="E2" s="11">
        <v>93.148796081542969</v>
      </c>
      <c r="F2" s="52">
        <v>16882</v>
      </c>
      <c r="G2" s="52">
        <v>1205</v>
      </c>
      <c r="H2" s="52">
        <v>15677</v>
      </c>
      <c r="I2" s="11">
        <v>783</v>
      </c>
      <c r="J2" s="11">
        <v>416</v>
      </c>
      <c r="K2" s="11">
        <v>422</v>
      </c>
      <c r="L2" s="11">
        <v>15261</v>
      </c>
      <c r="M2" s="25">
        <v>0</v>
      </c>
      <c r="N2" s="25">
        <v>0</v>
      </c>
      <c r="O2" s="32">
        <f>1*E2*100</f>
        <v>9314.8796081542969</v>
      </c>
      <c r="P2" s="130">
        <f>AVERAGE(O2:O5)</f>
        <v>9143.7297821044922</v>
      </c>
      <c r="Q2" s="131">
        <f>AVERAGE(P22,P2)</f>
        <v>9100.3961563110352</v>
      </c>
      <c r="R2" s="32">
        <f>ABS($Q$2)</f>
        <v>9100.3961563110352</v>
      </c>
      <c r="S2" s="32">
        <f t="shared" ref="S2:S41" si="0">I2/(I2+(J2+K2)/2)</f>
        <v>0.65141430948419299</v>
      </c>
      <c r="T2" s="32">
        <f>AVERAGE(S2:S5)</f>
        <v>0.65981183734012849</v>
      </c>
      <c r="U2" s="32">
        <f>ABS($T$2)</f>
        <v>0.65981183734012849</v>
      </c>
      <c r="V2" s="32">
        <f t="shared" ref="V2:V41" si="1">1-U2</f>
        <v>0.34018816265987151</v>
      </c>
      <c r="W2" s="73">
        <f>R2*20</f>
        <v>182007.9231262207</v>
      </c>
      <c r="X2" s="32">
        <f>W2*4/2</f>
        <v>364015.84625244141</v>
      </c>
      <c r="Y2" s="12">
        <f>0.3/750</f>
        <v>3.9999999999999996E-4</v>
      </c>
      <c r="Z2" s="12">
        <f>Y2*X2</f>
        <v>145.60633850097656</v>
      </c>
      <c r="AA2" s="12">
        <f>Y2*AC2</f>
        <v>46.439628482972132</v>
      </c>
      <c r="AB2" s="12">
        <v>6.46</v>
      </c>
      <c r="AC2" s="12">
        <f>750/(AB2/1000)</f>
        <v>116099.07120743034</v>
      </c>
    </row>
    <row r="3" spans="1:29" s="8" customFormat="1">
      <c r="A3" s="54" t="s">
        <v>197</v>
      </c>
      <c r="B3" s="6" t="s">
        <v>224</v>
      </c>
      <c r="C3" s="6" t="s">
        <v>76</v>
      </c>
      <c r="D3" s="6" t="s">
        <v>9</v>
      </c>
      <c r="E3" s="7">
        <v>93.775398254394531</v>
      </c>
      <c r="F3" s="48">
        <v>16829</v>
      </c>
      <c r="G3" s="48">
        <v>1209</v>
      </c>
      <c r="H3" s="48">
        <v>15620</v>
      </c>
      <c r="I3" s="7">
        <v>796</v>
      </c>
      <c r="J3" s="7">
        <v>394</v>
      </c>
      <c r="K3" s="7">
        <v>413</v>
      </c>
      <c r="L3" s="7">
        <v>15226</v>
      </c>
      <c r="M3" s="28">
        <v>0</v>
      </c>
      <c r="N3" s="28">
        <v>0</v>
      </c>
      <c r="O3" s="5">
        <f t="shared" ref="O3:O13" si="2">1*E3*100</f>
        <v>9377.5398254394531</v>
      </c>
      <c r="P3" s="26" t="s">
        <v>54</v>
      </c>
      <c r="Q3" s="71"/>
      <c r="R3" s="5">
        <f t="shared" ref="R3:R25" si="3">ABS($Q$2)</f>
        <v>9100.3961563110352</v>
      </c>
      <c r="S3" s="5">
        <f t="shared" si="0"/>
        <v>0.66360983743226343</v>
      </c>
      <c r="T3" s="26" t="s">
        <v>54</v>
      </c>
      <c r="U3" s="5">
        <f t="shared" ref="U3:U25" si="4">ABS($T$2)</f>
        <v>0.65981183734012849</v>
      </c>
      <c r="V3" s="5">
        <f t="shared" si="1"/>
        <v>0.34018816265987151</v>
      </c>
      <c r="W3" s="27">
        <f t="shared" ref="W3:W4" si="5">R3*20</f>
        <v>182007.9231262207</v>
      </c>
      <c r="X3" s="5">
        <f t="shared" ref="X3:X41" si="6">W3*4/2</f>
        <v>364015.84625244141</v>
      </c>
    </row>
    <row r="4" spans="1:29" s="8" customFormat="1">
      <c r="A4" s="54" t="s">
        <v>206</v>
      </c>
      <c r="B4" s="6" t="s">
        <v>224</v>
      </c>
      <c r="C4" s="6" t="s">
        <v>76</v>
      </c>
      <c r="D4" s="6" t="s">
        <v>9</v>
      </c>
      <c r="E4" s="7">
        <v>92.662353515625</v>
      </c>
      <c r="F4" s="48">
        <v>17249</v>
      </c>
      <c r="G4" s="48">
        <v>1225</v>
      </c>
      <c r="H4" s="48">
        <v>16024</v>
      </c>
      <c r="I4" s="7">
        <v>825</v>
      </c>
      <c r="J4" s="7">
        <v>383</v>
      </c>
      <c r="K4" s="7">
        <v>400</v>
      </c>
      <c r="L4" s="7">
        <v>15641</v>
      </c>
      <c r="M4" s="28">
        <v>0</v>
      </c>
      <c r="N4" s="28">
        <v>0</v>
      </c>
      <c r="O4" s="5">
        <f t="shared" si="2"/>
        <v>9266.2353515625</v>
      </c>
      <c r="P4" s="26">
        <f>_xlfn.STDEV.P(O2:O5)</f>
        <v>307.07767870809374</v>
      </c>
      <c r="Q4" s="71"/>
      <c r="R4" s="5">
        <f t="shared" si="3"/>
        <v>9100.3961563110352</v>
      </c>
      <c r="S4" s="5">
        <f t="shared" si="0"/>
        <v>0.67817509247842167</v>
      </c>
      <c r="T4" s="26">
        <f>_xlfn.STDEV.P(S2:S5)</f>
        <v>1.2365199243284363E-2</v>
      </c>
      <c r="U4" s="5">
        <f t="shared" si="4"/>
        <v>0.65981183734012849</v>
      </c>
      <c r="V4" s="5">
        <f t="shared" si="1"/>
        <v>0.34018816265987151</v>
      </c>
      <c r="W4" s="27">
        <f t="shared" si="5"/>
        <v>182007.9231262207</v>
      </c>
      <c r="X4" s="5">
        <f t="shared" si="6"/>
        <v>364015.84625244141</v>
      </c>
    </row>
    <row r="5" spans="1:29" s="15" customFormat="1" ht="15.75" thickBot="1">
      <c r="A5" s="55" t="s">
        <v>215</v>
      </c>
      <c r="B5" s="56" t="s">
        <v>224</v>
      </c>
      <c r="C5" s="56" t="s">
        <v>76</v>
      </c>
      <c r="D5" s="56" t="s">
        <v>9</v>
      </c>
      <c r="E5" s="14">
        <v>86.162643432617188</v>
      </c>
      <c r="F5" s="57">
        <v>10996</v>
      </c>
      <c r="G5" s="57">
        <v>728</v>
      </c>
      <c r="H5" s="57">
        <v>10268</v>
      </c>
      <c r="I5" s="14">
        <v>470</v>
      </c>
      <c r="J5" s="14">
        <v>257</v>
      </c>
      <c r="K5" s="14">
        <v>258</v>
      </c>
      <c r="L5" s="14">
        <v>10011</v>
      </c>
      <c r="M5" s="132">
        <v>0</v>
      </c>
      <c r="N5" s="132">
        <v>0</v>
      </c>
      <c r="O5" s="17">
        <f t="shared" si="2"/>
        <v>8616.2643432617188</v>
      </c>
      <c r="P5" s="133"/>
      <c r="Q5" s="134"/>
      <c r="R5" s="17">
        <f t="shared" si="3"/>
        <v>9100.3961563110352</v>
      </c>
      <c r="S5" s="17">
        <f>I5/(I5+(J5+K5)/2)</f>
        <v>0.64604810996563578</v>
      </c>
      <c r="T5" s="132"/>
      <c r="U5" s="17">
        <f t="shared" si="4"/>
        <v>0.65981183734012849</v>
      </c>
      <c r="V5" s="17">
        <f t="shared" si="1"/>
        <v>0.34018816265987151</v>
      </c>
      <c r="W5" s="135">
        <f>R5*20</f>
        <v>182007.9231262207</v>
      </c>
      <c r="X5" s="17">
        <f t="shared" si="6"/>
        <v>364015.84625244141</v>
      </c>
    </row>
    <row r="6" spans="1:29" s="8" customFormat="1">
      <c r="A6" s="124" t="s">
        <v>187</v>
      </c>
      <c r="B6" s="68" t="s">
        <v>223</v>
      </c>
      <c r="C6" s="68" t="s">
        <v>76</v>
      </c>
      <c r="D6" s="68" t="s">
        <v>9</v>
      </c>
      <c r="E6" s="69">
        <v>24.168680191040039</v>
      </c>
      <c r="F6" s="70">
        <v>15186</v>
      </c>
      <c r="G6" s="70">
        <v>289</v>
      </c>
      <c r="H6" s="70">
        <v>14897</v>
      </c>
      <c r="I6" s="69">
        <v>186</v>
      </c>
      <c r="J6" s="69">
        <v>105</v>
      </c>
      <c r="K6" s="69">
        <v>103</v>
      </c>
      <c r="L6" s="69">
        <v>14792</v>
      </c>
      <c r="M6" s="125">
        <v>0</v>
      </c>
      <c r="N6" s="125">
        <v>0</v>
      </c>
      <c r="O6" s="33">
        <f t="shared" si="2"/>
        <v>2416.8680191040039</v>
      </c>
      <c r="P6" s="126">
        <f t="shared" ref="P6" si="7">AVERAGE(O6:O9)</f>
        <v>2559.2502593994141</v>
      </c>
      <c r="Q6" s="127">
        <f>AVERAGE(P26,P6)</f>
        <v>2573.8602876663208</v>
      </c>
      <c r="R6" s="128">
        <f>ABS($Q$6)</f>
        <v>2573.8602876663208</v>
      </c>
      <c r="S6" s="33">
        <f t="shared" si="0"/>
        <v>0.64137931034482754</v>
      </c>
      <c r="T6" s="33">
        <f t="shared" ref="T6" si="8">AVERAGE(S6:S9)</f>
        <v>0.62480733328719151</v>
      </c>
      <c r="U6" s="128">
        <f>ABS($T$6)</f>
        <v>0.62480733328719151</v>
      </c>
      <c r="V6" s="128">
        <f t="shared" si="1"/>
        <v>0.37519266671280849</v>
      </c>
      <c r="W6" s="129">
        <f t="shared" ref="W6:W41" si="9">R6*20</f>
        <v>51477.205753326416</v>
      </c>
      <c r="X6" s="33">
        <f t="shared" si="6"/>
        <v>102954.41150665283</v>
      </c>
      <c r="Y6" s="8">
        <f>3/750</f>
        <v>4.0000000000000001E-3</v>
      </c>
      <c r="Z6" s="12">
        <f>Y6*X6</f>
        <v>411.81764602661133</v>
      </c>
      <c r="AA6" s="12">
        <f>Y6*AC2</f>
        <v>464.39628482972137</v>
      </c>
    </row>
    <row r="7" spans="1:29" s="8" customFormat="1">
      <c r="A7" s="54" t="s">
        <v>196</v>
      </c>
      <c r="B7" s="6" t="s">
        <v>223</v>
      </c>
      <c r="C7" s="6" t="s">
        <v>76</v>
      </c>
      <c r="D7" s="6" t="s">
        <v>9</v>
      </c>
      <c r="E7" s="7">
        <v>25.350881576538086</v>
      </c>
      <c r="F7" s="48">
        <v>15487</v>
      </c>
      <c r="G7" s="48">
        <v>309</v>
      </c>
      <c r="H7" s="48">
        <v>15178</v>
      </c>
      <c r="I7" s="7">
        <v>196</v>
      </c>
      <c r="J7" s="7">
        <v>122</v>
      </c>
      <c r="K7" s="7">
        <v>113</v>
      </c>
      <c r="L7" s="7">
        <v>15056</v>
      </c>
      <c r="M7" s="28">
        <v>0</v>
      </c>
      <c r="N7" s="28">
        <v>0</v>
      </c>
      <c r="O7" s="5">
        <f t="shared" si="2"/>
        <v>2535.0881576538086</v>
      </c>
      <c r="P7" s="26" t="s">
        <v>54</v>
      </c>
      <c r="Q7" s="71"/>
      <c r="R7" s="36">
        <f t="shared" ref="R7:R9" si="10">ABS($Q$6)</f>
        <v>2573.8602876663208</v>
      </c>
      <c r="S7" s="5">
        <f t="shared" si="0"/>
        <v>0.62519936204146731</v>
      </c>
      <c r="T7" s="26" t="s">
        <v>54</v>
      </c>
      <c r="U7" s="36">
        <f t="shared" ref="U7:U9" si="11">ABS($T$6)</f>
        <v>0.62480733328719151</v>
      </c>
      <c r="V7" s="36">
        <f t="shared" si="1"/>
        <v>0.37519266671280849</v>
      </c>
      <c r="W7" s="27">
        <f t="shared" si="9"/>
        <v>51477.205753326416</v>
      </c>
      <c r="X7" s="5">
        <f t="shared" si="6"/>
        <v>102954.41150665283</v>
      </c>
    </row>
    <row r="8" spans="1:29" s="8" customFormat="1">
      <c r="A8" s="54" t="s">
        <v>205</v>
      </c>
      <c r="B8" s="6" t="s">
        <v>223</v>
      </c>
      <c r="C8" s="6" t="s">
        <v>76</v>
      </c>
      <c r="D8" s="6" t="s">
        <v>9</v>
      </c>
      <c r="E8" s="7">
        <v>27.590919494628906</v>
      </c>
      <c r="F8" s="48">
        <v>13597</v>
      </c>
      <c r="G8" s="48">
        <v>295</v>
      </c>
      <c r="H8" s="48">
        <v>13302</v>
      </c>
      <c r="I8" s="7">
        <v>183</v>
      </c>
      <c r="J8" s="7">
        <v>118</v>
      </c>
      <c r="K8" s="7">
        <v>112</v>
      </c>
      <c r="L8" s="7">
        <v>13184</v>
      </c>
      <c r="M8" s="28">
        <v>0</v>
      </c>
      <c r="N8" s="28">
        <v>0</v>
      </c>
      <c r="O8" s="5">
        <f t="shared" si="2"/>
        <v>2759.0919494628906</v>
      </c>
      <c r="P8" s="26">
        <f t="shared" ref="P8" si="12">_xlfn.STDEV.P(O6:O9)</f>
        <v>124.40048631844293</v>
      </c>
      <c r="Q8" s="71"/>
      <c r="R8" s="36">
        <f t="shared" si="10"/>
        <v>2573.8602876663208</v>
      </c>
      <c r="S8" s="5">
        <f t="shared" si="0"/>
        <v>0.61409395973154357</v>
      </c>
      <c r="T8" s="26">
        <f t="shared" ref="T8" si="13">_xlfn.STDEV.P(S6:S9)</f>
        <v>1.0351701390217141E-2</v>
      </c>
      <c r="U8" s="36">
        <f t="shared" si="11"/>
        <v>0.62480733328719151</v>
      </c>
      <c r="V8" s="36">
        <f t="shared" si="1"/>
        <v>0.37519266671280849</v>
      </c>
      <c r="W8" s="27">
        <f t="shared" si="9"/>
        <v>51477.205753326416</v>
      </c>
      <c r="X8" s="5">
        <f t="shared" si="6"/>
        <v>102954.41150665283</v>
      </c>
    </row>
    <row r="9" spans="1:29" s="8" customFormat="1" ht="15.75" thickBot="1">
      <c r="A9" s="123" t="s">
        <v>214</v>
      </c>
      <c r="B9" s="65" t="s">
        <v>223</v>
      </c>
      <c r="C9" s="65" t="s">
        <v>76</v>
      </c>
      <c r="D9" s="65" t="s">
        <v>9</v>
      </c>
      <c r="E9" s="66">
        <v>25.259529113769531</v>
      </c>
      <c r="F9" s="67">
        <v>12273</v>
      </c>
      <c r="G9" s="67">
        <v>244</v>
      </c>
      <c r="H9" s="67">
        <v>12029</v>
      </c>
      <c r="I9" s="66">
        <v>150</v>
      </c>
      <c r="J9" s="66">
        <v>91</v>
      </c>
      <c r="K9" s="66">
        <v>94</v>
      </c>
      <c r="L9" s="66">
        <v>11938</v>
      </c>
      <c r="M9" s="89">
        <v>0</v>
      </c>
      <c r="N9" s="89">
        <v>0</v>
      </c>
      <c r="O9" s="36">
        <f t="shared" si="2"/>
        <v>2525.9529113769531</v>
      </c>
      <c r="P9" s="90"/>
      <c r="Q9" s="91"/>
      <c r="R9" s="36">
        <f t="shared" si="10"/>
        <v>2573.8602876663208</v>
      </c>
      <c r="S9" s="36">
        <f t="shared" si="0"/>
        <v>0.61855670103092786</v>
      </c>
      <c r="T9" s="89"/>
      <c r="U9" s="36">
        <f t="shared" si="11"/>
        <v>0.62480733328719151</v>
      </c>
      <c r="V9" s="36">
        <f t="shared" si="1"/>
        <v>0.37519266671280849</v>
      </c>
      <c r="W9" s="92">
        <f t="shared" si="9"/>
        <v>51477.205753326416</v>
      </c>
      <c r="X9" s="36">
        <f t="shared" si="6"/>
        <v>102954.41150665283</v>
      </c>
    </row>
    <row r="10" spans="1:29" s="12" customFormat="1">
      <c r="A10" s="50" t="s">
        <v>186</v>
      </c>
      <c r="B10" s="51" t="s">
        <v>222</v>
      </c>
      <c r="C10" s="51" t="s">
        <v>76</v>
      </c>
      <c r="D10" s="51" t="s">
        <v>9</v>
      </c>
      <c r="E10" s="11">
        <v>41.526809692382813</v>
      </c>
      <c r="F10" s="52">
        <v>14288</v>
      </c>
      <c r="G10" s="52">
        <v>464</v>
      </c>
      <c r="H10" s="52">
        <v>13824</v>
      </c>
      <c r="I10" s="11">
        <v>298</v>
      </c>
      <c r="J10" s="11">
        <v>174</v>
      </c>
      <c r="K10" s="11">
        <v>166</v>
      </c>
      <c r="L10" s="11">
        <v>13650</v>
      </c>
      <c r="M10" s="25">
        <v>0</v>
      </c>
      <c r="N10" s="25">
        <v>0</v>
      </c>
      <c r="O10" s="32">
        <f t="shared" si="2"/>
        <v>4152.6809692382813</v>
      </c>
      <c r="P10" s="130">
        <f t="shared" ref="P10" si="14">AVERAGE(O10:O13)</f>
        <v>4106.7399024963379</v>
      </c>
      <c r="Q10" s="131">
        <f t="shared" ref="Q10" si="15">AVERAGE(P30,P10)</f>
        <v>4151.6815185546875</v>
      </c>
      <c r="R10" s="136">
        <f>ABS($Q$10)</f>
        <v>4151.6815185546875</v>
      </c>
      <c r="S10" s="32">
        <f t="shared" si="0"/>
        <v>0.63675213675213671</v>
      </c>
      <c r="T10" s="32">
        <f t="shared" ref="T10" si="16">AVERAGE(S10:S13)</f>
        <v>0.62209651472309702</v>
      </c>
      <c r="U10" s="136">
        <f>ABS($T$10)</f>
        <v>0.62209651472309702</v>
      </c>
      <c r="V10" s="136">
        <f t="shared" si="1"/>
        <v>0.37790348527690298</v>
      </c>
      <c r="W10" s="73">
        <f t="shared" si="9"/>
        <v>83033.63037109375</v>
      </c>
      <c r="X10" s="32">
        <f t="shared" si="6"/>
        <v>166067.2607421875</v>
      </c>
      <c r="Y10" s="12">
        <f>30/750</f>
        <v>0.04</v>
      </c>
      <c r="Z10" s="12">
        <f>Y10*X10</f>
        <v>6642.6904296875</v>
      </c>
      <c r="AA10" s="12">
        <f>Y10*AC2</f>
        <v>4643.9628482972139</v>
      </c>
    </row>
    <row r="11" spans="1:29" s="8" customFormat="1">
      <c r="A11" s="54" t="s">
        <v>195</v>
      </c>
      <c r="B11" s="6" t="s">
        <v>222</v>
      </c>
      <c r="C11" s="6" t="s">
        <v>76</v>
      </c>
      <c r="D11" s="6" t="s">
        <v>9</v>
      </c>
      <c r="E11" s="7">
        <v>42.164016723632813</v>
      </c>
      <c r="F11" s="48">
        <v>14834</v>
      </c>
      <c r="G11" s="48">
        <v>489</v>
      </c>
      <c r="H11" s="48">
        <v>14345</v>
      </c>
      <c r="I11" s="7">
        <v>298</v>
      </c>
      <c r="J11" s="7">
        <v>212</v>
      </c>
      <c r="K11" s="7">
        <v>191</v>
      </c>
      <c r="L11" s="7">
        <v>14133</v>
      </c>
      <c r="M11" s="28">
        <v>0</v>
      </c>
      <c r="N11" s="28">
        <v>0</v>
      </c>
      <c r="O11" s="5">
        <f t="shared" si="2"/>
        <v>4216.4016723632813</v>
      </c>
      <c r="P11" s="26" t="s">
        <v>54</v>
      </c>
      <c r="Q11" s="71"/>
      <c r="R11" s="36">
        <f t="shared" ref="R11:R13" si="17">ABS($Q$10)</f>
        <v>4151.6815185546875</v>
      </c>
      <c r="S11" s="5">
        <f t="shared" si="0"/>
        <v>0.59659659659659658</v>
      </c>
      <c r="T11" s="26" t="s">
        <v>54</v>
      </c>
      <c r="U11" s="36">
        <f t="shared" ref="U11:U13" si="18">ABS($T$10)</f>
        <v>0.62209651472309702</v>
      </c>
      <c r="V11" s="36">
        <f t="shared" si="1"/>
        <v>0.37790348527690298</v>
      </c>
      <c r="W11" s="27">
        <f t="shared" si="9"/>
        <v>83033.63037109375</v>
      </c>
      <c r="X11" s="5">
        <f t="shared" si="6"/>
        <v>166067.2607421875</v>
      </c>
    </row>
    <row r="12" spans="1:29" s="8" customFormat="1">
      <c r="A12" s="54" t="s">
        <v>204</v>
      </c>
      <c r="B12" s="6" t="s">
        <v>222</v>
      </c>
      <c r="C12" s="6" t="s">
        <v>76</v>
      </c>
      <c r="D12" s="6" t="s">
        <v>9</v>
      </c>
      <c r="E12" s="7">
        <v>40.357265472412109</v>
      </c>
      <c r="F12" s="48">
        <v>15202</v>
      </c>
      <c r="G12" s="48">
        <v>480</v>
      </c>
      <c r="H12" s="48">
        <v>14722</v>
      </c>
      <c r="I12" s="7">
        <v>311</v>
      </c>
      <c r="J12" s="7">
        <v>184</v>
      </c>
      <c r="K12" s="7">
        <v>169</v>
      </c>
      <c r="L12" s="7">
        <v>14538</v>
      </c>
      <c r="M12" s="28">
        <v>0</v>
      </c>
      <c r="N12" s="28">
        <v>0</v>
      </c>
      <c r="O12" s="5">
        <f t="shared" si="2"/>
        <v>4035.7265472412109</v>
      </c>
      <c r="P12" s="26">
        <f t="shared" ref="P12" si="19">_xlfn.STDEV.P(O10:O13)</f>
        <v>81.139636374627472</v>
      </c>
      <c r="Q12" s="71"/>
      <c r="R12" s="36">
        <f t="shared" si="17"/>
        <v>4151.6815185546875</v>
      </c>
      <c r="S12" s="5">
        <f t="shared" si="0"/>
        <v>0.63794871794871799</v>
      </c>
      <c r="T12" s="26">
        <f t="shared" ref="T12" si="20">_xlfn.STDEV.P(S10:S13)</f>
        <v>1.6892339701969693E-2</v>
      </c>
      <c r="U12" s="36">
        <f t="shared" si="18"/>
        <v>0.62209651472309702</v>
      </c>
      <c r="V12" s="36">
        <f t="shared" si="1"/>
        <v>0.37790348527690298</v>
      </c>
      <c r="W12" s="27">
        <f t="shared" si="9"/>
        <v>83033.63037109375</v>
      </c>
      <c r="X12" s="5">
        <f t="shared" si="6"/>
        <v>166067.2607421875</v>
      </c>
    </row>
    <row r="13" spans="1:29" s="15" customFormat="1" ht="15.75" thickBot="1">
      <c r="A13" s="55" t="s">
        <v>213</v>
      </c>
      <c r="B13" s="56" t="s">
        <v>222</v>
      </c>
      <c r="C13" s="56" t="s">
        <v>76</v>
      </c>
      <c r="D13" s="56" t="s">
        <v>9</v>
      </c>
      <c r="E13" s="14">
        <v>40.221504211425781</v>
      </c>
      <c r="F13" s="57">
        <v>10073</v>
      </c>
      <c r="G13" s="57">
        <v>317</v>
      </c>
      <c r="H13" s="57">
        <v>9756</v>
      </c>
      <c r="I13" s="14">
        <v>195</v>
      </c>
      <c r="J13" s="14">
        <v>120</v>
      </c>
      <c r="K13" s="14">
        <v>122</v>
      </c>
      <c r="L13" s="14">
        <v>9636</v>
      </c>
      <c r="M13" s="132">
        <v>0</v>
      </c>
      <c r="N13" s="132">
        <v>0</v>
      </c>
      <c r="O13" s="17">
        <f t="shared" si="2"/>
        <v>4022.1504211425781</v>
      </c>
      <c r="P13" s="133"/>
      <c r="Q13" s="134"/>
      <c r="R13" s="17">
        <f t="shared" si="17"/>
        <v>4151.6815185546875</v>
      </c>
      <c r="S13" s="17">
        <f t="shared" si="0"/>
        <v>0.61708860759493667</v>
      </c>
      <c r="T13" s="132"/>
      <c r="U13" s="17">
        <f t="shared" si="18"/>
        <v>0.62209651472309702</v>
      </c>
      <c r="V13" s="17">
        <f t="shared" si="1"/>
        <v>0.37790348527690298</v>
      </c>
      <c r="W13" s="135">
        <f t="shared" si="9"/>
        <v>83033.63037109375</v>
      </c>
      <c r="X13" s="17">
        <f t="shared" si="6"/>
        <v>166067.2607421875</v>
      </c>
    </row>
    <row r="14" spans="1:29" s="8" customFormat="1">
      <c r="A14" s="124" t="s">
        <v>158</v>
      </c>
      <c r="B14" s="68" t="s">
        <v>225</v>
      </c>
      <c r="C14" s="68" t="s">
        <v>76</v>
      </c>
      <c r="D14" s="68" t="s">
        <v>9</v>
      </c>
      <c r="E14" s="69">
        <v>51.193958282470703</v>
      </c>
      <c r="F14" s="70">
        <v>15947</v>
      </c>
      <c r="G14" s="70">
        <v>636</v>
      </c>
      <c r="H14" s="70">
        <v>15311</v>
      </c>
      <c r="I14" s="69">
        <v>365</v>
      </c>
      <c r="J14" s="69">
        <v>283</v>
      </c>
      <c r="K14" s="69">
        <v>271</v>
      </c>
      <c r="L14" s="69">
        <v>15028</v>
      </c>
      <c r="M14" s="125">
        <v>0</v>
      </c>
      <c r="N14" s="125">
        <v>0</v>
      </c>
      <c r="O14" s="33">
        <f t="shared" ref="O14:O41" si="21">1*E14</f>
        <v>51.193958282470703</v>
      </c>
      <c r="P14" s="126">
        <f t="shared" ref="P14" si="22">AVERAGE(O14:O17)</f>
        <v>54.82346248626709</v>
      </c>
      <c r="Q14" s="127">
        <f t="shared" ref="Q14" si="23">AVERAGE(P34,P14)</f>
        <v>54.810625553131104</v>
      </c>
      <c r="R14" s="128">
        <f>ABS($Q$14)</f>
        <v>54.810625553131104</v>
      </c>
      <c r="S14" s="33">
        <f t="shared" si="0"/>
        <v>0.56853582554517135</v>
      </c>
      <c r="T14" s="33">
        <f t="shared" ref="T14" si="24">AVERAGE(S14:S17)</f>
        <v>0.58268346438285246</v>
      </c>
      <c r="U14" s="128">
        <f>ABS($T$14)</f>
        <v>0.58268346438285246</v>
      </c>
      <c r="V14" s="128">
        <f t="shared" si="1"/>
        <v>0.41731653561714754</v>
      </c>
      <c r="W14" s="129">
        <f t="shared" si="9"/>
        <v>1096.2125110626221</v>
      </c>
      <c r="X14" s="33">
        <f t="shared" si="6"/>
        <v>2192.4250221252441</v>
      </c>
    </row>
    <row r="15" spans="1:29" s="8" customFormat="1">
      <c r="A15" s="54" t="s">
        <v>167</v>
      </c>
      <c r="B15" s="6" t="s">
        <v>225</v>
      </c>
      <c r="C15" s="6" t="s">
        <v>76</v>
      </c>
      <c r="D15" s="6" t="s">
        <v>9</v>
      </c>
      <c r="E15" s="7">
        <v>57.029632568359375</v>
      </c>
      <c r="F15" s="48">
        <v>15589</v>
      </c>
      <c r="G15" s="48">
        <v>691</v>
      </c>
      <c r="H15" s="48">
        <v>14898</v>
      </c>
      <c r="I15" s="7">
        <v>411</v>
      </c>
      <c r="J15" s="7">
        <v>288</v>
      </c>
      <c r="K15" s="7">
        <v>280</v>
      </c>
      <c r="L15" s="7">
        <v>14610</v>
      </c>
      <c r="M15" s="28">
        <v>0</v>
      </c>
      <c r="N15" s="28">
        <v>0</v>
      </c>
      <c r="O15" s="5">
        <f t="shared" si="21"/>
        <v>57.029632568359375</v>
      </c>
      <c r="P15" s="26" t="s">
        <v>54</v>
      </c>
      <c r="Q15" s="71"/>
      <c r="R15" s="36">
        <f t="shared" ref="R15:R17" si="25">ABS($Q$14)</f>
        <v>54.810625553131104</v>
      </c>
      <c r="S15" s="5">
        <f t="shared" si="0"/>
        <v>0.59136690647482015</v>
      </c>
      <c r="T15" s="26" t="s">
        <v>54</v>
      </c>
      <c r="U15" s="36">
        <f t="shared" ref="U15:U17" si="26">ABS($T$14)</f>
        <v>0.58268346438285246</v>
      </c>
      <c r="V15" s="36">
        <f t="shared" si="1"/>
        <v>0.41731653561714754</v>
      </c>
      <c r="W15" s="27">
        <f t="shared" si="9"/>
        <v>1096.2125110626221</v>
      </c>
      <c r="X15" s="5">
        <f t="shared" si="6"/>
        <v>2192.4250221252441</v>
      </c>
    </row>
    <row r="16" spans="1:29" s="8" customFormat="1">
      <c r="A16" s="54" t="s">
        <v>176</v>
      </c>
      <c r="B16" s="6" t="s">
        <v>225</v>
      </c>
      <c r="C16" s="6" t="s">
        <v>76</v>
      </c>
      <c r="D16" s="6" t="s">
        <v>9</v>
      </c>
      <c r="E16" s="7">
        <v>54.659572601318359</v>
      </c>
      <c r="F16" s="48">
        <v>15897</v>
      </c>
      <c r="G16" s="48">
        <v>676</v>
      </c>
      <c r="H16" s="48">
        <v>15221</v>
      </c>
      <c r="I16" s="7">
        <v>413</v>
      </c>
      <c r="J16" s="7">
        <v>298</v>
      </c>
      <c r="K16" s="7">
        <v>263</v>
      </c>
      <c r="L16" s="7">
        <v>14923</v>
      </c>
      <c r="M16" s="28">
        <v>0</v>
      </c>
      <c r="N16" s="28">
        <v>0</v>
      </c>
      <c r="O16" s="5">
        <f t="shared" si="21"/>
        <v>54.659572601318359</v>
      </c>
      <c r="P16" s="26">
        <f t="shared" ref="P16" si="27">_xlfn.STDEV.P(O14:O17)</f>
        <v>2.2686244256254882</v>
      </c>
      <c r="Q16" s="71"/>
      <c r="R16" s="36">
        <f t="shared" si="25"/>
        <v>54.810625553131104</v>
      </c>
      <c r="S16" s="5">
        <f t="shared" si="0"/>
        <v>0.59552992069214128</v>
      </c>
      <c r="T16" s="26">
        <f t="shared" ref="T16" si="28">_xlfn.STDEV.P(S14:S17)</f>
        <v>1.1125275808002299E-2</v>
      </c>
      <c r="U16" s="36">
        <f t="shared" si="26"/>
        <v>0.58268346438285246</v>
      </c>
      <c r="V16" s="36">
        <f t="shared" si="1"/>
        <v>0.41731653561714754</v>
      </c>
      <c r="W16" s="27">
        <f t="shared" si="9"/>
        <v>1096.2125110626221</v>
      </c>
      <c r="X16" s="5">
        <f t="shared" si="6"/>
        <v>2192.4250221252441</v>
      </c>
    </row>
    <row r="17" spans="1:24" s="15" customFormat="1" ht="15.75" thickBot="1">
      <c r="A17" s="54" t="s">
        <v>185</v>
      </c>
      <c r="B17" s="6" t="s">
        <v>225</v>
      </c>
      <c r="C17" s="6" t="s">
        <v>76</v>
      </c>
      <c r="D17" s="6" t="s">
        <v>9</v>
      </c>
      <c r="E17" s="7">
        <v>56.410686492919922</v>
      </c>
      <c r="F17" s="48">
        <v>15779</v>
      </c>
      <c r="G17" s="48">
        <v>692</v>
      </c>
      <c r="H17" s="48">
        <v>15087</v>
      </c>
      <c r="I17" s="7">
        <v>382</v>
      </c>
      <c r="J17" s="7">
        <v>254</v>
      </c>
      <c r="K17" s="7">
        <v>310</v>
      </c>
      <c r="L17" s="7">
        <v>14833</v>
      </c>
      <c r="M17" s="89">
        <v>0</v>
      </c>
      <c r="N17" s="89">
        <v>0</v>
      </c>
      <c r="O17" s="36">
        <f t="shared" si="21"/>
        <v>56.410686492919922</v>
      </c>
      <c r="P17" s="90"/>
      <c r="Q17" s="91"/>
      <c r="R17" s="36">
        <f t="shared" si="25"/>
        <v>54.810625553131104</v>
      </c>
      <c r="S17" s="36">
        <f t="shared" si="0"/>
        <v>0.57530120481927716</v>
      </c>
      <c r="T17" s="89"/>
      <c r="U17" s="36">
        <f t="shared" si="26"/>
        <v>0.58268346438285246</v>
      </c>
      <c r="V17" s="36">
        <f t="shared" si="1"/>
        <v>0.41731653561714754</v>
      </c>
      <c r="W17" s="92">
        <f t="shared" si="9"/>
        <v>1096.2125110626221</v>
      </c>
      <c r="X17" s="36">
        <f t="shared" si="6"/>
        <v>2192.4250221252441</v>
      </c>
    </row>
    <row r="18" spans="1:24">
      <c r="A18" s="54" t="s">
        <v>194</v>
      </c>
      <c r="B18" s="6" t="s">
        <v>225</v>
      </c>
      <c r="C18" s="6" t="s">
        <v>76</v>
      </c>
      <c r="D18" s="6" t="s">
        <v>9</v>
      </c>
      <c r="E18" s="7">
        <v>50.925006866455078</v>
      </c>
      <c r="F18" s="48">
        <v>16584</v>
      </c>
      <c r="G18" s="48">
        <v>658</v>
      </c>
      <c r="H18" s="48">
        <v>15926</v>
      </c>
      <c r="I18" s="7">
        <v>374</v>
      </c>
      <c r="J18" s="7">
        <v>298</v>
      </c>
      <c r="K18" s="7">
        <v>284</v>
      </c>
      <c r="L18" s="7">
        <v>15628</v>
      </c>
      <c r="M18" s="25">
        <v>0</v>
      </c>
      <c r="N18" s="25">
        <v>0</v>
      </c>
      <c r="O18" s="5">
        <f t="shared" si="21"/>
        <v>50.925006866455078</v>
      </c>
      <c r="P18" s="26">
        <f t="shared" ref="P18" si="29">AVERAGE(O18:O21)</f>
        <v>49.429925918579102</v>
      </c>
      <c r="Q18" s="71">
        <f t="shared" ref="Q18" si="30">AVERAGE(P38,P18)</f>
        <v>50.001265525817871</v>
      </c>
      <c r="R18" s="36">
        <f>ABS($Q$18)</f>
        <v>50.001265525817871</v>
      </c>
      <c r="S18" s="5">
        <f t="shared" si="0"/>
        <v>0.56240601503759402</v>
      </c>
      <c r="T18" s="5">
        <f t="shared" ref="T18" si="31">AVERAGE(S18:S21)</f>
        <v>0.55177746342575273</v>
      </c>
      <c r="U18" s="36">
        <f>ABS($T$18)</f>
        <v>0.55177746342575273</v>
      </c>
      <c r="V18" s="36">
        <f t="shared" si="1"/>
        <v>0.44822253657424727</v>
      </c>
      <c r="W18" s="27">
        <f t="shared" si="9"/>
        <v>1000.0253105163574</v>
      </c>
      <c r="X18" s="5">
        <f t="shared" si="6"/>
        <v>2000.0506210327148</v>
      </c>
    </row>
    <row r="19" spans="1:24">
      <c r="A19" s="54" t="s">
        <v>203</v>
      </c>
      <c r="B19" s="6" t="s">
        <v>225</v>
      </c>
      <c r="C19" s="6" t="s">
        <v>76</v>
      </c>
      <c r="D19" s="6" t="s">
        <v>9</v>
      </c>
      <c r="E19" s="7">
        <v>47.3155517578125</v>
      </c>
      <c r="F19" s="48">
        <v>16686</v>
      </c>
      <c r="G19" s="48">
        <v>616</v>
      </c>
      <c r="H19" s="48">
        <v>16070</v>
      </c>
      <c r="I19" s="7">
        <v>336</v>
      </c>
      <c r="J19" s="7">
        <v>283</v>
      </c>
      <c r="K19" s="7">
        <v>280</v>
      </c>
      <c r="L19" s="7">
        <v>15787</v>
      </c>
      <c r="M19" s="28">
        <v>0</v>
      </c>
      <c r="N19" s="28">
        <v>0</v>
      </c>
      <c r="O19" s="5">
        <f t="shared" si="21"/>
        <v>47.3155517578125</v>
      </c>
      <c r="P19" s="26" t="s">
        <v>54</v>
      </c>
      <c r="Q19" s="71"/>
      <c r="R19" s="36">
        <f t="shared" ref="R19:R21" si="32">ABS($Q$18)</f>
        <v>50.001265525817871</v>
      </c>
      <c r="S19" s="5">
        <f t="shared" si="0"/>
        <v>0.54412955465587043</v>
      </c>
      <c r="T19" s="26" t="s">
        <v>54</v>
      </c>
      <c r="U19" s="36">
        <f t="shared" ref="U19:U21" si="33">ABS($T$18)</f>
        <v>0.55177746342575273</v>
      </c>
      <c r="V19" s="36">
        <f t="shared" si="1"/>
        <v>0.44822253657424727</v>
      </c>
      <c r="W19" s="27">
        <f t="shared" si="9"/>
        <v>1000.0253105163574</v>
      </c>
      <c r="X19" s="5">
        <f t="shared" si="6"/>
        <v>2000.0506210327148</v>
      </c>
    </row>
    <row r="20" spans="1:24">
      <c r="A20" s="54" t="s">
        <v>212</v>
      </c>
      <c r="B20" s="6" t="s">
        <v>225</v>
      </c>
      <c r="C20" s="6" t="s">
        <v>76</v>
      </c>
      <c r="D20" s="6" t="s">
        <v>9</v>
      </c>
      <c r="E20" s="7">
        <v>49.387176513671875</v>
      </c>
      <c r="F20" s="48">
        <v>16155</v>
      </c>
      <c r="G20" s="48">
        <v>622</v>
      </c>
      <c r="H20" s="48">
        <v>15533</v>
      </c>
      <c r="I20" s="7">
        <v>348</v>
      </c>
      <c r="J20" s="7">
        <v>287</v>
      </c>
      <c r="K20" s="7">
        <v>274</v>
      </c>
      <c r="L20" s="7">
        <v>15246</v>
      </c>
      <c r="M20" s="28">
        <v>0</v>
      </c>
      <c r="N20" s="28">
        <v>0</v>
      </c>
      <c r="O20" s="5">
        <f t="shared" si="21"/>
        <v>49.387176513671875</v>
      </c>
      <c r="P20" s="26">
        <f t="shared" ref="P20" si="34">_xlfn.STDEV.P(O18:O21)</f>
        <v>1.3365976462477174</v>
      </c>
      <c r="Q20" s="71"/>
      <c r="R20" s="36">
        <f t="shared" si="32"/>
        <v>50.001265525817871</v>
      </c>
      <c r="S20" s="5">
        <f t="shared" si="0"/>
        <v>0.55369928400954649</v>
      </c>
      <c r="T20" s="26">
        <f t="shared" ref="T20" si="35">_xlfn.STDEV.P(S18:S21)</f>
        <v>7.0566309226704153E-3</v>
      </c>
      <c r="U20" s="36">
        <f t="shared" si="33"/>
        <v>0.55177746342575273</v>
      </c>
      <c r="V20" s="36">
        <f t="shared" si="1"/>
        <v>0.44822253657424727</v>
      </c>
      <c r="W20" s="27">
        <f t="shared" si="9"/>
        <v>1000.0253105163574</v>
      </c>
      <c r="X20" s="5">
        <f t="shared" si="6"/>
        <v>2000.0506210327148</v>
      </c>
    </row>
    <row r="21" spans="1:24" ht="15.75" thickBot="1">
      <c r="A21" s="123" t="s">
        <v>221</v>
      </c>
      <c r="B21" s="65" t="s">
        <v>225</v>
      </c>
      <c r="C21" s="65" t="s">
        <v>76</v>
      </c>
      <c r="D21" s="65" t="s">
        <v>9</v>
      </c>
      <c r="E21" s="66">
        <v>50.091968536376953</v>
      </c>
      <c r="F21" s="67">
        <v>9631</v>
      </c>
      <c r="G21" s="67">
        <v>376</v>
      </c>
      <c r="H21" s="67">
        <v>9255</v>
      </c>
      <c r="I21" s="66">
        <v>210</v>
      </c>
      <c r="J21" s="66">
        <v>182</v>
      </c>
      <c r="K21" s="66">
        <v>166</v>
      </c>
      <c r="L21" s="66">
        <v>9073</v>
      </c>
      <c r="M21" s="89">
        <v>0</v>
      </c>
      <c r="N21" s="89">
        <v>0</v>
      </c>
      <c r="O21" s="36">
        <f t="shared" si="21"/>
        <v>50.091968536376953</v>
      </c>
      <c r="P21" s="90"/>
      <c r="Q21" s="91"/>
      <c r="R21" s="36">
        <f t="shared" si="32"/>
        <v>50.001265525817871</v>
      </c>
      <c r="S21" s="36">
        <f t="shared" si="0"/>
        <v>0.546875</v>
      </c>
      <c r="T21" s="89"/>
      <c r="U21" s="36">
        <f t="shared" si="33"/>
        <v>0.55177746342575273</v>
      </c>
      <c r="V21" s="36">
        <f t="shared" si="1"/>
        <v>0.44822253657424727</v>
      </c>
      <c r="W21" s="92">
        <f t="shared" si="9"/>
        <v>1000.0253105163574</v>
      </c>
      <c r="X21" s="36">
        <f t="shared" si="6"/>
        <v>2000.0506210327148</v>
      </c>
    </row>
    <row r="22" spans="1:24" s="137" customFormat="1">
      <c r="A22" s="50" t="s">
        <v>188</v>
      </c>
      <c r="B22" s="51" t="s">
        <v>224</v>
      </c>
      <c r="C22" s="51" t="s">
        <v>73</v>
      </c>
      <c r="D22" s="51" t="s">
        <v>8</v>
      </c>
      <c r="E22" s="11">
        <v>92.667472839355469</v>
      </c>
      <c r="F22" s="52">
        <v>16882</v>
      </c>
      <c r="G22" s="52">
        <v>1199</v>
      </c>
      <c r="H22" s="52">
        <v>15683</v>
      </c>
      <c r="I22" s="11">
        <v>783</v>
      </c>
      <c r="J22" s="11">
        <v>416</v>
      </c>
      <c r="K22" s="11">
        <v>422</v>
      </c>
      <c r="L22" s="11">
        <v>15261</v>
      </c>
      <c r="M22" s="25">
        <v>0</v>
      </c>
      <c r="N22" s="25">
        <v>0</v>
      </c>
      <c r="O22" s="32">
        <f>1*E22*100</f>
        <v>9266.7472839355469</v>
      </c>
      <c r="P22" s="130">
        <f t="shared" ref="P22" si="36">AVERAGE(O22:O25)</f>
        <v>9057.0625305175781</v>
      </c>
      <c r="Q22" s="131"/>
      <c r="R22" s="32">
        <f>ABS($Q$2)</f>
        <v>9100.3961563110352</v>
      </c>
      <c r="S22" s="32">
        <f t="shared" si="0"/>
        <v>0.65141430948419299</v>
      </c>
      <c r="T22" s="32">
        <f t="shared" ref="T22" si="37">AVERAGE(S22:S25)</f>
        <v>0.65981183734012849</v>
      </c>
      <c r="U22" s="32">
        <f>ABS($T$2)</f>
        <v>0.65981183734012849</v>
      </c>
      <c r="V22" s="136">
        <f t="shared" si="1"/>
        <v>0.34018816265987151</v>
      </c>
      <c r="W22" s="73">
        <f t="shared" si="9"/>
        <v>182007.9231262207</v>
      </c>
      <c r="X22" s="32">
        <f t="shared" si="6"/>
        <v>364015.84625244141</v>
      </c>
    </row>
    <row r="23" spans="1:24" s="8" customFormat="1">
      <c r="A23" s="54" t="s">
        <v>197</v>
      </c>
      <c r="B23" s="6" t="s">
        <v>224</v>
      </c>
      <c r="C23" s="6" t="s">
        <v>73</v>
      </c>
      <c r="D23" s="6" t="s">
        <v>8</v>
      </c>
      <c r="E23" s="7">
        <v>92.246284484863281</v>
      </c>
      <c r="F23" s="48">
        <v>16829</v>
      </c>
      <c r="G23" s="48">
        <v>1190</v>
      </c>
      <c r="H23" s="48">
        <v>15639</v>
      </c>
      <c r="I23" s="7">
        <v>796</v>
      </c>
      <c r="J23" s="7">
        <v>394</v>
      </c>
      <c r="K23" s="7">
        <v>413</v>
      </c>
      <c r="L23" s="7">
        <v>15226</v>
      </c>
      <c r="M23" s="28">
        <v>0</v>
      </c>
      <c r="N23" s="28">
        <v>0</v>
      </c>
      <c r="O23" s="5">
        <f t="shared" ref="O23:O33" si="38">1*E23*100</f>
        <v>9224.6284484863281</v>
      </c>
      <c r="P23" s="26" t="s">
        <v>54</v>
      </c>
      <c r="Q23" s="71"/>
      <c r="R23" s="5">
        <f t="shared" si="3"/>
        <v>9100.3961563110352</v>
      </c>
      <c r="S23" s="5">
        <f t="shared" si="0"/>
        <v>0.66360983743226343</v>
      </c>
      <c r="T23" s="26" t="s">
        <v>54</v>
      </c>
      <c r="U23" s="5">
        <f t="shared" si="4"/>
        <v>0.65981183734012849</v>
      </c>
      <c r="V23" s="36">
        <f t="shared" si="1"/>
        <v>0.34018816265987151</v>
      </c>
      <c r="W23" s="27">
        <f t="shared" si="9"/>
        <v>182007.9231262207</v>
      </c>
      <c r="X23" s="5">
        <f t="shared" si="6"/>
        <v>364015.84625244141</v>
      </c>
    </row>
    <row r="24" spans="1:24" s="8" customFormat="1">
      <c r="A24" s="54" t="s">
        <v>206</v>
      </c>
      <c r="B24" s="6" t="s">
        <v>224</v>
      </c>
      <c r="C24" s="6" t="s">
        <v>73</v>
      </c>
      <c r="D24" s="6" t="s">
        <v>8</v>
      </c>
      <c r="E24" s="7">
        <v>91.328590393066406</v>
      </c>
      <c r="F24" s="48">
        <v>17249</v>
      </c>
      <c r="G24" s="48">
        <v>1208</v>
      </c>
      <c r="H24" s="48">
        <v>16041</v>
      </c>
      <c r="I24" s="7">
        <v>825</v>
      </c>
      <c r="J24" s="7">
        <v>383</v>
      </c>
      <c r="K24" s="7">
        <v>400</v>
      </c>
      <c r="L24" s="7">
        <v>15641</v>
      </c>
      <c r="M24" s="28">
        <v>0</v>
      </c>
      <c r="N24" s="28">
        <v>0</v>
      </c>
      <c r="O24" s="5">
        <f t="shared" si="38"/>
        <v>9132.8590393066406</v>
      </c>
      <c r="P24" s="26">
        <f t="shared" ref="P24" si="39">_xlfn.STDEV.P(O22:O25)</f>
        <v>266.00887715004052</v>
      </c>
      <c r="Q24" s="71"/>
      <c r="R24" s="5">
        <f t="shared" si="3"/>
        <v>9100.3961563110352</v>
      </c>
      <c r="S24" s="5">
        <f t="shared" si="0"/>
        <v>0.67817509247842167</v>
      </c>
      <c r="T24" s="26">
        <f t="shared" ref="T24" si="40">_xlfn.STDEV.P(S22:S25)</f>
        <v>1.2365199243284363E-2</v>
      </c>
      <c r="U24" s="5">
        <f t="shared" si="4"/>
        <v>0.65981183734012849</v>
      </c>
      <c r="V24" s="36">
        <f t="shared" si="1"/>
        <v>0.34018816265987151</v>
      </c>
      <c r="W24" s="27">
        <f t="shared" si="9"/>
        <v>182007.9231262207</v>
      </c>
      <c r="X24" s="5">
        <f t="shared" si="6"/>
        <v>364015.84625244141</v>
      </c>
    </row>
    <row r="25" spans="1:24" s="15" customFormat="1" ht="15.75" thickBot="1">
      <c r="A25" s="55" t="s">
        <v>215</v>
      </c>
      <c r="B25" s="56" t="s">
        <v>224</v>
      </c>
      <c r="C25" s="56" t="s">
        <v>73</v>
      </c>
      <c r="D25" s="56" t="s">
        <v>8</v>
      </c>
      <c r="E25" s="14">
        <v>86.040153503417969</v>
      </c>
      <c r="F25" s="57">
        <v>10996</v>
      </c>
      <c r="G25" s="57">
        <v>727</v>
      </c>
      <c r="H25" s="57">
        <v>10269</v>
      </c>
      <c r="I25" s="14">
        <v>470</v>
      </c>
      <c r="J25" s="14">
        <v>257</v>
      </c>
      <c r="K25" s="14">
        <v>258</v>
      </c>
      <c r="L25" s="14">
        <v>10011</v>
      </c>
      <c r="M25" s="132">
        <v>0</v>
      </c>
      <c r="N25" s="132">
        <v>0</v>
      </c>
      <c r="O25" s="17">
        <f t="shared" si="38"/>
        <v>8604.0153503417969</v>
      </c>
      <c r="P25" s="133"/>
      <c r="Q25" s="134"/>
      <c r="R25" s="17">
        <f t="shared" si="3"/>
        <v>9100.3961563110352</v>
      </c>
      <c r="S25" s="17">
        <f t="shared" si="0"/>
        <v>0.64604810996563578</v>
      </c>
      <c r="T25" s="132"/>
      <c r="U25" s="17">
        <f t="shared" si="4"/>
        <v>0.65981183734012849</v>
      </c>
      <c r="V25" s="17">
        <f t="shared" si="1"/>
        <v>0.34018816265987151</v>
      </c>
      <c r="W25" s="135">
        <f t="shared" si="9"/>
        <v>182007.9231262207</v>
      </c>
      <c r="X25" s="17">
        <f t="shared" si="6"/>
        <v>364015.84625244141</v>
      </c>
    </row>
    <row r="26" spans="1:24" s="12" customFormat="1">
      <c r="A26" s="50" t="s">
        <v>187</v>
      </c>
      <c r="B26" s="51" t="s">
        <v>223</v>
      </c>
      <c r="C26" s="51" t="s">
        <v>73</v>
      </c>
      <c r="D26" s="51" t="s">
        <v>8</v>
      </c>
      <c r="E26" s="11">
        <v>24.337564468383789</v>
      </c>
      <c r="F26" s="52">
        <v>15186</v>
      </c>
      <c r="G26" s="52">
        <v>291</v>
      </c>
      <c r="H26" s="52">
        <v>14895</v>
      </c>
      <c r="I26" s="11">
        <v>186</v>
      </c>
      <c r="J26" s="11">
        <v>105</v>
      </c>
      <c r="K26" s="11">
        <v>103</v>
      </c>
      <c r="L26" s="11">
        <v>14792</v>
      </c>
      <c r="M26" s="25">
        <v>0</v>
      </c>
      <c r="N26" s="25">
        <v>0</v>
      </c>
      <c r="O26" s="32">
        <f t="shared" si="38"/>
        <v>2433.7564468383789</v>
      </c>
      <c r="P26" s="130">
        <f t="shared" ref="P26" si="41">AVERAGE(O26:O29)</f>
        <v>2588.4703159332275</v>
      </c>
      <c r="R26" s="136">
        <f>ABS($Q$6)</f>
        <v>2573.8602876663208</v>
      </c>
      <c r="S26" s="32">
        <f t="shared" si="0"/>
        <v>0.64137931034482754</v>
      </c>
      <c r="T26" s="32">
        <f t="shared" ref="T26" si="42">AVERAGE(S26:S29)</f>
        <v>0.62480733328719151</v>
      </c>
      <c r="U26" s="136">
        <f>ABS($T$6)</f>
        <v>0.62480733328719151</v>
      </c>
      <c r="V26" s="136">
        <f t="shared" si="1"/>
        <v>0.37519266671280849</v>
      </c>
      <c r="W26" s="73">
        <f t="shared" si="9"/>
        <v>51477.205753326416</v>
      </c>
      <c r="X26" s="32">
        <f t="shared" si="6"/>
        <v>102954.41150665283</v>
      </c>
    </row>
    <row r="27" spans="1:24" s="8" customFormat="1">
      <c r="A27" s="54" t="s">
        <v>196</v>
      </c>
      <c r="B27" s="6" t="s">
        <v>223</v>
      </c>
      <c r="C27" s="6" t="s">
        <v>73</v>
      </c>
      <c r="D27" s="6" t="s">
        <v>8</v>
      </c>
      <c r="E27" s="7">
        <v>26.096969604492188</v>
      </c>
      <c r="F27" s="48">
        <v>15487</v>
      </c>
      <c r="G27" s="48">
        <v>318</v>
      </c>
      <c r="H27" s="48">
        <v>15169</v>
      </c>
      <c r="I27" s="7">
        <v>196</v>
      </c>
      <c r="J27" s="7">
        <v>122</v>
      </c>
      <c r="K27" s="7">
        <v>113</v>
      </c>
      <c r="L27" s="7">
        <v>15056</v>
      </c>
      <c r="M27" s="28">
        <v>0</v>
      </c>
      <c r="N27" s="28">
        <v>0</v>
      </c>
      <c r="O27" s="5">
        <f t="shared" si="38"/>
        <v>2609.6969604492188</v>
      </c>
      <c r="P27" s="26" t="s">
        <v>54</v>
      </c>
      <c r="R27" s="36">
        <f t="shared" ref="R27:R29" si="43">ABS($Q$6)</f>
        <v>2573.8602876663208</v>
      </c>
      <c r="S27" s="5">
        <f t="shared" si="0"/>
        <v>0.62519936204146731</v>
      </c>
      <c r="T27" s="26" t="s">
        <v>54</v>
      </c>
      <c r="U27" s="36">
        <f t="shared" ref="U27:U29" si="44">ABS($T$6)</f>
        <v>0.62480733328719151</v>
      </c>
      <c r="V27" s="36">
        <f t="shared" si="1"/>
        <v>0.37519266671280849</v>
      </c>
      <c r="W27" s="27">
        <f t="shared" si="9"/>
        <v>51477.205753326416</v>
      </c>
      <c r="X27" s="5">
        <f t="shared" si="6"/>
        <v>102954.41150665283</v>
      </c>
    </row>
    <row r="28" spans="1:24" s="8" customFormat="1">
      <c r="A28" s="54" t="s">
        <v>205</v>
      </c>
      <c r="B28" s="6" t="s">
        <v>223</v>
      </c>
      <c r="C28" s="6" t="s">
        <v>73</v>
      </c>
      <c r="D28" s="6" t="s">
        <v>8</v>
      </c>
      <c r="E28" s="7">
        <v>28.158416748046875</v>
      </c>
      <c r="F28" s="48">
        <v>13597</v>
      </c>
      <c r="G28" s="48">
        <v>301</v>
      </c>
      <c r="H28" s="48">
        <v>13296</v>
      </c>
      <c r="I28" s="7">
        <v>183</v>
      </c>
      <c r="J28" s="7">
        <v>118</v>
      </c>
      <c r="K28" s="7">
        <v>112</v>
      </c>
      <c r="L28" s="7">
        <v>13184</v>
      </c>
      <c r="M28" s="28">
        <v>0</v>
      </c>
      <c r="N28" s="28">
        <v>0</v>
      </c>
      <c r="O28" s="5">
        <f t="shared" si="38"/>
        <v>2815.8416748046875</v>
      </c>
      <c r="P28" s="26">
        <f t="shared" ref="P28" si="45">_xlfn.STDEV.P(O26:O29)</f>
        <v>145.68709383009178</v>
      </c>
      <c r="R28" s="36">
        <f t="shared" si="43"/>
        <v>2573.8602876663208</v>
      </c>
      <c r="S28" s="5">
        <f t="shared" si="0"/>
        <v>0.61409395973154357</v>
      </c>
      <c r="T28" s="26">
        <f t="shared" ref="T28" si="46">_xlfn.STDEV.P(S26:S29)</f>
        <v>1.0351701390217141E-2</v>
      </c>
      <c r="U28" s="36">
        <f t="shared" si="44"/>
        <v>0.62480733328719151</v>
      </c>
      <c r="V28" s="36">
        <f t="shared" si="1"/>
        <v>0.37519266671280849</v>
      </c>
      <c r="W28" s="27">
        <f t="shared" si="9"/>
        <v>51477.205753326416</v>
      </c>
      <c r="X28" s="5">
        <f t="shared" si="6"/>
        <v>102954.41150665283</v>
      </c>
    </row>
    <row r="29" spans="1:24" s="15" customFormat="1" ht="15.75" thickBot="1">
      <c r="A29" s="55" t="s">
        <v>214</v>
      </c>
      <c r="B29" s="56" t="s">
        <v>223</v>
      </c>
      <c r="C29" s="56" t="s">
        <v>73</v>
      </c>
      <c r="D29" s="56" t="s">
        <v>8</v>
      </c>
      <c r="E29" s="14">
        <v>24.94586181640625</v>
      </c>
      <c r="F29" s="57">
        <v>12273</v>
      </c>
      <c r="G29" s="57">
        <v>241</v>
      </c>
      <c r="H29" s="57">
        <v>12032</v>
      </c>
      <c r="I29" s="14">
        <v>150</v>
      </c>
      <c r="J29" s="14">
        <v>91</v>
      </c>
      <c r="K29" s="14">
        <v>94</v>
      </c>
      <c r="L29" s="14">
        <v>11938</v>
      </c>
      <c r="M29" s="132">
        <v>0</v>
      </c>
      <c r="N29" s="132">
        <v>0</v>
      </c>
      <c r="O29" s="17">
        <f t="shared" si="38"/>
        <v>2494.586181640625</v>
      </c>
      <c r="P29" s="133"/>
      <c r="R29" s="17">
        <f t="shared" si="43"/>
        <v>2573.8602876663208</v>
      </c>
      <c r="S29" s="17">
        <f t="shared" si="0"/>
        <v>0.61855670103092786</v>
      </c>
      <c r="T29" s="132"/>
      <c r="U29" s="17">
        <f t="shared" si="44"/>
        <v>0.62480733328719151</v>
      </c>
      <c r="V29" s="17">
        <f t="shared" si="1"/>
        <v>0.37519266671280849</v>
      </c>
      <c r="W29" s="135">
        <f t="shared" si="9"/>
        <v>51477.205753326416</v>
      </c>
      <c r="X29" s="17">
        <f t="shared" si="6"/>
        <v>102954.41150665283</v>
      </c>
    </row>
    <row r="30" spans="1:24" s="12" customFormat="1">
      <c r="A30" s="50" t="s">
        <v>186</v>
      </c>
      <c r="B30" s="51" t="s">
        <v>222</v>
      </c>
      <c r="C30" s="51" t="s">
        <v>73</v>
      </c>
      <c r="D30" s="51" t="s">
        <v>8</v>
      </c>
      <c r="E30" s="11">
        <v>42.25494384765625</v>
      </c>
      <c r="F30" s="52">
        <v>14288</v>
      </c>
      <c r="G30" s="52">
        <v>472</v>
      </c>
      <c r="H30" s="52">
        <v>13816</v>
      </c>
      <c r="I30" s="11">
        <v>298</v>
      </c>
      <c r="J30" s="11">
        <v>174</v>
      </c>
      <c r="K30" s="11">
        <v>166</v>
      </c>
      <c r="L30" s="11">
        <v>13650</v>
      </c>
      <c r="M30" s="25">
        <v>0</v>
      </c>
      <c r="N30" s="25">
        <v>0</v>
      </c>
      <c r="O30" s="32">
        <f t="shared" si="38"/>
        <v>4225.494384765625</v>
      </c>
      <c r="P30" s="130">
        <f t="shared" ref="P30" si="47">AVERAGE(O30:O33)</f>
        <v>4196.6231346130371</v>
      </c>
      <c r="R30" s="136">
        <f>ABS($Q$10)</f>
        <v>4151.6815185546875</v>
      </c>
      <c r="S30" s="32">
        <f t="shared" si="0"/>
        <v>0.63675213675213671</v>
      </c>
      <c r="T30" s="32">
        <f t="shared" ref="T30" si="48">AVERAGE(S30:S33)</f>
        <v>0.62209651472309702</v>
      </c>
      <c r="U30" s="136">
        <f>ABS($T$10)</f>
        <v>0.62209651472309702</v>
      </c>
      <c r="V30" s="136">
        <f t="shared" si="1"/>
        <v>0.37790348527690298</v>
      </c>
      <c r="W30" s="73">
        <f t="shared" si="9"/>
        <v>83033.63037109375</v>
      </c>
      <c r="X30" s="32">
        <f t="shared" si="6"/>
        <v>166067.2607421875</v>
      </c>
    </row>
    <row r="31" spans="1:24" s="8" customFormat="1">
      <c r="A31" s="54" t="s">
        <v>195</v>
      </c>
      <c r="B31" s="6" t="s">
        <v>222</v>
      </c>
      <c r="C31" s="6" t="s">
        <v>73</v>
      </c>
      <c r="D31" s="6" t="s">
        <v>8</v>
      </c>
      <c r="E31" s="7">
        <v>44.006778717041016</v>
      </c>
      <c r="F31" s="48">
        <v>14834</v>
      </c>
      <c r="G31" s="48">
        <v>510</v>
      </c>
      <c r="H31" s="48">
        <v>14324</v>
      </c>
      <c r="I31" s="7">
        <v>298</v>
      </c>
      <c r="J31" s="7">
        <v>212</v>
      </c>
      <c r="K31" s="7">
        <v>191</v>
      </c>
      <c r="L31" s="7">
        <v>14133</v>
      </c>
      <c r="M31" s="28">
        <v>0</v>
      </c>
      <c r="N31" s="28">
        <v>0</v>
      </c>
      <c r="O31" s="5">
        <f t="shared" si="38"/>
        <v>4400.6778717041016</v>
      </c>
      <c r="P31" s="26" t="s">
        <v>54</v>
      </c>
      <c r="R31" s="36">
        <f t="shared" ref="R31:R33" si="49">ABS($Q$10)</f>
        <v>4151.6815185546875</v>
      </c>
      <c r="S31" s="5">
        <f t="shared" si="0"/>
        <v>0.59659659659659658</v>
      </c>
      <c r="T31" s="26" t="s">
        <v>54</v>
      </c>
      <c r="U31" s="36">
        <f t="shared" ref="U31:U33" si="50">ABS($T$10)</f>
        <v>0.62209651472309702</v>
      </c>
      <c r="V31" s="36">
        <f t="shared" si="1"/>
        <v>0.37790348527690298</v>
      </c>
      <c r="W31" s="27">
        <f t="shared" si="9"/>
        <v>83033.63037109375</v>
      </c>
      <c r="X31" s="5">
        <f t="shared" si="6"/>
        <v>166067.2607421875</v>
      </c>
    </row>
    <row r="32" spans="1:24" s="8" customFormat="1">
      <c r="A32" s="54" t="s">
        <v>204</v>
      </c>
      <c r="B32" s="6" t="s">
        <v>222</v>
      </c>
      <c r="C32" s="6" t="s">
        <v>73</v>
      </c>
      <c r="D32" s="6" t="s">
        <v>8</v>
      </c>
      <c r="E32" s="7">
        <v>41.639533996582031</v>
      </c>
      <c r="F32" s="48">
        <v>15202</v>
      </c>
      <c r="G32" s="48">
        <v>495</v>
      </c>
      <c r="H32" s="48">
        <v>14707</v>
      </c>
      <c r="I32" s="7">
        <v>311</v>
      </c>
      <c r="J32" s="7">
        <v>184</v>
      </c>
      <c r="K32" s="7">
        <v>169</v>
      </c>
      <c r="L32" s="7">
        <v>14538</v>
      </c>
      <c r="M32" s="28">
        <v>0</v>
      </c>
      <c r="N32" s="28">
        <v>0</v>
      </c>
      <c r="O32" s="5">
        <f t="shared" si="38"/>
        <v>4163.9533996582031</v>
      </c>
      <c r="P32" s="26">
        <f t="shared" ref="P32" si="51">_xlfn.STDEV.P(O30:O33)</f>
        <v>144.60442850882777</v>
      </c>
      <c r="R32" s="36">
        <f t="shared" si="49"/>
        <v>4151.6815185546875</v>
      </c>
      <c r="S32" s="5">
        <f t="shared" si="0"/>
        <v>0.63794871794871799</v>
      </c>
      <c r="T32" s="26">
        <f t="shared" ref="T32" si="52">_xlfn.STDEV.P(S30:S33)</f>
        <v>1.6892339701969693E-2</v>
      </c>
      <c r="U32" s="36">
        <f t="shared" si="50"/>
        <v>0.62209651472309702</v>
      </c>
      <c r="V32" s="36">
        <f t="shared" si="1"/>
        <v>0.37790348527690298</v>
      </c>
      <c r="W32" s="27">
        <f t="shared" si="9"/>
        <v>83033.63037109375</v>
      </c>
      <c r="X32" s="5">
        <f t="shared" si="6"/>
        <v>166067.2607421875</v>
      </c>
    </row>
    <row r="33" spans="1:24" s="15" customFormat="1" ht="15.75" thickBot="1">
      <c r="A33" s="55" t="s">
        <v>213</v>
      </c>
      <c r="B33" s="56" t="s">
        <v>222</v>
      </c>
      <c r="C33" s="56" t="s">
        <v>73</v>
      </c>
      <c r="D33" s="56" t="s">
        <v>8</v>
      </c>
      <c r="E33" s="14">
        <v>39.963668823242188</v>
      </c>
      <c r="F33" s="57">
        <v>10073</v>
      </c>
      <c r="G33" s="57">
        <v>315</v>
      </c>
      <c r="H33" s="57">
        <v>9758</v>
      </c>
      <c r="I33" s="14">
        <v>195</v>
      </c>
      <c r="J33" s="14">
        <v>120</v>
      </c>
      <c r="K33" s="14">
        <v>122</v>
      </c>
      <c r="L33" s="14">
        <v>9636</v>
      </c>
      <c r="M33" s="132">
        <v>0</v>
      </c>
      <c r="N33" s="132">
        <v>0</v>
      </c>
      <c r="O33" s="17">
        <f t="shared" si="38"/>
        <v>3996.3668823242188</v>
      </c>
      <c r="P33" s="133"/>
      <c r="R33" s="17">
        <f t="shared" si="49"/>
        <v>4151.6815185546875</v>
      </c>
      <c r="S33" s="17">
        <f t="shared" si="0"/>
        <v>0.61708860759493667</v>
      </c>
      <c r="T33" s="132"/>
      <c r="U33" s="17">
        <f t="shared" si="50"/>
        <v>0.62209651472309702</v>
      </c>
      <c r="V33" s="17">
        <f t="shared" si="1"/>
        <v>0.37790348527690298</v>
      </c>
      <c r="W33" s="135">
        <f t="shared" si="9"/>
        <v>83033.63037109375</v>
      </c>
      <c r="X33" s="17">
        <f t="shared" si="6"/>
        <v>166067.2607421875</v>
      </c>
    </row>
    <row r="34" spans="1:24">
      <c r="A34" s="124" t="s">
        <v>158</v>
      </c>
      <c r="B34" s="68" t="s">
        <v>225</v>
      </c>
      <c r="C34" s="68" t="s">
        <v>73</v>
      </c>
      <c r="D34" s="68" t="s">
        <v>8</v>
      </c>
      <c r="E34" s="69">
        <v>52.180194854736328</v>
      </c>
      <c r="F34" s="70">
        <v>15947</v>
      </c>
      <c r="G34" s="70">
        <v>648</v>
      </c>
      <c r="H34" s="70">
        <v>15299</v>
      </c>
      <c r="I34" s="69">
        <v>365</v>
      </c>
      <c r="J34" s="69">
        <v>283</v>
      </c>
      <c r="K34" s="69">
        <v>271</v>
      </c>
      <c r="L34" s="69">
        <v>15028</v>
      </c>
      <c r="M34" s="125">
        <v>0</v>
      </c>
      <c r="N34" s="125">
        <v>0</v>
      </c>
      <c r="O34" s="33">
        <f t="shared" si="21"/>
        <v>52.180194854736328</v>
      </c>
      <c r="P34" s="126">
        <f t="shared" ref="P34" si="53">AVERAGE(O34:O37)</f>
        <v>54.797788619995117</v>
      </c>
      <c r="R34" s="128">
        <f>ABS($Q$14)</f>
        <v>54.810625553131104</v>
      </c>
      <c r="S34" s="33">
        <f t="shared" si="0"/>
        <v>0.56853582554517135</v>
      </c>
      <c r="T34" s="33">
        <f t="shared" ref="T34" si="54">AVERAGE(S34:S37)</f>
        <v>0.58268346438285246</v>
      </c>
      <c r="U34" s="128">
        <f>ABS($T$14)</f>
        <v>0.58268346438285246</v>
      </c>
      <c r="V34" s="128">
        <f t="shared" si="1"/>
        <v>0.41731653561714754</v>
      </c>
      <c r="W34" s="129">
        <f t="shared" si="9"/>
        <v>1096.2125110626221</v>
      </c>
      <c r="X34" s="33">
        <f t="shared" si="6"/>
        <v>2192.4250221252441</v>
      </c>
    </row>
    <row r="35" spans="1:24">
      <c r="A35" s="54" t="s">
        <v>167</v>
      </c>
      <c r="B35" s="6" t="s">
        <v>225</v>
      </c>
      <c r="C35" s="6" t="s">
        <v>73</v>
      </c>
      <c r="D35" s="6" t="s">
        <v>8</v>
      </c>
      <c r="E35" s="7">
        <v>57.705268859863281</v>
      </c>
      <c r="F35" s="48">
        <v>15589</v>
      </c>
      <c r="G35" s="48">
        <v>699</v>
      </c>
      <c r="H35" s="48">
        <v>14890</v>
      </c>
      <c r="I35" s="7">
        <v>411</v>
      </c>
      <c r="J35" s="7">
        <v>288</v>
      </c>
      <c r="K35" s="7">
        <v>280</v>
      </c>
      <c r="L35" s="7">
        <v>14610</v>
      </c>
      <c r="M35" s="28">
        <v>0</v>
      </c>
      <c r="N35" s="28">
        <v>0</v>
      </c>
      <c r="O35" s="5">
        <f t="shared" si="21"/>
        <v>57.705268859863281</v>
      </c>
      <c r="P35" s="26" t="s">
        <v>54</v>
      </c>
      <c r="R35" s="36">
        <f t="shared" ref="R35:R37" si="55">ABS($Q$14)</f>
        <v>54.810625553131104</v>
      </c>
      <c r="S35" s="5">
        <f t="shared" si="0"/>
        <v>0.59136690647482015</v>
      </c>
      <c r="T35" s="26" t="s">
        <v>54</v>
      </c>
      <c r="U35" s="36">
        <f t="shared" ref="U35:U37" si="56">ABS($T$14)</f>
        <v>0.58268346438285246</v>
      </c>
      <c r="V35" s="36">
        <f t="shared" si="1"/>
        <v>0.41731653561714754</v>
      </c>
      <c r="W35" s="27">
        <f t="shared" si="9"/>
        <v>1096.2125110626221</v>
      </c>
      <c r="X35" s="5">
        <f t="shared" si="6"/>
        <v>2192.4250221252441</v>
      </c>
    </row>
    <row r="36" spans="1:24">
      <c r="A36" s="54" t="s">
        <v>176</v>
      </c>
      <c r="B36" s="6" t="s">
        <v>225</v>
      </c>
      <c r="C36" s="6" t="s">
        <v>73</v>
      </c>
      <c r="D36" s="6" t="s">
        <v>8</v>
      </c>
      <c r="E36" s="7">
        <v>57.5552978515625</v>
      </c>
      <c r="F36" s="48">
        <v>15897</v>
      </c>
      <c r="G36" s="48">
        <v>711</v>
      </c>
      <c r="H36" s="48">
        <v>15186</v>
      </c>
      <c r="I36" s="7">
        <v>413</v>
      </c>
      <c r="J36" s="7">
        <v>298</v>
      </c>
      <c r="K36" s="7">
        <v>263</v>
      </c>
      <c r="L36" s="7">
        <v>14923</v>
      </c>
      <c r="M36" s="28">
        <v>0</v>
      </c>
      <c r="N36" s="28">
        <v>0</v>
      </c>
      <c r="O36" s="5">
        <f t="shared" si="21"/>
        <v>57.5552978515625</v>
      </c>
      <c r="P36" s="26">
        <f t="shared" ref="P36" si="57">_xlfn.STDEV.P(O34:O37)</f>
        <v>2.8370634561703674</v>
      </c>
      <c r="R36" s="36">
        <f t="shared" si="55"/>
        <v>54.810625553131104</v>
      </c>
      <c r="S36" s="5">
        <f t="shared" si="0"/>
        <v>0.59552992069214128</v>
      </c>
      <c r="T36" s="26">
        <f t="shared" ref="T36" si="58">_xlfn.STDEV.P(S34:S37)</f>
        <v>1.1125275808002299E-2</v>
      </c>
      <c r="U36" s="36">
        <f t="shared" si="56"/>
        <v>0.58268346438285246</v>
      </c>
      <c r="V36" s="36">
        <f t="shared" si="1"/>
        <v>0.41731653561714754</v>
      </c>
      <c r="W36" s="27">
        <f t="shared" si="9"/>
        <v>1096.2125110626221</v>
      </c>
      <c r="X36" s="5">
        <f t="shared" si="6"/>
        <v>2192.4250221252441</v>
      </c>
    </row>
    <row r="37" spans="1:24" ht="15.75" thickBot="1">
      <c r="A37" s="54" t="s">
        <v>185</v>
      </c>
      <c r="B37" s="6" t="s">
        <v>225</v>
      </c>
      <c r="C37" s="6" t="s">
        <v>73</v>
      </c>
      <c r="D37" s="6" t="s">
        <v>8</v>
      </c>
      <c r="E37" s="7">
        <v>51.750392913818359</v>
      </c>
      <c r="F37" s="48">
        <v>15779</v>
      </c>
      <c r="G37" s="48">
        <v>636</v>
      </c>
      <c r="H37" s="48">
        <v>15143</v>
      </c>
      <c r="I37" s="7">
        <v>382</v>
      </c>
      <c r="J37" s="7">
        <v>254</v>
      </c>
      <c r="K37" s="7">
        <v>310</v>
      </c>
      <c r="L37" s="7">
        <v>14833</v>
      </c>
      <c r="M37" s="89">
        <v>0</v>
      </c>
      <c r="N37" s="89">
        <v>0</v>
      </c>
      <c r="O37" s="36">
        <f t="shared" si="21"/>
        <v>51.750392913818359</v>
      </c>
      <c r="P37" s="90"/>
      <c r="R37" s="36">
        <f t="shared" si="55"/>
        <v>54.810625553131104</v>
      </c>
      <c r="S37" s="36">
        <f t="shared" si="0"/>
        <v>0.57530120481927716</v>
      </c>
      <c r="T37" s="89"/>
      <c r="U37" s="36">
        <f t="shared" si="56"/>
        <v>0.58268346438285246</v>
      </c>
      <c r="V37" s="36">
        <f t="shared" si="1"/>
        <v>0.41731653561714754</v>
      </c>
      <c r="W37" s="92">
        <f t="shared" si="9"/>
        <v>1096.2125110626221</v>
      </c>
      <c r="X37" s="36">
        <f t="shared" si="6"/>
        <v>2192.4250221252441</v>
      </c>
    </row>
    <row r="38" spans="1:24">
      <c r="A38" s="54" t="s">
        <v>194</v>
      </c>
      <c r="B38" s="6" t="s">
        <v>225</v>
      </c>
      <c r="C38" s="6" t="s">
        <v>73</v>
      </c>
      <c r="D38" s="6" t="s">
        <v>8</v>
      </c>
      <c r="E38" s="7">
        <v>52.031234741210938</v>
      </c>
      <c r="F38" s="48">
        <v>16584</v>
      </c>
      <c r="G38" s="48">
        <v>672</v>
      </c>
      <c r="H38" s="48">
        <v>15912</v>
      </c>
      <c r="I38" s="7">
        <v>374</v>
      </c>
      <c r="J38" s="7">
        <v>298</v>
      </c>
      <c r="K38" s="7">
        <v>284</v>
      </c>
      <c r="L38" s="7">
        <v>15628</v>
      </c>
      <c r="M38" s="25">
        <v>0</v>
      </c>
      <c r="N38" s="25">
        <v>0</v>
      </c>
      <c r="O38" s="5">
        <f t="shared" si="21"/>
        <v>52.031234741210938</v>
      </c>
      <c r="P38" s="26">
        <f t="shared" ref="P38" si="59">AVERAGE(O38:O41)</f>
        <v>50.572605133056641</v>
      </c>
      <c r="R38" s="36">
        <f>ABS($Q$18)</f>
        <v>50.001265525817871</v>
      </c>
      <c r="S38" s="5">
        <f t="shared" si="0"/>
        <v>0.56240601503759402</v>
      </c>
      <c r="T38" s="5">
        <f t="shared" ref="T38" si="60">AVERAGE(S38:S41)</f>
        <v>0.55177746342575273</v>
      </c>
      <c r="U38" s="36">
        <f>ABS($T$18)</f>
        <v>0.55177746342575273</v>
      </c>
      <c r="V38" s="36">
        <f t="shared" si="1"/>
        <v>0.44822253657424727</v>
      </c>
      <c r="W38" s="27">
        <f t="shared" si="9"/>
        <v>1000.0253105163574</v>
      </c>
      <c r="X38" s="5">
        <f t="shared" si="6"/>
        <v>2000.0506210327148</v>
      </c>
    </row>
    <row r="39" spans="1:24">
      <c r="A39" s="54" t="s">
        <v>203</v>
      </c>
      <c r="B39" s="6" t="s">
        <v>225</v>
      </c>
      <c r="C39" s="6" t="s">
        <v>73</v>
      </c>
      <c r="D39" s="6" t="s">
        <v>8</v>
      </c>
      <c r="E39" s="7">
        <v>47.550395965576172</v>
      </c>
      <c r="F39" s="48">
        <v>16686</v>
      </c>
      <c r="G39" s="48">
        <v>619</v>
      </c>
      <c r="H39" s="48">
        <v>16067</v>
      </c>
      <c r="I39" s="7">
        <v>336</v>
      </c>
      <c r="J39" s="7">
        <v>283</v>
      </c>
      <c r="K39" s="7">
        <v>280</v>
      </c>
      <c r="L39" s="7">
        <v>15787</v>
      </c>
      <c r="M39" s="28">
        <v>0</v>
      </c>
      <c r="N39" s="28">
        <v>0</v>
      </c>
      <c r="O39" s="5">
        <f t="shared" si="21"/>
        <v>47.550395965576172</v>
      </c>
      <c r="P39" s="26" t="s">
        <v>54</v>
      </c>
      <c r="R39" s="36">
        <f t="shared" ref="R39:R41" si="61">ABS($Q$18)</f>
        <v>50.001265525817871</v>
      </c>
      <c r="S39" s="5">
        <f t="shared" si="0"/>
        <v>0.54412955465587043</v>
      </c>
      <c r="T39" s="26" t="s">
        <v>54</v>
      </c>
      <c r="U39" s="36">
        <f t="shared" ref="U39:U41" si="62">ABS($T$18)</f>
        <v>0.55177746342575273</v>
      </c>
      <c r="V39" s="36">
        <f t="shared" si="1"/>
        <v>0.44822253657424727</v>
      </c>
      <c r="W39" s="27">
        <f t="shared" si="9"/>
        <v>1000.0253105163574</v>
      </c>
      <c r="X39" s="5">
        <f t="shared" si="6"/>
        <v>2000.0506210327148</v>
      </c>
    </row>
    <row r="40" spans="1:24">
      <c r="A40" s="54" t="s">
        <v>212</v>
      </c>
      <c r="B40" s="6" t="s">
        <v>225</v>
      </c>
      <c r="C40" s="6" t="s">
        <v>73</v>
      </c>
      <c r="D40" s="6" t="s">
        <v>8</v>
      </c>
      <c r="E40" s="7">
        <v>50.440353393554688</v>
      </c>
      <c r="F40" s="48">
        <v>16155</v>
      </c>
      <c r="G40" s="48">
        <v>635</v>
      </c>
      <c r="H40" s="48">
        <v>15520</v>
      </c>
      <c r="I40" s="7">
        <v>348</v>
      </c>
      <c r="J40" s="7">
        <v>287</v>
      </c>
      <c r="K40" s="7">
        <v>274</v>
      </c>
      <c r="L40" s="7">
        <v>15246</v>
      </c>
      <c r="M40" s="28">
        <v>0</v>
      </c>
      <c r="N40" s="28">
        <v>0</v>
      </c>
      <c r="O40" s="5">
        <f t="shared" si="21"/>
        <v>50.440353393554688</v>
      </c>
      <c r="P40" s="26">
        <f t="shared" ref="P40" si="63">_xlfn.STDEV.P(O38:O41)</f>
        <v>1.8811354883735596</v>
      </c>
      <c r="R40" s="36">
        <f t="shared" si="61"/>
        <v>50.001265525817871</v>
      </c>
      <c r="S40" s="5">
        <f t="shared" si="0"/>
        <v>0.55369928400954649</v>
      </c>
      <c r="T40" s="26">
        <f t="shared" ref="T40" si="64">_xlfn.STDEV.P(S38:S41)</f>
        <v>7.0566309226704153E-3</v>
      </c>
      <c r="U40" s="36">
        <f t="shared" si="62"/>
        <v>0.55177746342575273</v>
      </c>
      <c r="V40" s="36">
        <f t="shared" si="1"/>
        <v>0.44822253657424727</v>
      </c>
      <c r="W40" s="27">
        <f t="shared" si="9"/>
        <v>1000.0253105163574</v>
      </c>
      <c r="X40" s="5">
        <f t="shared" si="6"/>
        <v>2000.0506210327148</v>
      </c>
    </row>
    <row r="41" spans="1:24" ht="15.75" thickBot="1">
      <c r="A41" s="55" t="s">
        <v>221</v>
      </c>
      <c r="B41" s="56" t="s">
        <v>225</v>
      </c>
      <c r="C41" s="56" t="s">
        <v>73</v>
      </c>
      <c r="D41" s="56" t="s">
        <v>8</v>
      </c>
      <c r="E41" s="14">
        <v>52.268436431884766</v>
      </c>
      <c r="F41" s="57">
        <v>9631</v>
      </c>
      <c r="G41" s="57">
        <v>392</v>
      </c>
      <c r="H41" s="57">
        <v>9239</v>
      </c>
      <c r="I41" s="14">
        <v>210</v>
      </c>
      <c r="J41" s="14">
        <v>182</v>
      </c>
      <c r="K41" s="14">
        <v>166</v>
      </c>
      <c r="L41" s="14">
        <v>9073</v>
      </c>
      <c r="M41" s="89">
        <v>0</v>
      </c>
      <c r="N41" s="89">
        <v>0</v>
      </c>
      <c r="O41" s="36">
        <f t="shared" si="21"/>
        <v>52.268436431884766</v>
      </c>
      <c r="P41" s="90"/>
      <c r="R41" s="36">
        <f t="shared" si="61"/>
        <v>50.001265525817871</v>
      </c>
      <c r="S41" s="36">
        <f t="shared" si="0"/>
        <v>0.546875</v>
      </c>
      <c r="T41" s="89"/>
      <c r="U41" s="36">
        <f t="shared" si="62"/>
        <v>0.55177746342575273</v>
      </c>
      <c r="V41" s="36">
        <f t="shared" si="1"/>
        <v>0.44822253657424727</v>
      </c>
      <c r="W41" s="92">
        <f t="shared" si="9"/>
        <v>1000.0253105163574</v>
      </c>
      <c r="X41" s="36">
        <f t="shared" si="6"/>
        <v>2000.0506210327148</v>
      </c>
    </row>
    <row r="43" spans="1:24" ht="26.25">
      <c r="A43" s="29" t="s">
        <v>86</v>
      </c>
    </row>
    <row r="44" spans="1:24">
      <c r="A44" s="85" t="s">
        <v>35</v>
      </c>
      <c r="B44" s="87" t="s">
        <v>70</v>
      </c>
      <c r="C44" s="85" t="s">
        <v>20</v>
      </c>
      <c r="D44" s="85" t="s">
        <v>23</v>
      </c>
      <c r="E44" s="85" t="s">
        <v>21</v>
      </c>
      <c r="F44" s="85" t="s">
        <v>24</v>
      </c>
      <c r="G44" s="85" t="s">
        <v>25</v>
      </c>
      <c r="H44" s="85" t="s">
        <v>26</v>
      </c>
      <c r="I44" s="85" t="s">
        <v>22</v>
      </c>
      <c r="J44" s="85" t="s">
        <v>27</v>
      </c>
      <c r="K44" s="85" t="s">
        <v>28</v>
      </c>
      <c r="L44" s="85" t="s">
        <v>29</v>
      </c>
      <c r="M44" s="85" t="s">
        <v>30</v>
      </c>
      <c r="N44" s="85" t="s">
        <v>31</v>
      </c>
      <c r="O44" s="85" t="s">
        <v>32</v>
      </c>
      <c r="P44" s="85" t="s">
        <v>33</v>
      </c>
      <c r="Q44" s="85" t="s">
        <v>34</v>
      </c>
    </row>
    <row r="45" spans="1:24">
      <c r="A45" s="87" t="s">
        <v>190</v>
      </c>
      <c r="B45" s="85">
        <v>18569</v>
      </c>
      <c r="C45" s="85">
        <v>21</v>
      </c>
      <c r="D45" s="85">
        <v>75</v>
      </c>
      <c r="E45" s="85"/>
      <c r="F45" s="88">
        <v>3</v>
      </c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</row>
    <row r="46" spans="1:24">
      <c r="A46" s="87" t="s">
        <v>199</v>
      </c>
      <c r="B46" s="85">
        <v>18234</v>
      </c>
      <c r="C46" s="85">
        <v>22</v>
      </c>
      <c r="D46" s="85">
        <v>64</v>
      </c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</row>
    <row r="47" spans="1:24" ht="17.25" customHeight="1">
      <c r="A47" s="87" t="s">
        <v>208</v>
      </c>
      <c r="B47" s="85">
        <v>19058</v>
      </c>
      <c r="C47" s="85">
        <v>18</v>
      </c>
      <c r="D47" s="85">
        <v>69</v>
      </c>
      <c r="E47" s="85"/>
      <c r="F47" s="85">
        <v>1</v>
      </c>
      <c r="G47" s="85">
        <v>1</v>
      </c>
      <c r="H47" s="85"/>
      <c r="I47" s="85"/>
      <c r="J47" s="85"/>
      <c r="K47" s="85"/>
      <c r="L47" s="85"/>
      <c r="M47" s="85"/>
      <c r="N47" s="85"/>
      <c r="O47" s="85"/>
      <c r="P47" s="85"/>
      <c r="Q47" s="85"/>
    </row>
    <row r="48" spans="1:24">
      <c r="A48" s="87" t="s">
        <v>217</v>
      </c>
      <c r="B48" s="85">
        <v>18476</v>
      </c>
      <c r="C48" s="85">
        <v>16</v>
      </c>
      <c r="D48" s="85">
        <v>58</v>
      </c>
      <c r="E48" s="85"/>
      <c r="F48" s="85">
        <v>2</v>
      </c>
      <c r="G48" s="85"/>
      <c r="H48" s="85"/>
      <c r="I48" s="85"/>
      <c r="J48" s="85"/>
      <c r="K48" s="85"/>
      <c r="L48" s="85">
        <v>1</v>
      </c>
      <c r="M48" s="85"/>
      <c r="N48" s="85"/>
      <c r="O48" s="85"/>
      <c r="P48" s="85"/>
      <c r="Q48" s="85">
        <v>2</v>
      </c>
    </row>
    <row r="49" spans="1:37">
      <c r="A49" s="87" t="s">
        <v>191</v>
      </c>
      <c r="B49" s="85">
        <v>16328</v>
      </c>
      <c r="C49" s="85">
        <v>6</v>
      </c>
      <c r="D49" s="85">
        <v>19</v>
      </c>
      <c r="E49" s="85"/>
      <c r="F49" s="85">
        <v>4</v>
      </c>
      <c r="G49" s="85">
        <v>3</v>
      </c>
      <c r="H49" s="85"/>
      <c r="I49" s="85"/>
      <c r="J49" s="85">
        <v>5</v>
      </c>
      <c r="K49" s="85"/>
      <c r="L49" s="85"/>
      <c r="M49" s="85"/>
      <c r="N49" s="85"/>
      <c r="O49" s="85">
        <v>5</v>
      </c>
      <c r="P49" s="85"/>
      <c r="Q49" s="85">
        <v>7</v>
      </c>
    </row>
    <row r="50" spans="1:37">
      <c r="A50" s="87" t="s">
        <v>200</v>
      </c>
      <c r="B50" s="85">
        <v>16421</v>
      </c>
      <c r="C50" s="85">
        <v>9</v>
      </c>
      <c r="D50" s="85">
        <v>27</v>
      </c>
      <c r="E50" s="85"/>
      <c r="F50" s="85">
        <v>3</v>
      </c>
      <c r="G50" s="85">
        <v>3</v>
      </c>
      <c r="H50" s="85"/>
      <c r="I50" s="85">
        <v>1</v>
      </c>
      <c r="J50" s="85">
        <v>11</v>
      </c>
      <c r="K50" s="85">
        <v>1</v>
      </c>
      <c r="L50" s="85">
        <v>1</v>
      </c>
      <c r="M50" s="85"/>
      <c r="N50" s="85"/>
      <c r="O50" s="85">
        <v>4</v>
      </c>
      <c r="P50" s="85"/>
      <c r="Q50" s="85">
        <v>9</v>
      </c>
    </row>
    <row r="51" spans="1:37">
      <c r="A51" s="87" t="s">
        <v>209</v>
      </c>
      <c r="B51" s="85">
        <v>16271</v>
      </c>
      <c r="C51" s="85">
        <v>13</v>
      </c>
      <c r="D51" s="85">
        <v>22</v>
      </c>
      <c r="E51" s="85"/>
      <c r="F51" s="85">
        <v>5</v>
      </c>
      <c r="G51" s="85"/>
      <c r="H51" s="85">
        <v>1</v>
      </c>
      <c r="I51" s="85"/>
      <c r="J51" s="85">
        <v>8</v>
      </c>
      <c r="K51" s="85"/>
      <c r="L51" s="85">
        <v>1</v>
      </c>
      <c r="M51" s="85"/>
      <c r="N51" s="85"/>
      <c r="O51" s="85">
        <v>5</v>
      </c>
      <c r="P51" s="85"/>
      <c r="Q51" s="85">
        <v>6</v>
      </c>
    </row>
    <row r="52" spans="1:37">
      <c r="A52" s="87" t="s">
        <v>218</v>
      </c>
      <c r="B52" s="85">
        <v>16007</v>
      </c>
      <c r="C52" s="85">
        <v>12</v>
      </c>
      <c r="D52" s="85">
        <v>32</v>
      </c>
      <c r="E52" s="85"/>
      <c r="F52" s="85">
        <v>5</v>
      </c>
      <c r="G52" s="85">
        <v>4</v>
      </c>
      <c r="H52" s="85"/>
      <c r="I52" s="85"/>
      <c r="J52" s="85">
        <v>8</v>
      </c>
      <c r="K52" s="85">
        <v>1</v>
      </c>
      <c r="L52" s="85"/>
      <c r="M52" s="85"/>
      <c r="N52" s="85"/>
      <c r="O52" s="85">
        <v>6</v>
      </c>
      <c r="P52" s="85"/>
      <c r="Q52" s="85">
        <v>13</v>
      </c>
    </row>
    <row r="53" spans="1:37" ht="17.25" customHeight="1">
      <c r="A53" s="85" t="s">
        <v>155</v>
      </c>
      <c r="B53" s="85">
        <v>14371</v>
      </c>
      <c r="C53" s="85">
        <v>14</v>
      </c>
      <c r="D53" s="85">
        <v>95</v>
      </c>
      <c r="E53" s="88">
        <v>2</v>
      </c>
      <c r="F53" s="85">
        <v>4</v>
      </c>
      <c r="G53" s="85">
        <v>25</v>
      </c>
      <c r="H53" s="85"/>
      <c r="I53" s="85">
        <v>1</v>
      </c>
      <c r="J53" s="85">
        <v>24</v>
      </c>
      <c r="K53" s="85">
        <v>6</v>
      </c>
      <c r="L53" s="85">
        <v>10</v>
      </c>
      <c r="M53" s="85">
        <v>1</v>
      </c>
      <c r="N53" s="85"/>
      <c r="O53" s="85">
        <v>46</v>
      </c>
      <c r="P53" s="85"/>
      <c r="Q53" s="85">
        <v>104</v>
      </c>
    </row>
    <row r="54" spans="1:37">
      <c r="A54" s="85" t="s">
        <v>164</v>
      </c>
      <c r="B54" s="85">
        <v>12204</v>
      </c>
      <c r="C54" s="85">
        <v>23</v>
      </c>
      <c r="D54" s="85">
        <v>79</v>
      </c>
      <c r="E54" s="88">
        <v>3</v>
      </c>
      <c r="F54" s="85">
        <v>35</v>
      </c>
      <c r="G54" s="85">
        <v>19</v>
      </c>
      <c r="H54" s="85"/>
      <c r="I54" s="85">
        <v>6</v>
      </c>
      <c r="J54" s="85">
        <v>41</v>
      </c>
      <c r="K54" s="85">
        <v>8</v>
      </c>
      <c r="L54" s="85">
        <v>7</v>
      </c>
      <c r="M54" s="85">
        <v>0</v>
      </c>
      <c r="N54" s="85">
        <v>5</v>
      </c>
      <c r="O54" s="85">
        <v>40</v>
      </c>
      <c r="P54" s="85"/>
      <c r="Q54" s="85">
        <v>94</v>
      </c>
    </row>
    <row r="55" spans="1:37">
      <c r="A55" s="85" t="s">
        <v>173</v>
      </c>
      <c r="B55" s="85">
        <v>15697</v>
      </c>
      <c r="C55" s="85">
        <v>23</v>
      </c>
      <c r="D55" s="85">
        <v>102</v>
      </c>
      <c r="E55" s="88">
        <v>5</v>
      </c>
      <c r="F55" s="85">
        <v>41</v>
      </c>
      <c r="G55" s="85">
        <v>25</v>
      </c>
      <c r="H55" s="85"/>
      <c r="I55" s="85">
        <v>2</v>
      </c>
      <c r="J55" s="85">
        <v>40</v>
      </c>
      <c r="K55" s="85">
        <v>9</v>
      </c>
      <c r="L55" s="85">
        <v>5</v>
      </c>
      <c r="M55" s="85">
        <v>4</v>
      </c>
      <c r="N55" s="85">
        <v>1</v>
      </c>
      <c r="O55" s="85">
        <v>42</v>
      </c>
      <c r="P55" s="85"/>
      <c r="Q55" s="85">
        <v>124</v>
      </c>
    </row>
    <row r="56" spans="1:37">
      <c r="A56" s="85" t="s">
        <v>182</v>
      </c>
      <c r="B56" s="85">
        <v>12487</v>
      </c>
      <c r="C56" s="85">
        <v>16</v>
      </c>
      <c r="D56" s="85">
        <v>98</v>
      </c>
      <c r="E56" s="88">
        <v>1</v>
      </c>
      <c r="F56" s="85">
        <v>24</v>
      </c>
      <c r="G56" s="85">
        <v>14</v>
      </c>
      <c r="H56" s="85"/>
      <c r="I56" s="85">
        <v>1</v>
      </c>
      <c r="J56" s="85">
        <v>29</v>
      </c>
      <c r="K56" s="85">
        <v>8</v>
      </c>
      <c r="L56" s="85">
        <v>5</v>
      </c>
      <c r="M56" s="85">
        <v>3</v>
      </c>
      <c r="N56" s="85">
        <v>3</v>
      </c>
      <c r="O56" s="85">
        <v>39</v>
      </c>
      <c r="P56" s="85"/>
      <c r="Q56" s="85">
        <v>105</v>
      </c>
    </row>
    <row r="60" spans="1:37" ht="28.5">
      <c r="A60" s="18" t="s">
        <v>77</v>
      </c>
    </row>
    <row r="61" spans="1:37" ht="15.75" thickBot="1">
      <c r="A61" s="30" t="s">
        <v>0</v>
      </c>
      <c r="B61" s="30" t="s">
        <v>1</v>
      </c>
      <c r="C61" s="30" t="s">
        <v>72</v>
      </c>
      <c r="D61" s="30" t="s">
        <v>2</v>
      </c>
      <c r="E61" s="34" t="s">
        <v>45</v>
      </c>
      <c r="F61" s="30" t="s">
        <v>11</v>
      </c>
      <c r="G61" s="30" t="s">
        <v>12</v>
      </c>
      <c r="H61" s="30" t="s">
        <v>13</v>
      </c>
      <c r="I61" s="4" t="s">
        <v>70</v>
      </c>
      <c r="J61" s="4" t="s">
        <v>20</v>
      </c>
      <c r="K61" s="4" t="s">
        <v>23</v>
      </c>
      <c r="L61" s="4" t="s">
        <v>21</v>
      </c>
      <c r="M61" s="4" t="s">
        <v>24</v>
      </c>
      <c r="N61" s="4" t="s">
        <v>25</v>
      </c>
      <c r="O61" s="4" t="s">
        <v>26</v>
      </c>
      <c r="P61" s="4" t="s">
        <v>22</v>
      </c>
      <c r="Q61" s="4" t="s">
        <v>27</v>
      </c>
      <c r="R61" s="4" t="s">
        <v>28</v>
      </c>
      <c r="S61" s="4" t="s">
        <v>29</v>
      </c>
      <c r="T61" s="4" t="s">
        <v>30</v>
      </c>
      <c r="U61" s="4" t="s">
        <v>31</v>
      </c>
      <c r="V61" s="4" t="s">
        <v>32</v>
      </c>
      <c r="W61" s="4" t="s">
        <v>33</v>
      </c>
      <c r="X61" s="4" t="s">
        <v>34</v>
      </c>
      <c r="Y61" s="31" t="s">
        <v>47</v>
      </c>
      <c r="Z61" s="35" t="s">
        <v>44</v>
      </c>
      <c r="AA61" s="36" t="s">
        <v>52</v>
      </c>
      <c r="AB61" s="36" t="s">
        <v>60</v>
      </c>
      <c r="AC61" s="36" t="s">
        <v>46</v>
      </c>
      <c r="AD61" s="36" t="s">
        <v>50</v>
      </c>
      <c r="AE61" s="36" t="s">
        <v>59</v>
      </c>
      <c r="AF61" s="36" t="s">
        <v>51</v>
      </c>
      <c r="AG61" s="36" t="s">
        <v>53</v>
      </c>
      <c r="AH61" s="36" t="s">
        <v>78</v>
      </c>
      <c r="AI61" s="36" t="s">
        <v>81</v>
      </c>
      <c r="AJ61" s="36" t="s">
        <v>79</v>
      </c>
      <c r="AK61" s="36" t="s">
        <v>80</v>
      </c>
    </row>
    <row r="62" spans="1:37" s="12" customFormat="1" ht="15.75" thickBot="1">
      <c r="A62" s="6" t="s">
        <v>190</v>
      </c>
      <c r="B62" s="6" t="s">
        <v>224</v>
      </c>
      <c r="C62" s="6" t="s">
        <v>73</v>
      </c>
      <c r="D62" s="6" t="s">
        <v>3</v>
      </c>
      <c r="E62" s="7">
        <v>1.4157897233963013</v>
      </c>
      <c r="F62" s="48">
        <v>18668</v>
      </c>
      <c r="G62" s="48">
        <v>21</v>
      </c>
      <c r="H62" s="48">
        <v>18647</v>
      </c>
      <c r="I62" s="85">
        <v>18569</v>
      </c>
      <c r="J62" s="85">
        <v>21</v>
      </c>
      <c r="K62" s="85">
        <v>75</v>
      </c>
      <c r="L62" s="85"/>
      <c r="M62" s="88">
        <v>3</v>
      </c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5">
        <f>ABS($Q$2)</f>
        <v>9100.3961563110352</v>
      </c>
      <c r="Z62" s="5">
        <f>ABS($T$2)</f>
        <v>0.65981183734012849</v>
      </c>
      <c r="AA62" s="73">
        <f>E62/(Y62/2)*1000000</f>
        <v>311.14903111431363</v>
      </c>
      <c r="AB62" s="99">
        <f>AVERAGE(AA64:AA65,AA62)</f>
        <v>284.63549796451792</v>
      </c>
      <c r="AC62" s="83">
        <f>E62*X62/SUM(M62,N62,O62,P62,U62,V62,W62,X62)</f>
        <v>0</v>
      </c>
      <c r="AD62" s="99">
        <f>AVERAGE(AC62,,AC65)</f>
        <v>4.5215920165733059E-2</v>
      </c>
      <c r="AE62" s="32">
        <f>AVERAGE(AD62,AD74,AD86,AD98)</f>
        <v>4.5220214916527744E-2</v>
      </c>
      <c r="AF62" s="59">
        <f>AE62/(Y62/2)*1000000</f>
        <v>9.9380761320303552</v>
      </c>
      <c r="AG62" s="24">
        <f>AF62/Z62</f>
        <v>15.06198520489311</v>
      </c>
      <c r="AH62" s="37"/>
      <c r="AI62" s="32"/>
      <c r="AJ62" s="32"/>
      <c r="AK62" s="32"/>
    </row>
    <row r="63" spans="1:37" s="117" customFormat="1" ht="15.75" thickBot="1">
      <c r="A63" s="104" t="s">
        <v>199</v>
      </c>
      <c r="B63" s="104" t="s">
        <v>224</v>
      </c>
      <c r="C63" s="104" t="s">
        <v>73</v>
      </c>
      <c r="D63" s="104" t="s">
        <v>3</v>
      </c>
      <c r="E63" s="105">
        <v>1.5114401578903198</v>
      </c>
      <c r="F63" s="106">
        <v>18320</v>
      </c>
      <c r="G63" s="106">
        <v>22</v>
      </c>
      <c r="H63" s="106">
        <v>18298</v>
      </c>
      <c r="I63" s="107">
        <v>18234</v>
      </c>
      <c r="J63" s="107">
        <v>22</v>
      </c>
      <c r="K63" s="107">
        <v>64</v>
      </c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8">
        <f t="shared" ref="Y63:Y77" si="65">ABS($Q$2)</f>
        <v>9100.3961563110352</v>
      </c>
      <c r="Z63" s="108">
        <f t="shared" ref="Z63:Z77" si="66">ABS($T$2)</f>
        <v>0.65981183734012849</v>
      </c>
      <c r="AA63" s="118">
        <f t="shared" ref="AA63:AA73" si="67">E63/(Y63/2)*1000000</f>
        <v>332.1701895015089</v>
      </c>
      <c r="AB63" s="110" t="s">
        <v>54</v>
      </c>
      <c r="AC63" s="119">
        <f t="shared" ref="AC63:AC73" si="68">E63*X63/SUM(J63,L63,N63,P63,R63,T63,V63,X63)</f>
        <v>0</v>
      </c>
      <c r="AD63" s="110" t="s">
        <v>54</v>
      </c>
      <c r="AE63" s="115"/>
      <c r="AF63" s="116"/>
      <c r="AG63" s="115"/>
      <c r="AH63" s="116"/>
      <c r="AI63" s="115"/>
      <c r="AJ63" s="115"/>
      <c r="AK63" s="115"/>
    </row>
    <row r="64" spans="1:37" ht="15.75" thickBot="1">
      <c r="A64" s="6" t="s">
        <v>208</v>
      </c>
      <c r="B64" s="6" t="s">
        <v>224</v>
      </c>
      <c r="C64" s="6" t="s">
        <v>73</v>
      </c>
      <c r="D64" s="6" t="s">
        <v>3</v>
      </c>
      <c r="E64" s="7">
        <v>1.2488241195678711</v>
      </c>
      <c r="F64" s="48">
        <v>19147</v>
      </c>
      <c r="G64" s="48">
        <v>19</v>
      </c>
      <c r="H64" s="48">
        <v>19128</v>
      </c>
      <c r="I64" s="85">
        <v>19058</v>
      </c>
      <c r="J64" s="85">
        <v>18</v>
      </c>
      <c r="K64" s="85">
        <v>69</v>
      </c>
      <c r="L64" s="85"/>
      <c r="M64" s="85">
        <v>1</v>
      </c>
      <c r="N64" s="85">
        <v>1</v>
      </c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5">
        <f t="shared" si="65"/>
        <v>9100.3961563110352</v>
      </c>
      <c r="Z64" s="5">
        <f t="shared" si="66"/>
        <v>0.65981183734012849</v>
      </c>
      <c r="AA64" s="73">
        <f t="shared" si="67"/>
        <v>274.45489143938505</v>
      </c>
      <c r="AB64" s="95">
        <f>_xlfn.STDEV.P(AA62:AA65)</f>
        <v>26.306068007539494</v>
      </c>
      <c r="AC64" s="93">
        <f t="shared" si="68"/>
        <v>0</v>
      </c>
      <c r="AD64" s="95">
        <f>_xlfn.STDEV.P(AC62:AC65)</f>
        <v>5.8737203278520875E-2</v>
      </c>
    </row>
    <row r="65" spans="1:37" ht="15.75" thickBot="1">
      <c r="A65" s="6" t="s">
        <v>217</v>
      </c>
      <c r="B65" s="6" t="s">
        <v>224</v>
      </c>
      <c r="C65" s="6" t="s">
        <v>73</v>
      </c>
      <c r="D65" s="6" t="s">
        <v>3</v>
      </c>
      <c r="E65" s="7">
        <v>1.2208298444747925</v>
      </c>
      <c r="F65" s="48">
        <v>18555</v>
      </c>
      <c r="G65" s="48">
        <v>18</v>
      </c>
      <c r="H65" s="48">
        <v>18537</v>
      </c>
      <c r="I65" s="85">
        <v>18476</v>
      </c>
      <c r="J65" s="85">
        <v>16</v>
      </c>
      <c r="K65" s="85">
        <v>58</v>
      </c>
      <c r="L65" s="85"/>
      <c r="M65" s="85">
        <v>2</v>
      </c>
      <c r="N65" s="85"/>
      <c r="O65" s="85"/>
      <c r="P65" s="85"/>
      <c r="Q65" s="85"/>
      <c r="R65" s="85"/>
      <c r="S65" s="85">
        <v>1</v>
      </c>
      <c r="T65" s="85"/>
      <c r="U65" s="85"/>
      <c r="V65" s="85"/>
      <c r="W65" s="85"/>
      <c r="X65" s="85">
        <v>2</v>
      </c>
      <c r="Y65" s="36">
        <f t="shared" si="65"/>
        <v>9100.3961563110352</v>
      </c>
      <c r="Z65" s="36">
        <f t="shared" si="66"/>
        <v>0.65981183734012849</v>
      </c>
      <c r="AA65" s="73">
        <f t="shared" si="67"/>
        <v>268.30257133985515</v>
      </c>
      <c r="AB65" s="96"/>
      <c r="AC65" s="97">
        <f t="shared" si="68"/>
        <v>0.13564776049719918</v>
      </c>
      <c r="AD65" s="96"/>
    </row>
    <row r="66" spans="1:37" ht="15.75" thickBot="1">
      <c r="A66" s="6" t="s">
        <v>191</v>
      </c>
      <c r="B66" s="6" t="s">
        <v>223</v>
      </c>
      <c r="C66" s="6" t="s">
        <v>73</v>
      </c>
      <c r="D66" s="6" t="s">
        <v>3</v>
      </c>
      <c r="E66" s="7">
        <v>1.6139734983444214</v>
      </c>
      <c r="F66" s="48">
        <v>16377</v>
      </c>
      <c r="G66" s="48">
        <v>21</v>
      </c>
      <c r="H66" s="48">
        <v>16356</v>
      </c>
      <c r="I66" s="85">
        <v>16328</v>
      </c>
      <c r="J66" s="85">
        <v>6</v>
      </c>
      <c r="K66" s="85">
        <v>19</v>
      </c>
      <c r="L66" s="85"/>
      <c r="M66" s="85">
        <v>4</v>
      </c>
      <c r="N66" s="85">
        <v>3</v>
      </c>
      <c r="O66" s="85"/>
      <c r="P66" s="85"/>
      <c r="Q66" s="85">
        <v>5</v>
      </c>
      <c r="R66" s="85"/>
      <c r="S66" s="85"/>
      <c r="T66" s="85"/>
      <c r="U66" s="85"/>
      <c r="V66" s="85">
        <v>5</v>
      </c>
      <c r="W66" s="85"/>
      <c r="X66" s="85">
        <v>7</v>
      </c>
      <c r="Y66" s="36">
        <f>ABS($Q$6)</f>
        <v>2573.8602876663208</v>
      </c>
      <c r="Z66" s="36">
        <f>ABS($T$6)</f>
        <v>0.62480733328719151</v>
      </c>
      <c r="AA66" s="32">
        <f t="shared" si="67"/>
        <v>1254.126734134265</v>
      </c>
      <c r="AB66" s="93">
        <f>AVERAGE(AA66:AA69)</f>
        <v>1620.6953974796568</v>
      </c>
      <c r="AC66" s="83">
        <f t="shared" si="68"/>
        <v>0.53799116611480713</v>
      </c>
      <c r="AD66" s="93">
        <f t="shared" ref="AD66" si="69">AVERAGE(AC66:AC69)</f>
        <v>0.67627163728078199</v>
      </c>
      <c r="AE66" s="32">
        <f>AVERAGE(AD66,AD78,AD90,AD102)</f>
        <v>0.67625626871366684</v>
      </c>
      <c r="AF66" s="59">
        <f>AE66/(Y66/2)*1000000</f>
        <v>525.48016841024264</v>
      </c>
      <c r="AG66" s="24">
        <f>AF66/Z66</f>
        <v>841.02753027181052</v>
      </c>
    </row>
    <row r="67" spans="1:37" ht="15.75" thickBot="1">
      <c r="A67" s="6" t="s">
        <v>200</v>
      </c>
      <c r="B67" s="6" t="s">
        <v>223</v>
      </c>
      <c r="C67" s="6" t="s">
        <v>73</v>
      </c>
      <c r="D67" s="6" t="s">
        <v>3</v>
      </c>
      <c r="E67" s="7">
        <v>2.0612552165985107</v>
      </c>
      <c r="F67" s="48">
        <v>16490</v>
      </c>
      <c r="G67" s="48">
        <v>27</v>
      </c>
      <c r="H67" s="48">
        <v>16463</v>
      </c>
      <c r="I67" s="85">
        <v>16421</v>
      </c>
      <c r="J67" s="85">
        <v>9</v>
      </c>
      <c r="K67" s="85">
        <v>27</v>
      </c>
      <c r="L67" s="85"/>
      <c r="M67" s="85">
        <v>3</v>
      </c>
      <c r="N67" s="85">
        <v>3</v>
      </c>
      <c r="O67" s="85"/>
      <c r="P67" s="85">
        <v>1</v>
      </c>
      <c r="Q67" s="85">
        <v>11</v>
      </c>
      <c r="R67" s="85">
        <v>1</v>
      </c>
      <c r="S67" s="85">
        <v>1</v>
      </c>
      <c r="T67" s="85"/>
      <c r="U67" s="85"/>
      <c r="V67" s="85">
        <v>4</v>
      </c>
      <c r="W67" s="85"/>
      <c r="X67" s="85">
        <v>9</v>
      </c>
      <c r="Y67" s="36">
        <f t="shared" ref="Y67:Y69" si="70">ABS($Q$6)</f>
        <v>2573.8602876663208</v>
      </c>
      <c r="Z67" s="36">
        <f t="shared" ref="Z67:Z69" si="71">ABS($T$6)</f>
        <v>0.62480733328719151</v>
      </c>
      <c r="AA67" s="32">
        <f t="shared" si="67"/>
        <v>1601.6838415634586</v>
      </c>
      <c r="AB67" s="94" t="s">
        <v>54</v>
      </c>
      <c r="AC67" s="83">
        <f t="shared" si="68"/>
        <v>0.68708507219950354</v>
      </c>
      <c r="AD67" s="94" t="s">
        <v>54</v>
      </c>
    </row>
    <row r="68" spans="1:37" ht="15.75" thickBot="1">
      <c r="A68" s="6" t="s">
        <v>209</v>
      </c>
      <c r="B68" s="6" t="s">
        <v>223</v>
      </c>
      <c r="C68" s="6" t="s">
        <v>73</v>
      </c>
      <c r="D68" s="6" t="s">
        <v>3</v>
      </c>
      <c r="E68" s="7">
        <v>1.8497967720031738</v>
      </c>
      <c r="F68" s="48">
        <v>16332</v>
      </c>
      <c r="G68" s="48">
        <v>24</v>
      </c>
      <c r="H68" s="48">
        <v>16308</v>
      </c>
      <c r="I68" s="85">
        <v>16271</v>
      </c>
      <c r="J68" s="85">
        <v>13</v>
      </c>
      <c r="K68" s="85">
        <v>22</v>
      </c>
      <c r="L68" s="85"/>
      <c r="M68" s="85">
        <v>5</v>
      </c>
      <c r="N68" s="85"/>
      <c r="O68" s="85">
        <v>1</v>
      </c>
      <c r="P68" s="85"/>
      <c r="Q68" s="85">
        <v>8</v>
      </c>
      <c r="R68" s="85"/>
      <c r="S68" s="85">
        <v>1</v>
      </c>
      <c r="T68" s="85"/>
      <c r="U68" s="85"/>
      <c r="V68" s="85">
        <v>5</v>
      </c>
      <c r="W68" s="85"/>
      <c r="X68" s="85">
        <v>6</v>
      </c>
      <c r="Y68" s="36">
        <f t="shared" si="70"/>
        <v>2573.8602876663208</v>
      </c>
      <c r="Z68" s="36">
        <f t="shared" si="71"/>
        <v>0.62480733328719151</v>
      </c>
      <c r="AA68" s="32">
        <f t="shared" si="67"/>
        <v>1437.3715472181716</v>
      </c>
      <c r="AB68" s="95">
        <f>_xlfn.STDEV.P(AA66:AA69)</f>
        <v>350.71124112287521</v>
      </c>
      <c r="AC68" s="83">
        <f t="shared" si="68"/>
        <v>0.46244919300079346</v>
      </c>
      <c r="AD68" s="95">
        <f t="shared" ref="AD68" si="72">_xlfn.STDEV.P(AC66:AC69)</f>
        <v>0.21297709165368575</v>
      </c>
    </row>
    <row r="69" spans="1:37" ht="15.75" thickBot="1">
      <c r="A69" s="6" t="s">
        <v>218</v>
      </c>
      <c r="B69" s="6" t="s">
        <v>223</v>
      </c>
      <c r="C69" s="6" t="s">
        <v>73</v>
      </c>
      <c r="D69" s="6" t="s">
        <v>3</v>
      </c>
      <c r="E69" s="7">
        <v>2.8178615570068359</v>
      </c>
      <c r="F69" s="48">
        <v>16088</v>
      </c>
      <c r="G69" s="48">
        <v>36</v>
      </c>
      <c r="H69" s="48">
        <v>16052</v>
      </c>
      <c r="I69" s="85">
        <v>16007</v>
      </c>
      <c r="J69" s="85">
        <v>12</v>
      </c>
      <c r="K69" s="85">
        <v>32</v>
      </c>
      <c r="L69" s="85"/>
      <c r="M69" s="85">
        <v>5</v>
      </c>
      <c r="N69" s="85">
        <v>4</v>
      </c>
      <c r="O69" s="85"/>
      <c r="P69" s="85"/>
      <c r="Q69" s="85">
        <v>8</v>
      </c>
      <c r="R69" s="85">
        <v>1</v>
      </c>
      <c r="S69" s="85"/>
      <c r="T69" s="85"/>
      <c r="U69" s="85"/>
      <c r="V69" s="85">
        <v>6</v>
      </c>
      <c r="W69" s="85"/>
      <c r="X69" s="85">
        <v>13</v>
      </c>
      <c r="Y69" s="36">
        <f t="shared" si="70"/>
        <v>2573.8602876663208</v>
      </c>
      <c r="Z69" s="36">
        <f t="shared" si="71"/>
        <v>0.62480733328719151</v>
      </c>
      <c r="AA69" s="32">
        <f t="shared" si="67"/>
        <v>2189.5994670027312</v>
      </c>
      <c r="AB69" s="96"/>
      <c r="AC69" s="83">
        <f t="shared" si="68"/>
        <v>1.0175611178080242</v>
      </c>
      <c r="AD69" s="96"/>
    </row>
    <row r="70" spans="1:37" ht="15.75" thickBot="1">
      <c r="A70" s="6" t="s">
        <v>155</v>
      </c>
      <c r="B70" s="6" t="s">
        <v>222</v>
      </c>
      <c r="C70" s="6" t="s">
        <v>73</v>
      </c>
      <c r="D70" s="6" t="s">
        <v>3</v>
      </c>
      <c r="E70" s="7">
        <v>17.122222900390625</v>
      </c>
      <c r="F70" s="48">
        <v>14719</v>
      </c>
      <c r="G70" s="48">
        <v>199</v>
      </c>
      <c r="H70" s="48">
        <v>14520</v>
      </c>
      <c r="I70" s="85">
        <v>14371</v>
      </c>
      <c r="J70" s="85">
        <v>14</v>
      </c>
      <c r="K70" s="85">
        <v>95</v>
      </c>
      <c r="L70" s="88">
        <v>2</v>
      </c>
      <c r="M70" s="85">
        <v>4</v>
      </c>
      <c r="N70" s="85">
        <v>25</v>
      </c>
      <c r="O70" s="85"/>
      <c r="P70" s="85">
        <v>1</v>
      </c>
      <c r="Q70" s="85">
        <v>24</v>
      </c>
      <c r="R70" s="85">
        <v>6</v>
      </c>
      <c r="S70" s="85">
        <v>10</v>
      </c>
      <c r="T70" s="85">
        <v>1</v>
      </c>
      <c r="U70" s="85"/>
      <c r="V70" s="85">
        <v>46</v>
      </c>
      <c r="W70" s="85"/>
      <c r="X70" s="85">
        <v>104</v>
      </c>
      <c r="Y70" s="36">
        <f>ABS($Q$10)</f>
        <v>4151.6815185546875</v>
      </c>
      <c r="Z70" s="36">
        <f>ABS($T$10)</f>
        <v>0.62209651472309702</v>
      </c>
      <c r="AA70" s="32">
        <f t="shared" si="67"/>
        <v>8248.3315851025745</v>
      </c>
      <c r="AB70" s="93">
        <f>AVERAGE(AA70:AA73)</f>
        <v>8846.0422787618263</v>
      </c>
      <c r="AC70" s="83">
        <f t="shared" si="68"/>
        <v>8.9482973951790203</v>
      </c>
      <c r="AD70" s="93">
        <f t="shared" ref="AD70" si="73">AVERAGE(AC70:AC73)</f>
        <v>9.6366553665280037</v>
      </c>
      <c r="AE70" s="32">
        <f>AVERAGE(AD70,AD82,AD94,AD106)</f>
        <v>9.6872842351835793</v>
      </c>
      <c r="AF70" s="59">
        <f>AE70/(Y70/2)*1000000</f>
        <v>4666.6798461727794</v>
      </c>
      <c r="AG70" s="24">
        <f>AF70/Z70</f>
        <v>7501.5367161315435</v>
      </c>
    </row>
    <row r="71" spans="1:37" ht="15.75" thickBot="1">
      <c r="A71" s="6" t="s">
        <v>164</v>
      </c>
      <c r="B71" s="6" t="s">
        <v>222</v>
      </c>
      <c r="C71" s="6" t="s">
        <v>73</v>
      </c>
      <c r="D71" s="6" t="s">
        <v>3</v>
      </c>
      <c r="E71" s="7">
        <v>19.47239875793457</v>
      </c>
      <c r="F71" s="48">
        <v>12564</v>
      </c>
      <c r="G71" s="48">
        <v>193</v>
      </c>
      <c r="H71" s="48">
        <v>12371</v>
      </c>
      <c r="I71" s="85">
        <v>12204</v>
      </c>
      <c r="J71" s="85">
        <v>23</v>
      </c>
      <c r="K71" s="85">
        <v>79</v>
      </c>
      <c r="L71" s="88">
        <v>3</v>
      </c>
      <c r="M71" s="85">
        <v>35</v>
      </c>
      <c r="N71" s="85">
        <v>19</v>
      </c>
      <c r="O71" s="85"/>
      <c r="P71" s="85">
        <v>6</v>
      </c>
      <c r="Q71" s="85">
        <v>41</v>
      </c>
      <c r="R71" s="85">
        <v>8</v>
      </c>
      <c r="S71" s="85">
        <v>7</v>
      </c>
      <c r="T71" s="85">
        <v>0</v>
      </c>
      <c r="U71" s="85">
        <v>5</v>
      </c>
      <c r="V71" s="85">
        <v>40</v>
      </c>
      <c r="W71" s="85"/>
      <c r="X71" s="85">
        <v>94</v>
      </c>
      <c r="Y71" s="36">
        <f t="shared" ref="Y71:Y73" si="74">ABS($Q$10)</f>
        <v>4151.6815185546875</v>
      </c>
      <c r="Z71" s="36">
        <f t="shared" ref="Z71:Z73" si="75">ABS($T$10)</f>
        <v>0.62209651472309702</v>
      </c>
      <c r="AA71" s="32">
        <f t="shared" si="67"/>
        <v>9380.4877233037078</v>
      </c>
      <c r="AB71" s="94" t="s">
        <v>54</v>
      </c>
      <c r="AC71" s="83">
        <f t="shared" si="68"/>
        <v>9.4839662344344546</v>
      </c>
      <c r="AD71" s="94" t="s">
        <v>54</v>
      </c>
    </row>
    <row r="72" spans="1:37" ht="15.75" thickBot="1">
      <c r="A72" s="6" t="s">
        <v>173</v>
      </c>
      <c r="B72" s="6" t="s">
        <v>222</v>
      </c>
      <c r="C72" s="6" t="s">
        <v>73</v>
      </c>
      <c r="D72" s="6" t="s">
        <v>3</v>
      </c>
      <c r="E72" s="7">
        <v>18.393104553222656</v>
      </c>
      <c r="F72" s="48">
        <v>16120</v>
      </c>
      <c r="G72" s="48">
        <v>234</v>
      </c>
      <c r="H72" s="48">
        <v>15886</v>
      </c>
      <c r="I72" s="85">
        <v>15697</v>
      </c>
      <c r="J72" s="85">
        <v>23</v>
      </c>
      <c r="K72" s="85">
        <v>102</v>
      </c>
      <c r="L72" s="88">
        <v>5</v>
      </c>
      <c r="M72" s="85">
        <v>41</v>
      </c>
      <c r="N72" s="85">
        <v>25</v>
      </c>
      <c r="O72" s="85"/>
      <c r="P72" s="85">
        <v>2</v>
      </c>
      <c r="Q72" s="85">
        <v>40</v>
      </c>
      <c r="R72" s="85">
        <v>9</v>
      </c>
      <c r="S72" s="85">
        <v>5</v>
      </c>
      <c r="T72" s="85">
        <v>4</v>
      </c>
      <c r="U72" s="85">
        <v>1</v>
      </c>
      <c r="V72" s="85">
        <v>42</v>
      </c>
      <c r="W72" s="85"/>
      <c r="X72" s="85">
        <v>124</v>
      </c>
      <c r="Y72" s="36">
        <f t="shared" si="74"/>
        <v>4151.6815185546875</v>
      </c>
      <c r="Z72" s="36">
        <f t="shared" si="75"/>
        <v>0.62209651472309702</v>
      </c>
      <c r="AA72" s="32">
        <f t="shared" si="67"/>
        <v>8860.5566062908365</v>
      </c>
      <c r="AB72" s="95">
        <f>_xlfn.STDEV.P(AA70:AA73)</f>
        <v>401.70801727297123</v>
      </c>
      <c r="AC72" s="83">
        <f t="shared" si="68"/>
        <v>9.7467733529897842</v>
      </c>
      <c r="AD72" s="95">
        <f t="shared" ref="AD72" si="76">_xlfn.STDEV.P(AC70:AC73)</f>
        <v>0.51076756278463653</v>
      </c>
    </row>
    <row r="73" spans="1:37" ht="15.75" thickBot="1">
      <c r="A73" s="6" t="s">
        <v>182</v>
      </c>
      <c r="B73" s="6" t="s">
        <v>222</v>
      </c>
      <c r="C73" s="6" t="s">
        <v>73</v>
      </c>
      <c r="D73" s="6" t="s">
        <v>3</v>
      </c>
      <c r="E73" s="7">
        <v>18.464174270629883</v>
      </c>
      <c r="F73" s="48">
        <v>12833</v>
      </c>
      <c r="G73" s="48">
        <v>187</v>
      </c>
      <c r="H73" s="48">
        <v>12646</v>
      </c>
      <c r="I73" s="85">
        <v>12487</v>
      </c>
      <c r="J73" s="85">
        <v>16</v>
      </c>
      <c r="K73" s="85">
        <v>98</v>
      </c>
      <c r="L73" s="88">
        <v>1</v>
      </c>
      <c r="M73" s="85">
        <v>24</v>
      </c>
      <c r="N73" s="85">
        <v>14</v>
      </c>
      <c r="O73" s="85"/>
      <c r="P73" s="85">
        <v>1</v>
      </c>
      <c r="Q73" s="85">
        <v>29</v>
      </c>
      <c r="R73" s="85">
        <v>8</v>
      </c>
      <c r="S73" s="85">
        <v>5</v>
      </c>
      <c r="T73" s="85">
        <v>3</v>
      </c>
      <c r="U73" s="85">
        <v>3</v>
      </c>
      <c r="V73" s="85">
        <v>39</v>
      </c>
      <c r="W73" s="85"/>
      <c r="X73" s="85">
        <v>105</v>
      </c>
      <c r="Y73" s="36">
        <f t="shared" si="74"/>
        <v>4151.6815185546875</v>
      </c>
      <c r="Z73" s="36">
        <f t="shared" si="75"/>
        <v>0.62209651472309702</v>
      </c>
      <c r="AA73" s="32">
        <f t="shared" si="67"/>
        <v>8894.7932003501865</v>
      </c>
      <c r="AB73" s="96"/>
      <c r="AC73" s="83">
        <f t="shared" si="68"/>
        <v>10.367584483508757</v>
      </c>
      <c r="AD73" s="96"/>
    </row>
    <row r="74" spans="1:37" s="12" customFormat="1" ht="15.75" thickBot="1">
      <c r="A74" s="6" t="s">
        <v>190</v>
      </c>
      <c r="B74" s="6" t="s">
        <v>224</v>
      </c>
      <c r="C74" s="6" t="s">
        <v>75</v>
      </c>
      <c r="D74" s="6" t="s">
        <v>6</v>
      </c>
      <c r="E74" s="7">
        <v>0</v>
      </c>
      <c r="F74" s="48">
        <v>18668</v>
      </c>
      <c r="G74" s="48">
        <v>0</v>
      </c>
      <c r="H74" s="48">
        <v>18668</v>
      </c>
      <c r="I74" s="85">
        <v>18569</v>
      </c>
      <c r="J74" s="85">
        <v>21</v>
      </c>
      <c r="K74" s="85">
        <v>75</v>
      </c>
      <c r="L74" s="85"/>
      <c r="M74" s="88">
        <v>3</v>
      </c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5">
        <f>ABS($Q$2)</f>
        <v>9100.3961563110352</v>
      </c>
      <c r="Z74" s="5">
        <f>ABS($T$2)</f>
        <v>0.65981183734012849</v>
      </c>
      <c r="AA74" s="32">
        <f>E74/(Y74/2)*1000000</f>
        <v>0</v>
      </c>
      <c r="AB74" s="99">
        <f>AVERAGE(AA76:AA77,AA74)</f>
        <v>14.899673069874282</v>
      </c>
      <c r="AC74" s="83">
        <f>E74*X74/SUM(M74,N74,O74,P74,U74,V74,W74,X74)</f>
        <v>0</v>
      </c>
      <c r="AD74" s="99">
        <f>AVERAGE(AC74,,AC77)</f>
        <v>4.5197642511791654E-2</v>
      </c>
      <c r="AE74" s="32"/>
      <c r="AF74" s="37"/>
      <c r="AG74" s="32"/>
      <c r="AH74" s="37"/>
      <c r="AI74" s="32"/>
      <c r="AJ74" s="32"/>
      <c r="AK74" s="32"/>
    </row>
    <row r="75" spans="1:37" s="117" customFormat="1" ht="15.75" thickBot="1">
      <c r="A75" s="104" t="s">
        <v>199</v>
      </c>
      <c r="B75" s="104" t="s">
        <v>224</v>
      </c>
      <c r="C75" s="104" t="s">
        <v>75</v>
      </c>
      <c r="D75" s="104" t="s">
        <v>6</v>
      </c>
      <c r="E75" s="105">
        <v>0</v>
      </c>
      <c r="F75" s="106">
        <v>18320</v>
      </c>
      <c r="G75" s="106">
        <v>0</v>
      </c>
      <c r="H75" s="106">
        <v>18320</v>
      </c>
      <c r="I75" s="107">
        <v>18234</v>
      </c>
      <c r="J75" s="107">
        <v>22</v>
      </c>
      <c r="K75" s="107">
        <v>64</v>
      </c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8">
        <f t="shared" si="65"/>
        <v>9100.3961563110352</v>
      </c>
      <c r="Z75" s="108">
        <f t="shared" si="66"/>
        <v>0.65981183734012849</v>
      </c>
      <c r="AA75" s="108">
        <f t="shared" ref="AA75:AA85" si="77">E75/(Y75/2)*1000000</f>
        <v>0</v>
      </c>
      <c r="AB75" s="110" t="s">
        <v>54</v>
      </c>
      <c r="AC75" s="111" t="e">
        <f t="shared" ref="AC75:AC85" si="78">E75*X75/SUM(Q75,R75,S75,T75,U75,V75,W75,X75)</f>
        <v>#DIV/0!</v>
      </c>
      <c r="AD75" s="110" t="s">
        <v>54</v>
      </c>
      <c r="AE75" s="115"/>
      <c r="AF75" s="116"/>
      <c r="AG75" s="115"/>
      <c r="AH75" s="116"/>
      <c r="AI75" s="115"/>
      <c r="AJ75" s="115"/>
      <c r="AK75" s="115"/>
    </row>
    <row r="76" spans="1:37" ht="15.75" thickBot="1">
      <c r="A76" s="6" t="s">
        <v>208</v>
      </c>
      <c r="B76" s="6" t="s">
        <v>224</v>
      </c>
      <c r="C76" s="6" t="s">
        <v>75</v>
      </c>
      <c r="D76" s="6" t="s">
        <v>6</v>
      </c>
      <c r="E76" s="7">
        <v>0</v>
      </c>
      <c r="F76" s="48">
        <v>19147</v>
      </c>
      <c r="G76" s="48">
        <v>0</v>
      </c>
      <c r="H76" s="48">
        <v>19147</v>
      </c>
      <c r="I76" s="85">
        <v>19058</v>
      </c>
      <c r="J76" s="85">
        <v>18</v>
      </c>
      <c r="K76" s="85">
        <v>69</v>
      </c>
      <c r="L76" s="85"/>
      <c r="M76" s="85">
        <v>1</v>
      </c>
      <c r="N76" s="85">
        <v>1</v>
      </c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5">
        <f t="shared" si="65"/>
        <v>9100.3961563110352</v>
      </c>
      <c r="Z76" s="5">
        <f t="shared" si="66"/>
        <v>0.65981183734012849</v>
      </c>
      <c r="AA76" s="5">
        <f t="shared" si="77"/>
        <v>0</v>
      </c>
      <c r="AB76" s="95">
        <f>_xlfn.STDEV.P(AA74:AA77)</f>
        <v>19.355243079891004</v>
      </c>
      <c r="AC76" s="98" t="e">
        <f t="shared" si="78"/>
        <v>#DIV/0!</v>
      </c>
      <c r="AD76" s="95" t="e">
        <f>_xlfn.STDEV.P(AC74:AC77)</f>
        <v>#DIV/0!</v>
      </c>
    </row>
    <row r="77" spans="1:37" ht="15.75" thickBot="1">
      <c r="A77" s="6" t="s">
        <v>217</v>
      </c>
      <c r="B77" s="6" t="s">
        <v>224</v>
      </c>
      <c r="C77" s="6" t="s">
        <v>75</v>
      </c>
      <c r="D77" s="6" t="s">
        <v>6</v>
      </c>
      <c r="E77" s="7">
        <v>0.20338939130306244</v>
      </c>
      <c r="F77" s="48">
        <v>18555</v>
      </c>
      <c r="G77" s="48">
        <v>3</v>
      </c>
      <c r="H77" s="48">
        <v>18552</v>
      </c>
      <c r="I77" s="85">
        <v>18476</v>
      </c>
      <c r="J77" s="85">
        <v>16</v>
      </c>
      <c r="K77" s="85">
        <v>58</v>
      </c>
      <c r="L77" s="85"/>
      <c r="M77" s="85">
        <v>2</v>
      </c>
      <c r="N77" s="85"/>
      <c r="O77" s="85"/>
      <c r="P77" s="85"/>
      <c r="Q77" s="85"/>
      <c r="R77" s="85"/>
      <c r="S77" s="85">
        <v>1</v>
      </c>
      <c r="T77" s="85"/>
      <c r="U77" s="85"/>
      <c r="V77" s="85"/>
      <c r="W77" s="85"/>
      <c r="X77" s="85">
        <v>2</v>
      </c>
      <c r="Y77" s="36">
        <f t="shared" si="65"/>
        <v>9100.3961563110352</v>
      </c>
      <c r="Z77" s="36">
        <f t="shared" si="66"/>
        <v>0.65981183734012849</v>
      </c>
      <c r="AA77" s="5">
        <f t="shared" si="77"/>
        <v>44.699019209622847</v>
      </c>
      <c r="AB77" s="96"/>
      <c r="AC77" s="83">
        <f t="shared" si="78"/>
        <v>0.13559292753537497</v>
      </c>
      <c r="AD77" s="96"/>
    </row>
    <row r="78" spans="1:37" ht="15.75" thickBot="1">
      <c r="A78" s="6" t="s">
        <v>191</v>
      </c>
      <c r="B78" s="6" t="s">
        <v>223</v>
      </c>
      <c r="C78" s="6" t="s">
        <v>75</v>
      </c>
      <c r="D78" s="6" t="s">
        <v>6</v>
      </c>
      <c r="E78" s="7">
        <v>1.3063902854919434</v>
      </c>
      <c r="F78" s="48">
        <v>16377</v>
      </c>
      <c r="G78" s="48">
        <v>17</v>
      </c>
      <c r="H78" s="48">
        <v>16360</v>
      </c>
      <c r="I78" s="85">
        <v>16328</v>
      </c>
      <c r="J78" s="85">
        <v>6</v>
      </c>
      <c r="K78" s="85">
        <v>19</v>
      </c>
      <c r="L78" s="85"/>
      <c r="M78" s="85">
        <v>4</v>
      </c>
      <c r="N78" s="85">
        <v>3</v>
      </c>
      <c r="O78" s="85"/>
      <c r="P78" s="85"/>
      <c r="Q78" s="85">
        <v>5</v>
      </c>
      <c r="R78" s="85"/>
      <c r="S78" s="85"/>
      <c r="T78" s="85"/>
      <c r="U78" s="85"/>
      <c r="V78" s="85">
        <v>5</v>
      </c>
      <c r="W78" s="85"/>
      <c r="X78" s="85">
        <v>7</v>
      </c>
      <c r="Y78" s="36">
        <f>ABS($Q$6)</f>
        <v>2573.8602876663208</v>
      </c>
      <c r="Z78" s="36">
        <f>ABS($T$6)</f>
        <v>0.62480733328719151</v>
      </c>
      <c r="AA78" s="5">
        <f t="shared" si="77"/>
        <v>1015.1213659513952</v>
      </c>
      <c r="AB78" s="93">
        <f>AVERAGE(AA78:AA81)</f>
        <v>1364.4243543811212</v>
      </c>
      <c r="AC78" s="83">
        <f t="shared" si="78"/>
        <v>0.53792541167315311</v>
      </c>
      <c r="AD78" s="93">
        <f t="shared" ref="AD78" si="79">AVERAGE(AC78:AC81)</f>
        <v>0.67617248230274829</v>
      </c>
    </row>
    <row r="79" spans="1:37" ht="15.75" thickBot="1">
      <c r="A79" s="6" t="s">
        <v>200</v>
      </c>
      <c r="B79" s="6" t="s">
        <v>223</v>
      </c>
      <c r="C79" s="6" t="s">
        <v>75</v>
      </c>
      <c r="D79" s="6" t="s">
        <v>6</v>
      </c>
      <c r="E79" s="7">
        <v>1.9848521947860718</v>
      </c>
      <c r="F79" s="48">
        <v>16490</v>
      </c>
      <c r="G79" s="48">
        <v>26</v>
      </c>
      <c r="H79" s="48">
        <v>16464</v>
      </c>
      <c r="I79" s="85">
        <v>16421</v>
      </c>
      <c r="J79" s="85">
        <v>9</v>
      </c>
      <c r="K79" s="85">
        <v>27</v>
      </c>
      <c r="L79" s="85"/>
      <c r="M79" s="85">
        <v>3</v>
      </c>
      <c r="N79" s="85">
        <v>3</v>
      </c>
      <c r="O79" s="85"/>
      <c r="P79" s="85">
        <v>1</v>
      </c>
      <c r="Q79" s="85">
        <v>11</v>
      </c>
      <c r="R79" s="85">
        <v>1</v>
      </c>
      <c r="S79" s="85">
        <v>1</v>
      </c>
      <c r="T79" s="85"/>
      <c r="U79" s="85"/>
      <c r="V79" s="85">
        <v>4</v>
      </c>
      <c r="W79" s="85"/>
      <c r="X79" s="85">
        <v>9</v>
      </c>
      <c r="Y79" s="36">
        <f t="shared" ref="Y79:Y81" si="80">ABS($Q$6)</f>
        <v>2573.8602876663208</v>
      </c>
      <c r="Z79" s="36">
        <f t="shared" ref="Z79:Z81" si="81">ABS($T$6)</f>
        <v>0.62480733328719151</v>
      </c>
      <c r="AA79" s="5">
        <f t="shared" si="77"/>
        <v>1542.3154118327896</v>
      </c>
      <c r="AB79" s="94" t="s">
        <v>54</v>
      </c>
      <c r="AC79" s="83">
        <f t="shared" si="78"/>
        <v>0.68706422127210176</v>
      </c>
      <c r="AD79" s="94" t="s">
        <v>54</v>
      </c>
    </row>
    <row r="80" spans="1:37" ht="15.75" thickBot="1">
      <c r="A80" s="6" t="s">
        <v>209</v>
      </c>
      <c r="B80" s="6" t="s">
        <v>223</v>
      </c>
      <c r="C80" s="6" t="s">
        <v>75</v>
      </c>
      <c r="D80" s="6" t="s">
        <v>6</v>
      </c>
      <c r="E80" s="7">
        <v>1.5413084030151367</v>
      </c>
      <c r="F80" s="48">
        <v>16332</v>
      </c>
      <c r="G80" s="48">
        <v>20</v>
      </c>
      <c r="H80" s="48">
        <v>16312</v>
      </c>
      <c r="I80" s="85">
        <v>16271</v>
      </c>
      <c r="J80" s="85">
        <v>13</v>
      </c>
      <c r="K80" s="85">
        <v>22</v>
      </c>
      <c r="L80" s="85"/>
      <c r="M80" s="85">
        <v>5</v>
      </c>
      <c r="N80" s="85"/>
      <c r="O80" s="85">
        <v>1</v>
      </c>
      <c r="P80" s="85"/>
      <c r="Q80" s="85">
        <v>8</v>
      </c>
      <c r="R80" s="85"/>
      <c r="S80" s="85">
        <v>1</v>
      </c>
      <c r="T80" s="85"/>
      <c r="U80" s="85"/>
      <c r="V80" s="85">
        <v>5</v>
      </c>
      <c r="W80" s="85"/>
      <c r="X80" s="85">
        <v>6</v>
      </c>
      <c r="Y80" s="36">
        <f t="shared" si="80"/>
        <v>2573.8602876663208</v>
      </c>
      <c r="Z80" s="36">
        <f t="shared" si="81"/>
        <v>0.62480733328719151</v>
      </c>
      <c r="AA80" s="5">
        <f t="shared" si="77"/>
        <v>1197.6628338382866</v>
      </c>
      <c r="AB80" s="95">
        <f>_xlfn.STDEV.P(AA78:AA81)</f>
        <v>271.95059022482542</v>
      </c>
      <c r="AC80" s="83">
        <f t="shared" si="78"/>
        <v>0.46239252090454103</v>
      </c>
      <c r="AD80" s="95">
        <f t="shared" ref="AD80" si="82">_xlfn.STDEV.P(AC78:AC81)</f>
        <v>0.21290023636725611</v>
      </c>
    </row>
    <row r="81" spans="1:37" ht="15.75" thickBot="1">
      <c r="A81" s="6" t="s">
        <v>218</v>
      </c>
      <c r="B81" s="6" t="s">
        <v>223</v>
      </c>
      <c r="C81" s="6" t="s">
        <v>75</v>
      </c>
      <c r="D81" s="6" t="s">
        <v>6</v>
      </c>
      <c r="E81" s="7">
        <v>2.191124439239502</v>
      </c>
      <c r="F81" s="48">
        <v>16088</v>
      </c>
      <c r="G81" s="48">
        <v>28</v>
      </c>
      <c r="H81" s="48">
        <v>16060</v>
      </c>
      <c r="I81" s="85">
        <v>16007</v>
      </c>
      <c r="J81" s="85">
        <v>12</v>
      </c>
      <c r="K81" s="85">
        <v>32</v>
      </c>
      <c r="L81" s="85"/>
      <c r="M81" s="85">
        <v>5</v>
      </c>
      <c r="N81" s="85">
        <v>4</v>
      </c>
      <c r="O81" s="85"/>
      <c r="P81" s="85"/>
      <c r="Q81" s="85">
        <v>8</v>
      </c>
      <c r="R81" s="85">
        <v>1</v>
      </c>
      <c r="S81" s="85"/>
      <c r="T81" s="85"/>
      <c r="U81" s="85"/>
      <c r="V81" s="85">
        <v>6</v>
      </c>
      <c r="W81" s="85"/>
      <c r="X81" s="85">
        <v>13</v>
      </c>
      <c r="Y81" s="36">
        <f t="shared" si="80"/>
        <v>2573.8602876663208</v>
      </c>
      <c r="Z81" s="36">
        <f t="shared" si="81"/>
        <v>0.62480733328719151</v>
      </c>
      <c r="AA81" s="5">
        <f t="shared" si="77"/>
        <v>1702.597805902014</v>
      </c>
      <c r="AB81" s="96"/>
      <c r="AC81" s="83">
        <f t="shared" si="78"/>
        <v>1.0173077753611974</v>
      </c>
      <c r="AD81" s="96"/>
    </row>
    <row r="82" spans="1:37" ht="15.75" thickBot="1">
      <c r="A82" s="6" t="s">
        <v>155</v>
      </c>
      <c r="B82" s="6" t="s">
        <v>222</v>
      </c>
      <c r="C82" s="6" t="s">
        <v>75</v>
      </c>
      <c r="D82" s="6" t="s">
        <v>6</v>
      </c>
      <c r="E82" s="7">
        <v>16.429376602172852</v>
      </c>
      <c r="F82" s="48">
        <v>14719</v>
      </c>
      <c r="G82" s="48">
        <v>191</v>
      </c>
      <c r="H82" s="48">
        <v>14528</v>
      </c>
      <c r="I82" s="85">
        <v>14371</v>
      </c>
      <c r="J82" s="85">
        <v>14</v>
      </c>
      <c r="K82" s="85">
        <v>95</v>
      </c>
      <c r="L82" s="88">
        <v>2</v>
      </c>
      <c r="M82" s="85">
        <v>4</v>
      </c>
      <c r="N82" s="85">
        <v>25</v>
      </c>
      <c r="O82" s="85"/>
      <c r="P82" s="85">
        <v>1</v>
      </c>
      <c r="Q82" s="85">
        <v>24</v>
      </c>
      <c r="R82" s="85">
        <v>6</v>
      </c>
      <c r="S82" s="85">
        <v>10</v>
      </c>
      <c r="T82" s="85">
        <v>1</v>
      </c>
      <c r="U82" s="85"/>
      <c r="V82" s="85">
        <v>46</v>
      </c>
      <c r="W82" s="85"/>
      <c r="X82" s="85">
        <v>104</v>
      </c>
      <c r="Y82" s="36">
        <f>ABS($Q$10)</f>
        <v>4151.6815185546875</v>
      </c>
      <c r="Z82" s="36">
        <f>ABS($T$10)</f>
        <v>0.62209651472309702</v>
      </c>
      <c r="AA82" s="5">
        <f t="shared" si="77"/>
        <v>7914.564991917955</v>
      </c>
      <c r="AB82" s="93">
        <f>AVERAGE(AA82:AA85)</f>
        <v>8761.2014792457921</v>
      </c>
      <c r="AC82" s="83">
        <f t="shared" si="78"/>
        <v>8.9458385687223902</v>
      </c>
      <c r="AD82" s="93">
        <f t="shared" ref="AD82" si="83">AVERAGE(AC82:AC85)</f>
        <v>9.6360545606012806</v>
      </c>
    </row>
    <row r="83" spans="1:37" ht="15.75" thickBot="1">
      <c r="A83" s="6" t="s">
        <v>164</v>
      </c>
      <c r="B83" s="6" t="s">
        <v>222</v>
      </c>
      <c r="C83" s="6" t="s">
        <v>75</v>
      </c>
      <c r="D83" s="6" t="s">
        <v>6</v>
      </c>
      <c r="E83" s="7">
        <v>19.675771713256836</v>
      </c>
      <c r="F83" s="48">
        <v>12564</v>
      </c>
      <c r="G83" s="48">
        <v>195</v>
      </c>
      <c r="H83" s="48">
        <v>12369</v>
      </c>
      <c r="I83" s="85">
        <v>12204</v>
      </c>
      <c r="J83" s="85">
        <v>23</v>
      </c>
      <c r="K83" s="85">
        <v>79</v>
      </c>
      <c r="L83" s="88">
        <v>3</v>
      </c>
      <c r="M83" s="85">
        <v>35</v>
      </c>
      <c r="N83" s="85">
        <v>19</v>
      </c>
      <c r="O83" s="85"/>
      <c r="P83" s="85">
        <v>6</v>
      </c>
      <c r="Q83" s="85">
        <v>41</v>
      </c>
      <c r="R83" s="85">
        <v>8</v>
      </c>
      <c r="S83" s="85">
        <v>7</v>
      </c>
      <c r="T83" s="85">
        <v>0</v>
      </c>
      <c r="U83" s="85">
        <v>5</v>
      </c>
      <c r="V83" s="85">
        <v>40</v>
      </c>
      <c r="W83" s="85"/>
      <c r="X83" s="85">
        <v>94</v>
      </c>
      <c r="Y83" s="36">
        <f t="shared" ref="Y83:Y85" si="84">ABS($Q$10)</f>
        <v>4151.6815185546875</v>
      </c>
      <c r="Z83" s="36">
        <f t="shared" ref="Z83:Z85" si="85">ABS($T$10)</f>
        <v>0.62209651472309702</v>
      </c>
      <c r="AA83" s="5">
        <f t="shared" si="77"/>
        <v>9478.4590895625843</v>
      </c>
      <c r="AB83" s="94" t="s">
        <v>54</v>
      </c>
      <c r="AC83" s="83">
        <f t="shared" si="78"/>
        <v>9.4847309797238086</v>
      </c>
      <c r="AD83" s="94" t="s">
        <v>54</v>
      </c>
    </row>
    <row r="84" spans="1:37" ht="15.75" thickBot="1">
      <c r="A84" s="6" t="s">
        <v>173</v>
      </c>
      <c r="B84" s="6" t="s">
        <v>222</v>
      </c>
      <c r="C84" s="6" t="s">
        <v>75</v>
      </c>
      <c r="D84" s="6" t="s">
        <v>6</v>
      </c>
      <c r="E84" s="7">
        <v>17.680681228637695</v>
      </c>
      <c r="F84" s="48">
        <v>16120</v>
      </c>
      <c r="G84" s="48">
        <v>225</v>
      </c>
      <c r="H84" s="48">
        <v>15895</v>
      </c>
      <c r="I84" s="85">
        <v>15697</v>
      </c>
      <c r="J84" s="85">
        <v>23</v>
      </c>
      <c r="K84" s="85">
        <v>102</v>
      </c>
      <c r="L84" s="88">
        <v>5</v>
      </c>
      <c r="M84" s="85">
        <v>41</v>
      </c>
      <c r="N84" s="85">
        <v>25</v>
      </c>
      <c r="O84" s="85"/>
      <c r="P84" s="85">
        <v>2</v>
      </c>
      <c r="Q84" s="85">
        <v>40</v>
      </c>
      <c r="R84" s="85">
        <v>9</v>
      </c>
      <c r="S84" s="85">
        <v>5</v>
      </c>
      <c r="T84" s="85">
        <v>4</v>
      </c>
      <c r="U84" s="85">
        <v>1</v>
      </c>
      <c r="V84" s="85">
        <v>42</v>
      </c>
      <c r="W84" s="85"/>
      <c r="X84" s="85">
        <v>124</v>
      </c>
      <c r="Y84" s="36">
        <f t="shared" si="84"/>
        <v>4151.6815185546875</v>
      </c>
      <c r="Z84" s="36">
        <f t="shared" si="85"/>
        <v>0.62209651472309702</v>
      </c>
      <c r="AA84" s="5">
        <f t="shared" si="77"/>
        <v>8517.3591228610512</v>
      </c>
      <c r="AB84" s="95">
        <f>_xlfn.STDEV.P(AA82:AA85)</f>
        <v>597.91408351386747</v>
      </c>
      <c r="AC84" s="83">
        <f t="shared" si="78"/>
        <v>9.7440198771158855</v>
      </c>
      <c r="AD84" s="95">
        <f t="shared" ref="AD84" si="86">_xlfn.STDEV.P(AC82:AC85)</f>
        <v>0.51212416477004874</v>
      </c>
    </row>
    <row r="85" spans="1:37" ht="15.75" thickBot="1">
      <c r="A85" s="6" t="s">
        <v>182</v>
      </c>
      <c r="B85" s="6" t="s">
        <v>222</v>
      </c>
      <c r="C85" s="6" t="s">
        <v>75</v>
      </c>
      <c r="D85" s="6" t="s">
        <v>6</v>
      </c>
      <c r="E85" s="7">
        <v>18.961606979370117</v>
      </c>
      <c r="F85" s="48">
        <v>12833</v>
      </c>
      <c r="G85" s="48">
        <v>192</v>
      </c>
      <c r="H85" s="48">
        <v>12641</v>
      </c>
      <c r="I85" s="85">
        <v>12487</v>
      </c>
      <c r="J85" s="85">
        <v>16</v>
      </c>
      <c r="K85" s="85">
        <v>98</v>
      </c>
      <c r="L85" s="88">
        <v>1</v>
      </c>
      <c r="M85" s="85">
        <v>24</v>
      </c>
      <c r="N85" s="85">
        <v>14</v>
      </c>
      <c r="O85" s="85"/>
      <c r="P85" s="85">
        <v>1</v>
      </c>
      <c r="Q85" s="85">
        <v>29</v>
      </c>
      <c r="R85" s="85">
        <v>8</v>
      </c>
      <c r="S85" s="85">
        <v>5</v>
      </c>
      <c r="T85" s="85">
        <v>3</v>
      </c>
      <c r="U85" s="85">
        <v>3</v>
      </c>
      <c r="V85" s="85">
        <v>39</v>
      </c>
      <c r="W85" s="85"/>
      <c r="X85" s="85">
        <v>105</v>
      </c>
      <c r="Y85" s="36">
        <f t="shared" si="84"/>
        <v>4151.6815185546875</v>
      </c>
      <c r="Z85" s="36">
        <f t="shared" si="85"/>
        <v>0.62209651472309702</v>
      </c>
      <c r="AA85" s="5">
        <f t="shared" si="77"/>
        <v>9134.4227126415826</v>
      </c>
      <c r="AB85" s="96"/>
      <c r="AC85" s="83">
        <f t="shared" si="78"/>
        <v>10.369628816843033</v>
      </c>
      <c r="AD85" s="96"/>
    </row>
    <row r="86" spans="1:37" s="12" customFormat="1" ht="15.75" thickBot="1">
      <c r="A86" s="6" t="s">
        <v>190</v>
      </c>
      <c r="B86" s="6" t="s">
        <v>224</v>
      </c>
      <c r="C86" s="6" t="s">
        <v>74</v>
      </c>
      <c r="D86" s="6" t="s">
        <v>5</v>
      </c>
      <c r="E86" s="7">
        <v>0.20215813815593719</v>
      </c>
      <c r="F86" s="48">
        <v>18668</v>
      </c>
      <c r="G86" s="48">
        <v>3</v>
      </c>
      <c r="H86" s="48">
        <v>18665</v>
      </c>
      <c r="I86" s="85">
        <v>18569</v>
      </c>
      <c r="J86" s="85">
        <v>21</v>
      </c>
      <c r="K86" s="85">
        <v>75</v>
      </c>
      <c r="L86" s="85"/>
      <c r="M86" s="88">
        <v>3</v>
      </c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5">
        <f>ABS($Q$2)</f>
        <v>9100.3961563110352</v>
      </c>
      <c r="Z86" s="5">
        <f>ABS($T$2)</f>
        <v>0.65981183734012849</v>
      </c>
      <c r="AA86" s="32">
        <f t="shared" ref="AA86:AA97" si="87">E86/(Y86/2)*1000000</f>
        <v>44.428425902259768</v>
      </c>
      <c r="AB86" s="99">
        <f>AVERAGE(AA88:AA89,AA86)</f>
        <v>44.301961486438977</v>
      </c>
      <c r="AC86" s="83">
        <f>E86*X86/SUM(M86,N86,O86,P86,U86,V86,W86,X86)</f>
        <v>0</v>
      </c>
      <c r="AD86" s="99">
        <f>AVERAGE(AC86,AC88,AC89)</f>
        <v>4.519885778427124E-2</v>
      </c>
      <c r="AE86" s="32"/>
      <c r="AF86" s="37"/>
      <c r="AG86" s="32"/>
      <c r="AH86" s="32">
        <f>E86*(SUM(O86,P86,W86,X86)/(SUM(O86,P86,W86,X86)+SUM(M86,N86,U86,V86)))</f>
        <v>0</v>
      </c>
      <c r="AI86" s="100">
        <f>AVERAGE(AH86,AH88,AH89,AH100,AH101,AH98:AH99)</f>
        <v>3.8771698709394113E-2</v>
      </c>
      <c r="AJ86" s="32">
        <f>AI86/(Y86/2)*1000000</f>
        <v>8.5208815184394631</v>
      </c>
      <c r="AK86" s="24">
        <f>AJ86/Z86</f>
        <v>12.914108290007848</v>
      </c>
    </row>
    <row r="87" spans="1:37" s="114" customFormat="1" ht="15.75" thickBot="1">
      <c r="A87" s="104" t="s">
        <v>199</v>
      </c>
      <c r="B87" s="104" t="s">
        <v>224</v>
      </c>
      <c r="C87" s="104" t="s">
        <v>74</v>
      </c>
      <c r="D87" s="104" t="s">
        <v>5</v>
      </c>
      <c r="E87" s="105">
        <v>0</v>
      </c>
      <c r="F87" s="106">
        <v>18320</v>
      </c>
      <c r="G87" s="106">
        <v>0</v>
      </c>
      <c r="H87" s="106">
        <v>18320</v>
      </c>
      <c r="I87" s="107">
        <v>18234</v>
      </c>
      <c r="J87" s="107">
        <v>22</v>
      </c>
      <c r="K87" s="107">
        <v>64</v>
      </c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8">
        <f t="shared" ref="Y87:Y89" si="88">ABS($Q$2)</f>
        <v>9100.3961563110352</v>
      </c>
      <c r="Z87" s="108">
        <f t="shared" ref="Z87:Z89" si="89">ABS($T$2)</f>
        <v>0.65981183734012849</v>
      </c>
      <c r="AA87" s="109">
        <f t="shared" si="87"/>
        <v>0</v>
      </c>
      <c r="AB87" s="110" t="s">
        <v>54</v>
      </c>
      <c r="AC87" s="111" t="e">
        <f t="shared" ref="AC87:AC97" si="90">E87*X87/SUM(M87,N87,O87,P87,U87,V87,W87,X87)</f>
        <v>#DIV/0!</v>
      </c>
      <c r="AD87" s="110" t="s">
        <v>54</v>
      </c>
      <c r="AE87" s="112"/>
      <c r="AF87" s="113"/>
      <c r="AG87" s="112"/>
      <c r="AH87" s="108" t="e">
        <f>E87*(SUM(O87,P87,W87,X87)/(SUM(O87,P87,W87,X87)+SUM(M87,N87,U87,V87)))</f>
        <v>#DIV/0!</v>
      </c>
      <c r="AI87" s="108"/>
      <c r="AJ87" s="108"/>
      <c r="AK87" s="108"/>
    </row>
    <row r="88" spans="1:37" ht="15.75" thickBot="1">
      <c r="A88" s="6" t="s">
        <v>208</v>
      </c>
      <c r="B88" s="6" t="s">
        <v>224</v>
      </c>
      <c r="C88" s="6" t="s">
        <v>74</v>
      </c>
      <c r="D88" s="6" t="s">
        <v>5</v>
      </c>
      <c r="E88" s="7">
        <v>0.1313968151807785</v>
      </c>
      <c r="F88" s="48">
        <v>19147</v>
      </c>
      <c r="G88" s="48">
        <v>2</v>
      </c>
      <c r="H88" s="48">
        <v>19145</v>
      </c>
      <c r="I88" s="85">
        <v>19058</v>
      </c>
      <c r="J88" s="85">
        <v>18</v>
      </c>
      <c r="K88" s="85">
        <v>69</v>
      </c>
      <c r="L88" s="85"/>
      <c r="M88" s="85">
        <v>1</v>
      </c>
      <c r="N88" s="85">
        <v>1</v>
      </c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5">
        <f t="shared" si="88"/>
        <v>9100.3961563110352</v>
      </c>
      <c r="Z88" s="5">
        <f t="shared" si="89"/>
        <v>0.65981183734012849</v>
      </c>
      <c r="AA88" s="32">
        <f t="shared" si="87"/>
        <v>28.877163790206232</v>
      </c>
      <c r="AB88" s="95">
        <f>_xlfn.STDEV.P(AA86:AA89)</f>
        <v>22.045278530992626</v>
      </c>
      <c r="AC88" s="83">
        <f t="shared" si="90"/>
        <v>0</v>
      </c>
      <c r="AD88" s="95" t="e">
        <f t="shared" ref="AD88" si="91">_xlfn.STDEV.P(AC86:AC89)</f>
        <v>#DIV/0!</v>
      </c>
      <c r="AH88" s="5">
        <f t="shared" ref="AH88:AH97" si="92">E88*(SUM(O88,P88,W88,X88)/(SUM(O88,P88,W88,X88)+SUM(M88,N88,U88,V88)))</f>
        <v>0</v>
      </c>
    </row>
    <row r="89" spans="1:37" ht="15.75" thickBot="1">
      <c r="A89" s="6" t="s">
        <v>217</v>
      </c>
      <c r="B89" s="6" t="s">
        <v>224</v>
      </c>
      <c r="C89" s="6" t="s">
        <v>74</v>
      </c>
      <c r="D89" s="6" t="s">
        <v>5</v>
      </c>
      <c r="E89" s="7">
        <v>0.27119314670562744</v>
      </c>
      <c r="F89" s="48">
        <v>18555</v>
      </c>
      <c r="G89" s="48">
        <v>4</v>
      </c>
      <c r="H89" s="48">
        <v>18551</v>
      </c>
      <c r="I89" s="85">
        <v>18476</v>
      </c>
      <c r="J89" s="85">
        <v>16</v>
      </c>
      <c r="K89" s="85">
        <v>58</v>
      </c>
      <c r="L89" s="85"/>
      <c r="M89" s="85">
        <v>2</v>
      </c>
      <c r="N89" s="85"/>
      <c r="O89" s="85"/>
      <c r="P89" s="85"/>
      <c r="Q89" s="85"/>
      <c r="R89" s="85"/>
      <c r="S89" s="85">
        <v>1</v>
      </c>
      <c r="T89" s="85"/>
      <c r="U89" s="85"/>
      <c r="V89" s="85"/>
      <c r="W89" s="85"/>
      <c r="X89" s="85">
        <v>2</v>
      </c>
      <c r="Y89" s="36">
        <f t="shared" si="88"/>
        <v>9100.3961563110352</v>
      </c>
      <c r="Z89" s="36">
        <f t="shared" si="89"/>
        <v>0.65981183734012849</v>
      </c>
      <c r="AA89" s="32">
        <f t="shared" si="87"/>
        <v>59.600294766850929</v>
      </c>
      <c r="AB89" s="96"/>
      <c r="AC89" s="83">
        <f t="shared" si="90"/>
        <v>0.13559657335281372</v>
      </c>
      <c r="AD89" s="96"/>
      <c r="AH89" s="5">
        <f t="shared" si="92"/>
        <v>0.13559657335281372</v>
      </c>
    </row>
    <row r="90" spans="1:37" ht="15.75" thickBot="1">
      <c r="A90" s="6" t="s">
        <v>191</v>
      </c>
      <c r="B90" s="6" t="s">
        <v>223</v>
      </c>
      <c r="C90" s="6" t="s">
        <v>74</v>
      </c>
      <c r="D90" s="6" t="s">
        <v>5</v>
      </c>
      <c r="E90" s="7">
        <v>1.4601724147796631</v>
      </c>
      <c r="F90" s="48">
        <v>16377</v>
      </c>
      <c r="G90" s="48">
        <v>19</v>
      </c>
      <c r="H90" s="48">
        <v>16358</v>
      </c>
      <c r="I90" s="85">
        <v>16328</v>
      </c>
      <c r="J90" s="85">
        <v>6</v>
      </c>
      <c r="K90" s="85">
        <v>19</v>
      </c>
      <c r="L90" s="85"/>
      <c r="M90" s="85">
        <v>4</v>
      </c>
      <c r="N90" s="85">
        <v>3</v>
      </c>
      <c r="O90" s="85"/>
      <c r="P90" s="85"/>
      <c r="Q90" s="85">
        <v>5</v>
      </c>
      <c r="R90" s="85"/>
      <c r="S90" s="85"/>
      <c r="T90" s="85"/>
      <c r="U90" s="85"/>
      <c r="V90" s="85">
        <v>5</v>
      </c>
      <c r="W90" s="85"/>
      <c r="X90" s="85">
        <v>7</v>
      </c>
      <c r="Y90" s="36">
        <f>ABS($Q$6)</f>
        <v>2573.8602876663208</v>
      </c>
      <c r="Z90" s="36">
        <f>ABS($T$6)</f>
        <v>0.62480733328719151</v>
      </c>
      <c r="AA90" s="32">
        <f t="shared" si="87"/>
        <v>1134.6166858991237</v>
      </c>
      <c r="AB90" s="93">
        <f>AVERAGE(AA90:AA93)</f>
        <v>1260.3286631230776</v>
      </c>
      <c r="AC90" s="83">
        <f t="shared" si="90"/>
        <v>0.53795825807671793</v>
      </c>
      <c r="AD90" s="93">
        <f t="shared" ref="AD90" si="93">AVERAGE(AC90:AC93)</f>
        <v>0.67613877502230091</v>
      </c>
      <c r="AH90" s="5">
        <f t="shared" si="92"/>
        <v>0.53795825807671793</v>
      </c>
      <c r="AI90" s="75">
        <f>AVERAGE(AH90:AH93,AH102:AH105)</f>
        <v>0.71464575750859871</v>
      </c>
      <c r="AJ90" s="32">
        <f>AI90/(Y90/2)*1000000</f>
        <v>555.31045016942767</v>
      </c>
      <c r="AK90" s="24">
        <f>AJ90/Z90</f>
        <v>888.77069871742412</v>
      </c>
    </row>
    <row r="91" spans="1:37" ht="15.75" thickBot="1">
      <c r="A91" s="6" t="s">
        <v>200</v>
      </c>
      <c r="B91" s="6" t="s">
        <v>223</v>
      </c>
      <c r="C91" s="6" t="s">
        <v>74</v>
      </c>
      <c r="D91" s="6" t="s">
        <v>5</v>
      </c>
      <c r="E91" s="7">
        <v>1.5265312194824219</v>
      </c>
      <c r="F91" s="48">
        <v>16490</v>
      </c>
      <c r="G91" s="48">
        <v>20</v>
      </c>
      <c r="H91" s="48">
        <v>16470</v>
      </c>
      <c r="I91" s="85">
        <v>16421</v>
      </c>
      <c r="J91" s="85">
        <v>9</v>
      </c>
      <c r="K91" s="85">
        <v>27</v>
      </c>
      <c r="L91" s="85"/>
      <c r="M91" s="85">
        <v>3</v>
      </c>
      <c r="N91" s="85">
        <v>3</v>
      </c>
      <c r="O91" s="85"/>
      <c r="P91" s="85">
        <v>1</v>
      </c>
      <c r="Q91" s="85">
        <v>11</v>
      </c>
      <c r="R91" s="85">
        <v>1</v>
      </c>
      <c r="S91" s="85">
        <v>1</v>
      </c>
      <c r="T91" s="85"/>
      <c r="U91" s="85"/>
      <c r="V91" s="85">
        <v>4</v>
      </c>
      <c r="W91" s="85"/>
      <c r="X91" s="85">
        <v>9</v>
      </c>
      <c r="Y91" s="36">
        <f t="shared" ref="Y91:Y93" si="94">ABS($Q$6)</f>
        <v>2573.8602876663208</v>
      </c>
      <c r="Z91" s="36">
        <f t="shared" ref="Z91:Z93" si="95">ABS($T$6)</f>
        <v>0.62480733328719151</v>
      </c>
      <c r="AA91" s="32">
        <f t="shared" si="87"/>
        <v>1186.1803275006073</v>
      </c>
      <c r="AB91" s="94" t="s">
        <v>54</v>
      </c>
      <c r="AC91" s="83">
        <f t="shared" si="90"/>
        <v>0.68693904876708989</v>
      </c>
      <c r="AD91" s="94" t="s">
        <v>54</v>
      </c>
      <c r="AH91" s="5">
        <f t="shared" si="92"/>
        <v>0.76326560974121094</v>
      </c>
    </row>
    <row r="92" spans="1:37" ht="15.75" thickBot="1">
      <c r="A92" s="6" t="s">
        <v>209</v>
      </c>
      <c r="B92" s="6" t="s">
        <v>223</v>
      </c>
      <c r="C92" s="6" t="s">
        <v>74</v>
      </c>
      <c r="D92" s="6" t="s">
        <v>5</v>
      </c>
      <c r="E92" s="7">
        <v>1.309991717338562</v>
      </c>
      <c r="F92" s="48">
        <v>16332</v>
      </c>
      <c r="G92" s="48">
        <v>17</v>
      </c>
      <c r="H92" s="48">
        <v>16315</v>
      </c>
      <c r="I92" s="85">
        <v>16271</v>
      </c>
      <c r="J92" s="85">
        <v>13</v>
      </c>
      <c r="K92" s="85">
        <v>22</v>
      </c>
      <c r="L92" s="85"/>
      <c r="M92" s="85">
        <v>5</v>
      </c>
      <c r="N92" s="85"/>
      <c r="O92" s="85">
        <v>1</v>
      </c>
      <c r="P92" s="85"/>
      <c r="Q92" s="85">
        <v>8</v>
      </c>
      <c r="R92" s="85"/>
      <c r="S92" s="85">
        <v>1</v>
      </c>
      <c r="T92" s="85"/>
      <c r="U92" s="85"/>
      <c r="V92" s="85">
        <v>5</v>
      </c>
      <c r="W92" s="85"/>
      <c r="X92" s="85">
        <v>6</v>
      </c>
      <c r="Y92" s="36">
        <f t="shared" si="94"/>
        <v>2573.8602876663208</v>
      </c>
      <c r="Z92" s="36">
        <f t="shared" si="95"/>
        <v>0.62480733328719151</v>
      </c>
      <c r="AA92" s="32">
        <f t="shared" si="87"/>
        <v>1017.9198331905661</v>
      </c>
      <c r="AB92" s="95">
        <f>_xlfn.STDEV.P(AA90:AA93)</f>
        <v>262.51929089916609</v>
      </c>
      <c r="AC92" s="83">
        <f t="shared" si="90"/>
        <v>0.46235001788419838</v>
      </c>
      <c r="AD92" s="95">
        <f t="shared" ref="AD92" si="96">_xlfn.STDEV.P(AC90:AC93)</f>
        <v>0.21290398108490563</v>
      </c>
      <c r="AH92" s="5">
        <f t="shared" si="92"/>
        <v>0.53940835419823141</v>
      </c>
    </row>
    <row r="93" spans="1:37" ht="15.75" thickBot="1">
      <c r="A93" s="6" t="s">
        <v>218</v>
      </c>
      <c r="B93" s="6" t="s">
        <v>223</v>
      </c>
      <c r="C93" s="6" t="s">
        <v>74</v>
      </c>
      <c r="D93" s="6" t="s">
        <v>5</v>
      </c>
      <c r="E93" s="7">
        <v>2.191124439239502</v>
      </c>
      <c r="F93" s="48">
        <v>16088</v>
      </c>
      <c r="G93" s="48">
        <v>28</v>
      </c>
      <c r="H93" s="48">
        <v>16060</v>
      </c>
      <c r="I93" s="85">
        <v>16007</v>
      </c>
      <c r="J93" s="85">
        <v>12</v>
      </c>
      <c r="K93" s="85">
        <v>32</v>
      </c>
      <c r="L93" s="85"/>
      <c r="M93" s="85">
        <v>5</v>
      </c>
      <c r="N93" s="85">
        <v>4</v>
      </c>
      <c r="O93" s="85"/>
      <c r="P93" s="85"/>
      <c r="Q93" s="85">
        <v>8</v>
      </c>
      <c r="R93" s="85">
        <v>1</v>
      </c>
      <c r="S93" s="85"/>
      <c r="T93" s="85"/>
      <c r="U93" s="85"/>
      <c r="V93" s="85">
        <v>6</v>
      </c>
      <c r="W93" s="85"/>
      <c r="X93" s="85">
        <v>13</v>
      </c>
      <c r="Y93" s="36">
        <f t="shared" si="94"/>
        <v>2573.8602876663208</v>
      </c>
      <c r="Z93" s="36">
        <f t="shared" si="95"/>
        <v>0.62480733328719151</v>
      </c>
      <c r="AA93" s="32">
        <f t="shared" si="87"/>
        <v>1702.597805902014</v>
      </c>
      <c r="AB93" s="96"/>
      <c r="AC93" s="83">
        <f t="shared" si="90"/>
        <v>1.0173077753611974</v>
      </c>
      <c r="AD93" s="96"/>
      <c r="AH93" s="5">
        <f t="shared" si="92"/>
        <v>1.0173077753611974</v>
      </c>
    </row>
    <row r="94" spans="1:37" ht="15.75" thickBot="1">
      <c r="A94" s="6" t="s">
        <v>155</v>
      </c>
      <c r="B94" s="6" t="s">
        <v>222</v>
      </c>
      <c r="C94" s="6" t="s">
        <v>74</v>
      </c>
      <c r="D94" s="6" t="s">
        <v>5</v>
      </c>
      <c r="E94" s="7">
        <v>16.862360000610352</v>
      </c>
      <c r="F94" s="48">
        <v>14719</v>
      </c>
      <c r="G94" s="48">
        <v>196</v>
      </c>
      <c r="H94" s="48">
        <v>14523</v>
      </c>
      <c r="I94" s="85">
        <v>14371</v>
      </c>
      <c r="J94" s="85">
        <v>14</v>
      </c>
      <c r="K94" s="85">
        <v>95</v>
      </c>
      <c r="L94" s="88">
        <v>2</v>
      </c>
      <c r="M94" s="85">
        <v>4</v>
      </c>
      <c r="N94" s="85">
        <v>25</v>
      </c>
      <c r="O94" s="85"/>
      <c r="P94" s="85">
        <v>1</v>
      </c>
      <c r="Q94" s="85">
        <v>24</v>
      </c>
      <c r="R94" s="85">
        <v>6</v>
      </c>
      <c r="S94" s="85">
        <v>10</v>
      </c>
      <c r="T94" s="85">
        <v>1</v>
      </c>
      <c r="U94" s="85"/>
      <c r="V94" s="85">
        <v>46</v>
      </c>
      <c r="W94" s="85"/>
      <c r="X94" s="85">
        <v>104</v>
      </c>
      <c r="Y94" s="36">
        <f>ABS($Q$10)</f>
        <v>4151.6815185546875</v>
      </c>
      <c r="Z94" s="36">
        <f>ABS($T$10)</f>
        <v>0.62209651472309702</v>
      </c>
      <c r="AA94" s="32">
        <f t="shared" si="87"/>
        <v>8123.147175547605</v>
      </c>
      <c r="AB94" s="93">
        <f>AVERAGE(AA94:AA97)</f>
        <v>8885.7943907887457</v>
      </c>
      <c r="AC94" s="83">
        <f t="shared" si="90"/>
        <v>9.742696889241536</v>
      </c>
      <c r="AD94" s="93">
        <f t="shared" ref="AD94" si="97">AVERAGE(AC94:AC97)</f>
        <v>9.8358034019356158</v>
      </c>
      <c r="AH94" s="5">
        <f t="shared" si="92"/>
        <v>9.8363766670227051</v>
      </c>
      <c r="AI94" s="75">
        <f>AVERAGE(AH94:AH97,AH106:AH109)</f>
        <v>9.9760338000874906</v>
      </c>
      <c r="AJ94" s="32">
        <f>AI94/(Y94/2)*1000000</f>
        <v>4805.7799017109655</v>
      </c>
      <c r="AK94" s="24">
        <f>AJ94/Z94</f>
        <v>7725.1355504701369</v>
      </c>
    </row>
    <row r="95" spans="1:37" ht="15.75" thickBot="1">
      <c r="A95" s="6" t="s">
        <v>164</v>
      </c>
      <c r="B95" s="6" t="s">
        <v>222</v>
      </c>
      <c r="C95" s="6" t="s">
        <v>74</v>
      </c>
      <c r="D95" s="6" t="s">
        <v>5</v>
      </c>
      <c r="E95" s="7">
        <v>20.082618713378906</v>
      </c>
      <c r="F95" s="48">
        <v>12564</v>
      </c>
      <c r="G95" s="48">
        <v>199</v>
      </c>
      <c r="H95" s="48">
        <v>12365</v>
      </c>
      <c r="I95" s="85">
        <v>12204</v>
      </c>
      <c r="J95" s="85">
        <v>23</v>
      </c>
      <c r="K95" s="85">
        <v>79</v>
      </c>
      <c r="L95" s="88">
        <v>3</v>
      </c>
      <c r="M95" s="85">
        <v>35</v>
      </c>
      <c r="N95" s="85">
        <v>19</v>
      </c>
      <c r="O95" s="85"/>
      <c r="P95" s="85">
        <v>6</v>
      </c>
      <c r="Q95" s="85">
        <v>41</v>
      </c>
      <c r="R95" s="85">
        <v>8</v>
      </c>
      <c r="S95" s="85">
        <v>7</v>
      </c>
      <c r="T95" s="85">
        <v>0</v>
      </c>
      <c r="U95" s="85">
        <v>5</v>
      </c>
      <c r="V95" s="85">
        <v>40</v>
      </c>
      <c r="W95" s="85"/>
      <c r="X95" s="85">
        <v>94</v>
      </c>
      <c r="Y95" s="36">
        <f t="shared" ref="Y95:Y97" si="98">ABS($Q$10)</f>
        <v>4151.6815185546875</v>
      </c>
      <c r="Z95" s="36">
        <f t="shared" ref="Z95:Z97" si="99">ABS($T$10)</f>
        <v>0.62209651472309702</v>
      </c>
      <c r="AA95" s="32">
        <f t="shared" si="87"/>
        <v>9674.4505201690954</v>
      </c>
      <c r="AB95" s="94" t="s">
        <v>54</v>
      </c>
      <c r="AC95" s="83">
        <f t="shared" si="90"/>
        <v>9.4862621058171719</v>
      </c>
      <c r="AD95" s="94" t="s">
        <v>54</v>
      </c>
      <c r="AH95" s="5">
        <f t="shared" si="92"/>
        <v>10.091768197677842</v>
      </c>
    </row>
    <row r="96" spans="1:37" ht="15.75" thickBot="1">
      <c r="A96" s="6" t="s">
        <v>173</v>
      </c>
      <c r="B96" s="6" t="s">
        <v>222</v>
      </c>
      <c r="C96" s="6" t="s">
        <v>74</v>
      </c>
      <c r="D96" s="6" t="s">
        <v>5</v>
      </c>
      <c r="E96" s="7">
        <v>18.472288131713867</v>
      </c>
      <c r="F96" s="48">
        <v>16120</v>
      </c>
      <c r="G96" s="48">
        <v>235</v>
      </c>
      <c r="H96" s="48">
        <v>15885</v>
      </c>
      <c r="I96" s="85">
        <v>15697</v>
      </c>
      <c r="J96" s="85">
        <v>23</v>
      </c>
      <c r="K96" s="85">
        <v>102</v>
      </c>
      <c r="L96" s="88">
        <v>5</v>
      </c>
      <c r="M96" s="85">
        <v>41</v>
      </c>
      <c r="N96" s="85">
        <v>25</v>
      </c>
      <c r="O96" s="85"/>
      <c r="P96" s="85">
        <v>2</v>
      </c>
      <c r="Q96" s="85">
        <v>40</v>
      </c>
      <c r="R96" s="85">
        <v>9</v>
      </c>
      <c r="S96" s="85">
        <v>5</v>
      </c>
      <c r="T96" s="85">
        <v>4</v>
      </c>
      <c r="U96" s="85">
        <v>1</v>
      </c>
      <c r="V96" s="85">
        <v>42</v>
      </c>
      <c r="W96" s="85"/>
      <c r="X96" s="85">
        <v>124</v>
      </c>
      <c r="Y96" s="36">
        <f t="shared" si="98"/>
        <v>4151.6815185546875</v>
      </c>
      <c r="Z96" s="36">
        <f t="shared" si="99"/>
        <v>0.62209651472309702</v>
      </c>
      <c r="AA96" s="32">
        <f t="shared" si="87"/>
        <v>8898.7019110967685</v>
      </c>
      <c r="AB96" s="95">
        <f>_xlfn.STDEV.P(AA94:AA97)</f>
        <v>548.92858330452441</v>
      </c>
      <c r="AC96" s="83">
        <f t="shared" si="90"/>
        <v>9.7470796950319976</v>
      </c>
      <c r="AD96" s="95">
        <f t="shared" ref="AD96" si="100">_xlfn.STDEV.P(AC94:AC97)</f>
        <v>0.32445166214684718</v>
      </c>
      <c r="AH96" s="5">
        <f t="shared" si="92"/>
        <v>9.9042906578550944</v>
      </c>
    </row>
    <row r="97" spans="1:37" ht="15.75" thickBot="1">
      <c r="A97" s="6" t="s">
        <v>182</v>
      </c>
      <c r="B97" s="6" t="s">
        <v>222</v>
      </c>
      <c r="C97" s="6" t="s">
        <v>74</v>
      </c>
      <c r="D97" s="6" t="s">
        <v>5</v>
      </c>
      <c r="E97" s="7">
        <v>18.364709854125977</v>
      </c>
      <c r="F97" s="48">
        <v>12833</v>
      </c>
      <c r="G97" s="48">
        <v>186</v>
      </c>
      <c r="H97" s="48">
        <v>12647</v>
      </c>
      <c r="I97" s="85">
        <v>12487</v>
      </c>
      <c r="J97" s="85">
        <v>16</v>
      </c>
      <c r="K97" s="85">
        <v>98</v>
      </c>
      <c r="L97" s="88">
        <v>1</v>
      </c>
      <c r="M97" s="85">
        <v>24</v>
      </c>
      <c r="N97" s="85">
        <v>14</v>
      </c>
      <c r="O97" s="85"/>
      <c r="P97" s="85">
        <v>1</v>
      </c>
      <c r="Q97" s="85">
        <v>29</v>
      </c>
      <c r="R97" s="85">
        <v>8</v>
      </c>
      <c r="S97" s="85">
        <v>5</v>
      </c>
      <c r="T97" s="85">
        <v>3</v>
      </c>
      <c r="U97" s="85">
        <v>3</v>
      </c>
      <c r="V97" s="85">
        <v>39</v>
      </c>
      <c r="W97" s="85"/>
      <c r="X97" s="85">
        <v>105</v>
      </c>
      <c r="Y97" s="36">
        <f t="shared" si="98"/>
        <v>4151.6815185546875</v>
      </c>
      <c r="Z97" s="36">
        <f t="shared" si="99"/>
        <v>0.62209651472309702</v>
      </c>
      <c r="AA97" s="32">
        <f t="shared" si="87"/>
        <v>8846.8779563415192</v>
      </c>
      <c r="AB97" s="96"/>
      <c r="AC97" s="83">
        <f t="shared" si="90"/>
        <v>10.367174917651761</v>
      </c>
      <c r="AD97" s="96"/>
      <c r="AH97" s="5">
        <f t="shared" si="92"/>
        <v>10.465909916867492</v>
      </c>
    </row>
    <row r="98" spans="1:37" s="12" customFormat="1" ht="15.75" thickBot="1">
      <c r="A98" s="6" t="s">
        <v>190</v>
      </c>
      <c r="B98" s="6" t="s">
        <v>224</v>
      </c>
      <c r="C98" s="6" t="s">
        <v>76</v>
      </c>
      <c r="D98" s="6" t="s">
        <v>4</v>
      </c>
      <c r="E98" s="7">
        <v>5.0637259483337402</v>
      </c>
      <c r="F98" s="48">
        <v>18668</v>
      </c>
      <c r="G98" s="48">
        <v>75</v>
      </c>
      <c r="H98" s="48">
        <v>18593</v>
      </c>
      <c r="I98" s="85">
        <v>18569</v>
      </c>
      <c r="J98" s="85">
        <v>21</v>
      </c>
      <c r="K98" s="85">
        <v>75</v>
      </c>
      <c r="L98" s="85"/>
      <c r="M98" s="88">
        <v>3</v>
      </c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5">
        <f>ABS($Q$2)</f>
        <v>9100.3961563110352</v>
      </c>
      <c r="Z98" s="5">
        <f>ABS($T$2)</f>
        <v>0.65981183734012849</v>
      </c>
      <c r="AA98" s="32">
        <f>E98/(Y98/2)*1000000</f>
        <v>1112.8583550337191</v>
      </c>
      <c r="AB98" s="99">
        <f>AVERAGE(AA100:AA101,AA98)</f>
        <v>1007.0571621823043</v>
      </c>
      <c r="AC98" s="83">
        <f>E98*X98/SUM(M98,N98,O98,P98,U98,V98,W98,X98)</f>
        <v>0</v>
      </c>
      <c r="AD98" s="99">
        <f>AVERAGE(AC98,AC100,AC101)</f>
        <v>4.5268439204315024E-2</v>
      </c>
      <c r="AE98" s="32"/>
      <c r="AF98" s="37"/>
      <c r="AG98" s="32"/>
      <c r="AH98" s="32">
        <f>E98*(SUM(O98,P98,W98,X98)/(SUM(O98,P98,W98,X98)+SUM(K98,L98,S98,T98)))</f>
        <v>0</v>
      </c>
      <c r="AI98" s="32"/>
      <c r="AJ98" s="32"/>
      <c r="AK98" s="32"/>
    </row>
    <row r="99" spans="1:37" s="114" customFormat="1" ht="15.75" thickBot="1">
      <c r="A99" s="104" t="s">
        <v>199</v>
      </c>
      <c r="B99" s="104" t="s">
        <v>224</v>
      </c>
      <c r="C99" s="104" t="s">
        <v>76</v>
      </c>
      <c r="D99" s="104" t="s">
        <v>4</v>
      </c>
      <c r="E99" s="105">
        <v>4.4019699096679688</v>
      </c>
      <c r="F99" s="106">
        <v>18320</v>
      </c>
      <c r="G99" s="106">
        <v>64</v>
      </c>
      <c r="H99" s="106">
        <v>18256</v>
      </c>
      <c r="I99" s="107">
        <v>18234</v>
      </c>
      <c r="J99" s="107">
        <v>22</v>
      </c>
      <c r="K99" s="107">
        <v>64</v>
      </c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8">
        <f t="shared" ref="Y99:Y101" si="101">ABS($Q$2)</f>
        <v>9100.3961563110352</v>
      </c>
      <c r="Z99" s="108">
        <f t="shared" ref="Z99:Z101" si="102">ABS($T$2)</f>
        <v>0.65981183734012849</v>
      </c>
      <c r="AA99" s="109">
        <f t="shared" ref="AA99:AA109" si="103">E99/(Y99/2)*1000000</f>
        <v>967.423798713476</v>
      </c>
      <c r="AB99" s="110" t="s">
        <v>54</v>
      </c>
      <c r="AC99" s="120">
        <f t="shared" ref="AC99:AC109" si="104">E99*X99/SUM(K99,L99,O99,P99,S99,T99,W99,X99)</f>
        <v>0</v>
      </c>
      <c r="AD99" s="110" t="s">
        <v>54</v>
      </c>
      <c r="AE99" s="112"/>
      <c r="AF99" s="113"/>
      <c r="AG99" s="112"/>
      <c r="AH99" s="109">
        <f t="shared" ref="AH99:AH109" si="105">E99*(SUM(O99,P99,W99,X99)/(SUM(O99,P99,W99,X99)+SUM(K99,L99,S99,T99)))</f>
        <v>0</v>
      </c>
      <c r="AI99" s="108"/>
      <c r="AJ99" s="108"/>
      <c r="AK99" s="108"/>
    </row>
    <row r="100" spans="1:37" ht="15.75" thickBot="1">
      <c r="A100" s="6" t="s">
        <v>208</v>
      </c>
      <c r="B100" s="6" t="s">
        <v>224</v>
      </c>
      <c r="C100" s="6" t="s">
        <v>76</v>
      </c>
      <c r="D100" s="6" t="s">
        <v>4</v>
      </c>
      <c r="E100" s="7">
        <v>4.5411405563354492</v>
      </c>
      <c r="F100" s="48">
        <v>19147</v>
      </c>
      <c r="G100" s="48">
        <v>69</v>
      </c>
      <c r="H100" s="48">
        <v>19078</v>
      </c>
      <c r="I100" s="85">
        <v>19058</v>
      </c>
      <c r="J100" s="85">
        <v>18</v>
      </c>
      <c r="K100" s="85">
        <v>69</v>
      </c>
      <c r="L100" s="85"/>
      <c r="M100" s="85">
        <v>1</v>
      </c>
      <c r="N100" s="85">
        <v>1</v>
      </c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5">
        <f t="shared" si="101"/>
        <v>9100.3961563110352</v>
      </c>
      <c r="Z100" s="5">
        <f t="shared" si="102"/>
        <v>0.65981183734012849</v>
      </c>
      <c r="AA100" s="32">
        <f t="shared" si="103"/>
        <v>998.00942252084553</v>
      </c>
      <c r="AB100" s="95">
        <f>_xlfn.STDEV.P(AA98:AA101)</f>
        <v>73.849656957283727</v>
      </c>
      <c r="AC100" s="83">
        <f t="shared" si="104"/>
        <v>0</v>
      </c>
      <c r="AD100" s="95">
        <f t="shared" ref="AD100" si="106">_xlfn.STDEV.P(AC98:AC101)</f>
        <v>5.8805427510912341E-2</v>
      </c>
      <c r="AH100" s="32">
        <f t="shared" si="105"/>
        <v>0</v>
      </c>
    </row>
    <row r="101" spans="1:37" ht="15.75" thickBot="1">
      <c r="A101" s="6" t="s">
        <v>217</v>
      </c>
      <c r="B101" s="6" t="s">
        <v>224</v>
      </c>
      <c r="C101" s="6" t="s">
        <v>76</v>
      </c>
      <c r="D101" s="6" t="s">
        <v>4</v>
      </c>
      <c r="E101" s="7">
        <v>4.1420621871948242</v>
      </c>
      <c r="F101" s="48">
        <v>18555</v>
      </c>
      <c r="G101" s="48">
        <v>61</v>
      </c>
      <c r="H101" s="48">
        <v>18494</v>
      </c>
      <c r="I101" s="85">
        <v>18476</v>
      </c>
      <c r="J101" s="85">
        <v>16</v>
      </c>
      <c r="K101" s="85">
        <v>58</v>
      </c>
      <c r="L101" s="85"/>
      <c r="M101" s="85">
        <v>2</v>
      </c>
      <c r="N101" s="85"/>
      <c r="O101" s="85"/>
      <c r="P101" s="85"/>
      <c r="Q101" s="85"/>
      <c r="R101" s="85"/>
      <c r="S101" s="85">
        <v>1</v>
      </c>
      <c r="T101" s="85"/>
      <c r="U101" s="85"/>
      <c r="V101" s="85"/>
      <c r="W101" s="85"/>
      <c r="X101" s="85">
        <v>2</v>
      </c>
      <c r="Y101" s="36">
        <f t="shared" si="101"/>
        <v>9100.3961563110352</v>
      </c>
      <c r="Z101" s="36">
        <f t="shared" si="102"/>
        <v>0.65981183734012849</v>
      </c>
      <c r="AA101" s="32">
        <f t="shared" si="103"/>
        <v>910.30370899234867</v>
      </c>
      <c r="AB101" s="96"/>
      <c r="AC101" s="83">
        <f t="shared" si="104"/>
        <v>0.13580531761294506</v>
      </c>
      <c r="AD101" s="96"/>
      <c r="AH101" s="32">
        <f t="shared" si="105"/>
        <v>0.13580531761294506</v>
      </c>
    </row>
    <row r="102" spans="1:37" ht="15.75" thickBot="1">
      <c r="A102" s="6" t="s">
        <v>191</v>
      </c>
      <c r="B102" s="6" t="s">
        <v>223</v>
      </c>
      <c r="C102" s="6" t="s">
        <v>76</v>
      </c>
      <c r="D102" s="6" t="s">
        <v>4</v>
      </c>
      <c r="E102" s="7">
        <v>1.9985582828521729</v>
      </c>
      <c r="F102" s="48">
        <v>16377</v>
      </c>
      <c r="G102" s="48">
        <v>26</v>
      </c>
      <c r="H102" s="48">
        <v>16351</v>
      </c>
      <c r="I102" s="85">
        <v>16328</v>
      </c>
      <c r="J102" s="85">
        <v>6</v>
      </c>
      <c r="K102" s="85">
        <v>19</v>
      </c>
      <c r="L102" s="85"/>
      <c r="M102" s="85">
        <v>4</v>
      </c>
      <c r="N102" s="85">
        <v>3</v>
      </c>
      <c r="O102" s="85"/>
      <c r="P102" s="85"/>
      <c r="Q102" s="85">
        <v>5</v>
      </c>
      <c r="R102" s="85"/>
      <c r="S102" s="85"/>
      <c r="T102" s="85"/>
      <c r="U102" s="85"/>
      <c r="V102" s="85">
        <v>5</v>
      </c>
      <c r="W102" s="85"/>
      <c r="X102" s="85">
        <v>7</v>
      </c>
      <c r="Y102" s="36">
        <f>ABS($Q$6)</f>
        <v>2573.8602876663208</v>
      </c>
      <c r="Z102" s="36">
        <f>ABS($T$6)</f>
        <v>0.62480733328719151</v>
      </c>
      <c r="AA102" s="32">
        <f t="shared" si="103"/>
        <v>1552.9656309855377</v>
      </c>
      <c r="AB102" s="93">
        <f>AVERAGE(AA102:AA105)</f>
        <v>2085.688064598824</v>
      </c>
      <c r="AC102" s="83">
        <f t="shared" si="104"/>
        <v>0.53807338384481573</v>
      </c>
      <c r="AD102" s="93">
        <f t="shared" ref="AD102" si="107">AVERAGE(AC102:AC105)</f>
        <v>0.67644218024883629</v>
      </c>
      <c r="AH102" s="32">
        <f t="shared" si="105"/>
        <v>0.53807338384481573</v>
      </c>
    </row>
    <row r="103" spans="1:37" ht="15.75" thickBot="1">
      <c r="A103" s="6" t="s">
        <v>200</v>
      </c>
      <c r="B103" s="6" t="s">
        <v>223</v>
      </c>
      <c r="C103" s="6" t="s">
        <v>76</v>
      </c>
      <c r="D103" s="6" t="s">
        <v>4</v>
      </c>
      <c r="E103" s="7">
        <v>2.9019951820373535</v>
      </c>
      <c r="F103" s="48">
        <v>16490</v>
      </c>
      <c r="G103" s="48">
        <v>38</v>
      </c>
      <c r="H103" s="48">
        <v>16452</v>
      </c>
      <c r="I103" s="85">
        <v>16421</v>
      </c>
      <c r="J103" s="85">
        <v>9</v>
      </c>
      <c r="K103" s="85">
        <v>27</v>
      </c>
      <c r="L103" s="85"/>
      <c r="M103" s="85">
        <v>3</v>
      </c>
      <c r="N103" s="85">
        <v>3</v>
      </c>
      <c r="O103" s="85"/>
      <c r="P103" s="85">
        <v>1</v>
      </c>
      <c r="Q103" s="85">
        <v>11</v>
      </c>
      <c r="R103" s="85">
        <v>1</v>
      </c>
      <c r="S103" s="85">
        <v>1</v>
      </c>
      <c r="T103" s="85"/>
      <c r="U103" s="85"/>
      <c r="V103" s="85">
        <v>4</v>
      </c>
      <c r="W103" s="85"/>
      <c r="X103" s="85">
        <v>9</v>
      </c>
      <c r="Y103" s="36">
        <f t="shared" ref="Y103:Y105" si="108">ABS($Q$6)</f>
        <v>2573.8602876663208</v>
      </c>
      <c r="Z103" s="36">
        <f t="shared" ref="Z103:Z105" si="109">ABS($T$6)</f>
        <v>0.62480733328719151</v>
      </c>
      <c r="AA103" s="32">
        <f t="shared" si="103"/>
        <v>2254.9749074908391</v>
      </c>
      <c r="AB103" s="94" t="s">
        <v>54</v>
      </c>
      <c r="AC103" s="83">
        <f t="shared" si="104"/>
        <v>0.68731464837726797</v>
      </c>
      <c r="AD103" s="94" t="s">
        <v>54</v>
      </c>
      <c r="AH103" s="32">
        <f t="shared" si="105"/>
        <v>0.76368294264140879</v>
      </c>
    </row>
    <row r="104" spans="1:37" ht="15.75" thickBot="1">
      <c r="A104" s="6" t="s">
        <v>209</v>
      </c>
      <c r="B104" s="6" t="s">
        <v>223</v>
      </c>
      <c r="C104" s="6" t="s">
        <v>76</v>
      </c>
      <c r="D104" s="6" t="s">
        <v>4</v>
      </c>
      <c r="E104" s="7">
        <v>2.312671422958374</v>
      </c>
      <c r="F104" s="48">
        <v>16332</v>
      </c>
      <c r="G104" s="48">
        <v>30</v>
      </c>
      <c r="H104" s="48">
        <v>16302</v>
      </c>
      <c r="I104" s="85">
        <v>16271</v>
      </c>
      <c r="J104" s="85">
        <v>13</v>
      </c>
      <c r="K104" s="85">
        <v>22</v>
      </c>
      <c r="L104" s="85"/>
      <c r="M104" s="85">
        <v>5</v>
      </c>
      <c r="N104" s="85"/>
      <c r="O104" s="85">
        <v>1</v>
      </c>
      <c r="P104" s="85"/>
      <c r="Q104" s="85">
        <v>8</v>
      </c>
      <c r="R104" s="85"/>
      <c r="S104" s="85">
        <v>1</v>
      </c>
      <c r="T104" s="85"/>
      <c r="U104" s="85"/>
      <c r="V104" s="85">
        <v>5</v>
      </c>
      <c r="W104" s="85"/>
      <c r="X104" s="85">
        <v>6</v>
      </c>
      <c r="Y104" s="36">
        <f t="shared" si="108"/>
        <v>2573.8602876663208</v>
      </c>
      <c r="Z104" s="36">
        <f t="shared" si="109"/>
        <v>0.62480733328719151</v>
      </c>
      <c r="AA104" s="32">
        <f t="shared" si="103"/>
        <v>1797.0450331282259</v>
      </c>
      <c r="AB104" s="95">
        <f>_xlfn.STDEV.P(AA102:AA105)</f>
        <v>453.03767933456697</v>
      </c>
      <c r="AC104" s="83">
        <f t="shared" si="104"/>
        <v>0.46253428459167478</v>
      </c>
      <c r="AD104" s="95">
        <f t="shared" ref="AD104" si="110">_xlfn.STDEV.P(AC102:AC105)</f>
        <v>0.21305959631350752</v>
      </c>
      <c r="AH104" s="32">
        <f t="shared" si="105"/>
        <v>0.53962333202362056</v>
      </c>
    </row>
    <row r="105" spans="1:37" ht="15.75" thickBot="1">
      <c r="A105" s="6" t="s">
        <v>218</v>
      </c>
      <c r="B105" s="6" t="s">
        <v>223</v>
      </c>
      <c r="C105" s="6" t="s">
        <v>76</v>
      </c>
      <c r="D105" s="6" t="s">
        <v>4</v>
      </c>
      <c r="E105" s="7">
        <v>3.5233144760131836</v>
      </c>
      <c r="F105" s="48">
        <v>16088</v>
      </c>
      <c r="G105" s="48">
        <v>45</v>
      </c>
      <c r="H105" s="48">
        <v>16043</v>
      </c>
      <c r="I105" s="85">
        <v>16007</v>
      </c>
      <c r="J105" s="85">
        <v>12</v>
      </c>
      <c r="K105" s="85">
        <v>32</v>
      </c>
      <c r="L105" s="85"/>
      <c r="M105" s="85">
        <v>5</v>
      </c>
      <c r="N105" s="85">
        <v>4</v>
      </c>
      <c r="O105" s="85"/>
      <c r="P105" s="85"/>
      <c r="Q105" s="85">
        <v>8</v>
      </c>
      <c r="R105" s="85">
        <v>1</v>
      </c>
      <c r="S105" s="85"/>
      <c r="T105" s="85"/>
      <c r="U105" s="85"/>
      <c r="V105" s="85">
        <v>6</v>
      </c>
      <c r="W105" s="85"/>
      <c r="X105" s="85">
        <v>13</v>
      </c>
      <c r="Y105" s="36">
        <f t="shared" si="108"/>
        <v>2573.8602876663208</v>
      </c>
      <c r="Z105" s="36">
        <f t="shared" si="109"/>
        <v>0.62480733328719151</v>
      </c>
      <c r="AA105" s="32">
        <f t="shared" si="103"/>
        <v>2737.7666867906946</v>
      </c>
      <c r="AB105" s="96"/>
      <c r="AC105" s="83">
        <f t="shared" si="104"/>
        <v>1.0178464041815865</v>
      </c>
      <c r="AD105" s="96"/>
      <c r="AH105" s="32">
        <f t="shared" si="105"/>
        <v>1.0178464041815862</v>
      </c>
    </row>
    <row r="106" spans="1:37" ht="15.75" thickBot="1">
      <c r="A106" s="6" t="s">
        <v>155</v>
      </c>
      <c r="B106" s="6" t="s">
        <v>222</v>
      </c>
      <c r="C106" s="6" t="s">
        <v>76</v>
      </c>
      <c r="D106" s="6" t="s">
        <v>4</v>
      </c>
      <c r="E106" s="7">
        <v>18.335622787475586</v>
      </c>
      <c r="F106" s="48">
        <v>14719</v>
      </c>
      <c r="G106" s="48">
        <v>213</v>
      </c>
      <c r="H106" s="48">
        <v>14506</v>
      </c>
      <c r="I106" s="85">
        <v>14371</v>
      </c>
      <c r="J106" s="85">
        <v>14</v>
      </c>
      <c r="K106" s="85">
        <v>95</v>
      </c>
      <c r="L106" s="88">
        <v>2</v>
      </c>
      <c r="M106" s="85">
        <v>4</v>
      </c>
      <c r="N106" s="85">
        <v>25</v>
      </c>
      <c r="O106" s="85"/>
      <c r="P106" s="85">
        <v>1</v>
      </c>
      <c r="Q106" s="85">
        <v>24</v>
      </c>
      <c r="R106" s="85">
        <v>6</v>
      </c>
      <c r="S106" s="85">
        <v>10</v>
      </c>
      <c r="T106" s="85">
        <v>1</v>
      </c>
      <c r="U106" s="85"/>
      <c r="V106" s="85">
        <v>46</v>
      </c>
      <c r="W106" s="85"/>
      <c r="X106" s="85">
        <v>104</v>
      </c>
      <c r="Y106" s="36">
        <f>ABS($Q$10)</f>
        <v>4151.6815185546875</v>
      </c>
      <c r="Z106" s="36">
        <f>ABS($T$10)</f>
        <v>0.62209651472309702</v>
      </c>
      <c r="AA106" s="32">
        <f t="shared" si="103"/>
        <v>8832.8657704258148</v>
      </c>
      <c r="AB106" s="93">
        <f>AVERAGE(AA106:AA109)</f>
        <v>9331.2870335182506</v>
      </c>
      <c r="AC106" s="83">
        <f t="shared" si="104"/>
        <v>8.9526045535092056</v>
      </c>
      <c r="AD106" s="93">
        <f t="shared" ref="AD106" si="111">AVERAGE(AC106:AC109)</f>
        <v>9.6406236116694188</v>
      </c>
      <c r="AH106" s="32">
        <f t="shared" si="105"/>
        <v>9.0386872896006416</v>
      </c>
    </row>
    <row r="107" spans="1:37" ht="15.75" thickBot="1">
      <c r="A107" s="6" t="s">
        <v>164</v>
      </c>
      <c r="B107" s="6" t="s">
        <v>222</v>
      </c>
      <c r="C107" s="6" t="s">
        <v>76</v>
      </c>
      <c r="D107" s="6" t="s">
        <v>4</v>
      </c>
      <c r="E107" s="7">
        <v>19.065752029418945</v>
      </c>
      <c r="F107" s="48">
        <v>12564</v>
      </c>
      <c r="G107" s="48">
        <v>189</v>
      </c>
      <c r="H107" s="48">
        <v>12375</v>
      </c>
      <c r="I107" s="85">
        <v>12204</v>
      </c>
      <c r="J107" s="85">
        <v>23</v>
      </c>
      <c r="K107" s="85">
        <v>79</v>
      </c>
      <c r="L107" s="88">
        <v>3</v>
      </c>
      <c r="M107" s="85">
        <v>35</v>
      </c>
      <c r="N107" s="85">
        <v>19</v>
      </c>
      <c r="O107" s="85"/>
      <c r="P107" s="85">
        <v>6</v>
      </c>
      <c r="Q107" s="85">
        <v>41</v>
      </c>
      <c r="R107" s="85">
        <v>8</v>
      </c>
      <c r="S107" s="85">
        <v>7</v>
      </c>
      <c r="T107" s="85">
        <v>0</v>
      </c>
      <c r="U107" s="85">
        <v>5</v>
      </c>
      <c r="V107" s="85">
        <v>40</v>
      </c>
      <c r="W107" s="85"/>
      <c r="X107" s="85">
        <v>94</v>
      </c>
      <c r="Y107" s="36">
        <f t="shared" ref="Y107:Y109" si="112">ABS($Q$10)</f>
        <v>4151.6815185546875</v>
      </c>
      <c r="Z107" s="36">
        <f t="shared" ref="Z107:Z109" si="113">ABS($T$10)</f>
        <v>0.62209651472309702</v>
      </c>
      <c r="AA107" s="32">
        <f t="shared" si="103"/>
        <v>9184.5927700428474</v>
      </c>
      <c r="AB107" s="94" t="s">
        <v>54</v>
      </c>
      <c r="AC107" s="83">
        <f t="shared" si="104"/>
        <v>9.4824375172771482</v>
      </c>
      <c r="AD107" s="94" t="s">
        <v>54</v>
      </c>
      <c r="AH107" s="32">
        <f t="shared" si="105"/>
        <v>10.08769948646505</v>
      </c>
    </row>
    <row r="108" spans="1:37" ht="15.75" thickBot="1">
      <c r="A108" s="6" t="s">
        <v>173</v>
      </c>
      <c r="B108" s="6" t="s">
        <v>222</v>
      </c>
      <c r="C108" s="6" t="s">
        <v>76</v>
      </c>
      <c r="D108" s="6" t="s">
        <v>4</v>
      </c>
      <c r="E108" s="7">
        <v>19.026708602905273</v>
      </c>
      <c r="F108" s="48">
        <v>16120</v>
      </c>
      <c r="G108" s="48">
        <v>242</v>
      </c>
      <c r="H108" s="48">
        <v>15878</v>
      </c>
      <c r="I108" s="85">
        <v>15697</v>
      </c>
      <c r="J108" s="85">
        <v>23</v>
      </c>
      <c r="K108" s="85">
        <v>102</v>
      </c>
      <c r="L108" s="88">
        <v>5</v>
      </c>
      <c r="M108" s="85">
        <v>41</v>
      </c>
      <c r="N108" s="85">
        <v>25</v>
      </c>
      <c r="O108" s="85"/>
      <c r="P108" s="85">
        <v>2</v>
      </c>
      <c r="Q108" s="85">
        <v>40</v>
      </c>
      <c r="R108" s="85">
        <v>9</v>
      </c>
      <c r="S108" s="85">
        <v>5</v>
      </c>
      <c r="T108" s="85">
        <v>4</v>
      </c>
      <c r="U108" s="85">
        <v>1</v>
      </c>
      <c r="V108" s="85">
        <v>42</v>
      </c>
      <c r="W108" s="85"/>
      <c r="X108" s="85">
        <v>124</v>
      </c>
      <c r="Y108" s="36">
        <f t="shared" si="112"/>
        <v>4151.6815185546875</v>
      </c>
      <c r="Z108" s="36">
        <f t="shared" si="113"/>
        <v>0.62209651472309702</v>
      </c>
      <c r="AA108" s="32">
        <f t="shared" si="103"/>
        <v>9165.7842818005884</v>
      </c>
      <c r="AB108" s="95">
        <f>_xlfn.STDEV.P(AA106:AA109)</f>
        <v>488.47623185676122</v>
      </c>
      <c r="AC108" s="83">
        <f t="shared" si="104"/>
        <v>9.7492225899184053</v>
      </c>
      <c r="AD108" s="95">
        <f t="shared" ref="AD108" si="114">_xlfn.STDEV.P(AC106:AC109)</f>
        <v>0.5133833049725407</v>
      </c>
      <c r="AH108" s="32">
        <f t="shared" si="105"/>
        <v>9.9064681155622498</v>
      </c>
    </row>
    <row r="109" spans="1:37" ht="15.75" thickBot="1">
      <c r="A109" s="6" t="s">
        <v>182</v>
      </c>
      <c r="B109" s="6" t="s">
        <v>222</v>
      </c>
      <c r="C109" s="6" t="s">
        <v>76</v>
      </c>
      <c r="D109" s="6" t="s">
        <v>4</v>
      </c>
      <c r="E109" s="7">
        <v>21.052980422973633</v>
      </c>
      <c r="F109" s="48">
        <v>12833</v>
      </c>
      <c r="G109" s="48">
        <v>213</v>
      </c>
      <c r="H109" s="48">
        <v>12620</v>
      </c>
      <c r="I109" s="85">
        <v>12487</v>
      </c>
      <c r="J109" s="85">
        <v>16</v>
      </c>
      <c r="K109" s="85">
        <v>98</v>
      </c>
      <c r="L109" s="88">
        <v>1</v>
      </c>
      <c r="M109" s="85">
        <v>24</v>
      </c>
      <c r="N109" s="85">
        <v>14</v>
      </c>
      <c r="O109" s="85"/>
      <c r="P109" s="85">
        <v>1</v>
      </c>
      <c r="Q109" s="85">
        <v>29</v>
      </c>
      <c r="R109" s="85">
        <v>8</v>
      </c>
      <c r="S109" s="85">
        <v>5</v>
      </c>
      <c r="T109" s="85">
        <v>3</v>
      </c>
      <c r="U109" s="85">
        <v>3</v>
      </c>
      <c r="V109" s="85">
        <v>39</v>
      </c>
      <c r="W109" s="85"/>
      <c r="X109" s="85">
        <v>105</v>
      </c>
      <c r="Y109" s="36">
        <f t="shared" si="112"/>
        <v>4151.6815185546875</v>
      </c>
      <c r="Z109" s="36">
        <f t="shared" si="113"/>
        <v>0.62209651472309702</v>
      </c>
      <c r="AA109" s="32">
        <f t="shared" si="103"/>
        <v>10141.905311803754</v>
      </c>
      <c r="AB109" s="96"/>
      <c r="AC109" s="83">
        <f t="shared" si="104"/>
        <v>10.378229785972918</v>
      </c>
      <c r="AD109" s="96"/>
      <c r="AH109" s="32">
        <f t="shared" si="105"/>
        <v>10.477070069648851</v>
      </c>
    </row>
    <row r="111" spans="1:37" ht="28.5">
      <c r="A111" s="18" t="s">
        <v>146</v>
      </c>
    </row>
    <row r="112" spans="1:37">
      <c r="A112" s="85" t="s">
        <v>35</v>
      </c>
      <c r="B112" s="87" t="s">
        <v>70</v>
      </c>
      <c r="C112" s="85" t="s">
        <v>20</v>
      </c>
      <c r="D112" s="85" t="s">
        <v>23</v>
      </c>
      <c r="E112" s="85" t="s">
        <v>21</v>
      </c>
      <c r="F112" s="85" t="s">
        <v>24</v>
      </c>
      <c r="G112" s="85" t="s">
        <v>25</v>
      </c>
      <c r="H112" s="85" t="s">
        <v>26</v>
      </c>
      <c r="I112" s="85" t="s">
        <v>22</v>
      </c>
      <c r="J112" s="85" t="s">
        <v>27</v>
      </c>
      <c r="K112" s="85" t="s">
        <v>28</v>
      </c>
      <c r="L112" s="85" t="s">
        <v>29</v>
      </c>
      <c r="M112" s="85" t="s">
        <v>30</v>
      </c>
      <c r="N112" s="85" t="s">
        <v>31</v>
      </c>
      <c r="O112" s="85" t="s">
        <v>32</v>
      </c>
      <c r="P112" s="85" t="s">
        <v>33</v>
      </c>
      <c r="Q112" s="85" t="s">
        <v>34</v>
      </c>
    </row>
    <row r="113" spans="1:23" ht="15.75" customHeight="1">
      <c r="A113" s="85" t="s">
        <v>157</v>
      </c>
      <c r="B113" s="85">
        <v>16997</v>
      </c>
      <c r="C113" s="85">
        <v>6</v>
      </c>
      <c r="D113" s="85">
        <v>68</v>
      </c>
      <c r="E113" s="85">
        <v>1</v>
      </c>
      <c r="F113" s="85">
        <v>19</v>
      </c>
      <c r="G113" s="85"/>
      <c r="H113" s="88"/>
      <c r="I113" s="88"/>
      <c r="J113" s="88"/>
      <c r="K113" s="85"/>
      <c r="L113" s="85"/>
      <c r="M113" s="85"/>
      <c r="N113" s="85"/>
      <c r="O113" s="85">
        <v>1</v>
      </c>
      <c r="P113" s="85"/>
      <c r="Q113" s="85"/>
    </row>
    <row r="114" spans="1:23">
      <c r="A114" s="85" t="s">
        <v>166</v>
      </c>
      <c r="B114" s="5">
        <v>17224</v>
      </c>
      <c r="C114" s="5">
        <v>12</v>
      </c>
      <c r="D114" s="85">
        <v>54</v>
      </c>
      <c r="E114" s="85"/>
      <c r="F114" s="85">
        <v>10</v>
      </c>
      <c r="G114" s="85"/>
      <c r="H114" s="85"/>
      <c r="I114" s="85"/>
      <c r="J114" s="85">
        <v>1</v>
      </c>
      <c r="K114" s="85"/>
      <c r="L114" s="85"/>
      <c r="M114" s="85"/>
      <c r="N114" s="85"/>
      <c r="O114" s="85"/>
      <c r="P114" s="85">
        <v>1</v>
      </c>
      <c r="Q114" s="85"/>
    </row>
    <row r="115" spans="1:23">
      <c r="A115" s="85" t="s">
        <v>175</v>
      </c>
      <c r="B115" s="85">
        <v>17778</v>
      </c>
      <c r="C115" s="85">
        <v>9</v>
      </c>
      <c r="D115" s="88">
        <v>77</v>
      </c>
      <c r="E115" s="85">
        <v>1</v>
      </c>
      <c r="F115" s="85">
        <v>10</v>
      </c>
      <c r="G115" s="85"/>
      <c r="H115" s="85"/>
      <c r="I115" s="85"/>
      <c r="J115" s="85">
        <v>3</v>
      </c>
      <c r="K115" s="85"/>
      <c r="L115" s="85">
        <v>1</v>
      </c>
      <c r="M115" s="85"/>
      <c r="N115" s="85"/>
      <c r="O115" s="85"/>
      <c r="P115" s="85"/>
      <c r="Q115" s="85">
        <v>1</v>
      </c>
    </row>
    <row r="116" spans="1:23">
      <c r="A116" s="85" t="s">
        <v>184</v>
      </c>
      <c r="B116" s="85">
        <v>17159</v>
      </c>
      <c r="C116" s="85">
        <v>11</v>
      </c>
      <c r="D116" s="85">
        <v>78</v>
      </c>
      <c r="E116" s="85"/>
      <c r="F116" s="88">
        <v>10</v>
      </c>
      <c r="G116" s="85"/>
      <c r="H116" s="85"/>
      <c r="I116" s="85"/>
      <c r="J116" s="88">
        <v>1</v>
      </c>
      <c r="K116" s="85"/>
      <c r="L116" s="85"/>
      <c r="M116" s="85"/>
      <c r="N116" s="85"/>
      <c r="O116" s="85">
        <v>1</v>
      </c>
      <c r="P116" s="85"/>
      <c r="Q116" s="85">
        <v>2</v>
      </c>
    </row>
    <row r="117" spans="1:23">
      <c r="A117" s="87" t="s">
        <v>192</v>
      </c>
      <c r="B117" s="85">
        <v>16829</v>
      </c>
      <c r="C117" s="85">
        <v>4</v>
      </c>
      <c r="D117" s="85">
        <v>27</v>
      </c>
      <c r="E117" s="85"/>
      <c r="F117" s="85">
        <v>11</v>
      </c>
      <c r="G117" s="85">
        <v>2</v>
      </c>
      <c r="H117" s="85"/>
      <c r="I117" s="85"/>
      <c r="J117" s="85">
        <v>4</v>
      </c>
      <c r="K117" s="85"/>
      <c r="L117" s="85">
        <v>2</v>
      </c>
      <c r="M117" s="85"/>
      <c r="N117" s="85"/>
      <c r="O117" s="85">
        <v>7</v>
      </c>
      <c r="P117" s="85">
        <v>2</v>
      </c>
      <c r="Q117" s="85">
        <v>11</v>
      </c>
    </row>
    <row r="118" spans="1:23">
      <c r="A118" s="87" t="s">
        <v>201</v>
      </c>
      <c r="B118" s="85">
        <v>15526</v>
      </c>
      <c r="C118" s="85">
        <v>4</v>
      </c>
      <c r="D118" s="85">
        <v>22</v>
      </c>
      <c r="E118" s="85"/>
      <c r="F118" s="85">
        <v>7</v>
      </c>
      <c r="G118" s="85">
        <v>3</v>
      </c>
      <c r="H118" s="85"/>
      <c r="I118" s="85">
        <v>1</v>
      </c>
      <c r="J118" s="85">
        <v>7</v>
      </c>
      <c r="K118" s="85"/>
      <c r="L118" s="85"/>
      <c r="M118" s="85"/>
      <c r="N118" s="85"/>
      <c r="O118" s="85">
        <v>7</v>
      </c>
      <c r="P118" s="85">
        <v>3</v>
      </c>
      <c r="Q118" s="85">
        <v>10</v>
      </c>
      <c r="R118" s="8"/>
      <c r="S118" s="8"/>
      <c r="T118" s="8"/>
      <c r="U118" s="8"/>
      <c r="V118" s="8"/>
      <c r="W118" s="8"/>
    </row>
    <row r="119" spans="1:23">
      <c r="A119" s="87" t="s">
        <v>210</v>
      </c>
      <c r="B119" s="85">
        <v>16636</v>
      </c>
      <c r="C119" s="85">
        <v>2</v>
      </c>
      <c r="D119" s="85">
        <v>27</v>
      </c>
      <c r="E119" s="85"/>
      <c r="F119" s="85">
        <v>8</v>
      </c>
      <c r="G119" s="85">
        <v>4</v>
      </c>
      <c r="H119" s="85"/>
      <c r="I119" s="85"/>
      <c r="J119" s="85">
        <v>8</v>
      </c>
      <c r="K119" s="85"/>
      <c r="L119" s="85">
        <v>2</v>
      </c>
      <c r="M119" s="85"/>
      <c r="N119" s="85"/>
      <c r="O119" s="85">
        <v>4</v>
      </c>
      <c r="P119" s="85"/>
      <c r="Q119" s="85">
        <v>9</v>
      </c>
    </row>
    <row r="120" spans="1:23">
      <c r="A120" s="87" t="s">
        <v>219</v>
      </c>
      <c r="B120" s="85">
        <v>12572</v>
      </c>
      <c r="C120" s="85">
        <v>3</v>
      </c>
      <c r="D120" s="85">
        <v>25</v>
      </c>
      <c r="E120" s="85"/>
      <c r="F120" s="85">
        <v>3</v>
      </c>
      <c r="G120" s="85"/>
      <c r="H120" s="85"/>
      <c r="I120" s="85"/>
      <c r="J120" s="85">
        <v>6</v>
      </c>
      <c r="K120" s="85"/>
      <c r="L120" s="85"/>
      <c r="M120" s="85"/>
      <c r="N120" s="85"/>
      <c r="O120" s="85">
        <v>3</v>
      </c>
      <c r="P120" s="85"/>
      <c r="Q120" s="85">
        <v>5</v>
      </c>
    </row>
    <row r="121" spans="1:23">
      <c r="A121" s="85" t="s">
        <v>156</v>
      </c>
      <c r="B121" s="85">
        <v>8348</v>
      </c>
      <c r="C121" s="85">
        <v>15</v>
      </c>
      <c r="D121" s="85">
        <v>63</v>
      </c>
      <c r="E121" s="85"/>
      <c r="F121" s="85">
        <v>11</v>
      </c>
      <c r="G121" s="85">
        <v>20</v>
      </c>
      <c r="H121" s="85"/>
      <c r="I121" s="85">
        <v>5</v>
      </c>
      <c r="J121" s="85">
        <v>18</v>
      </c>
      <c r="K121" s="85"/>
      <c r="L121" s="85">
        <v>3</v>
      </c>
      <c r="M121" s="85">
        <v>2</v>
      </c>
      <c r="N121" s="85">
        <v>3</v>
      </c>
      <c r="O121" s="85">
        <v>21</v>
      </c>
      <c r="P121" s="85"/>
      <c r="Q121" s="85">
        <v>57</v>
      </c>
    </row>
    <row r="122" spans="1:23">
      <c r="A122" s="85" t="s">
        <v>165</v>
      </c>
      <c r="B122" s="85">
        <v>10843</v>
      </c>
      <c r="C122" s="85">
        <v>25</v>
      </c>
      <c r="D122" s="85">
        <v>69</v>
      </c>
      <c r="E122" s="85"/>
      <c r="F122" s="85">
        <v>14</v>
      </c>
      <c r="G122" s="85">
        <v>16</v>
      </c>
      <c r="H122" s="85"/>
      <c r="I122" s="85">
        <v>1</v>
      </c>
      <c r="J122" s="85">
        <v>20</v>
      </c>
      <c r="K122" s="85"/>
      <c r="L122" s="85">
        <v>3</v>
      </c>
      <c r="M122" s="85"/>
      <c r="N122" s="85">
        <v>4</v>
      </c>
      <c r="O122" s="85">
        <v>23</v>
      </c>
      <c r="P122" s="85">
        <v>4</v>
      </c>
      <c r="Q122" s="85">
        <v>84</v>
      </c>
    </row>
    <row r="123" spans="1:23">
      <c r="A123" s="85" t="s">
        <v>174</v>
      </c>
      <c r="B123" s="85">
        <v>12218</v>
      </c>
      <c r="C123" s="85">
        <v>20</v>
      </c>
      <c r="D123" s="85">
        <v>72</v>
      </c>
      <c r="E123" s="85">
        <v>1</v>
      </c>
      <c r="F123" s="85">
        <v>21</v>
      </c>
      <c r="G123" s="85">
        <v>14</v>
      </c>
      <c r="H123" s="85">
        <v>1</v>
      </c>
      <c r="I123" s="85">
        <v>1</v>
      </c>
      <c r="J123" s="85">
        <v>25</v>
      </c>
      <c r="K123" s="85">
        <v>0</v>
      </c>
      <c r="L123" s="85">
        <v>11</v>
      </c>
      <c r="M123" s="85">
        <v>0</v>
      </c>
      <c r="N123" s="85">
        <v>11</v>
      </c>
      <c r="O123" s="85">
        <v>27</v>
      </c>
      <c r="P123" s="85">
        <v>1</v>
      </c>
      <c r="Q123" s="85">
        <v>88</v>
      </c>
    </row>
    <row r="124" spans="1:23">
      <c r="A124" s="85" t="s">
        <v>183</v>
      </c>
      <c r="B124" s="85">
        <v>11408</v>
      </c>
      <c r="C124" s="85">
        <v>20</v>
      </c>
      <c r="D124" s="85">
        <v>60</v>
      </c>
      <c r="E124" s="85">
        <v>1</v>
      </c>
      <c r="F124" s="85">
        <v>18</v>
      </c>
      <c r="G124" s="85">
        <v>21</v>
      </c>
      <c r="H124" s="85"/>
      <c r="I124" s="85">
        <v>3</v>
      </c>
      <c r="J124" s="85">
        <v>32</v>
      </c>
      <c r="K124" s="85"/>
      <c r="L124" s="85">
        <v>6</v>
      </c>
      <c r="M124" s="85"/>
      <c r="N124" s="85">
        <v>5</v>
      </c>
      <c r="O124" s="85">
        <v>34</v>
      </c>
      <c r="P124" s="85">
        <v>2</v>
      </c>
      <c r="Q124" s="85">
        <v>89</v>
      </c>
    </row>
    <row r="128" spans="1:23" ht="28.5">
      <c r="A128" s="18" t="s">
        <v>146</v>
      </c>
    </row>
    <row r="130" spans="1:38" ht="15.75" thickBot="1">
      <c r="A130" s="30" t="s">
        <v>0</v>
      </c>
      <c r="B130" s="30" t="s">
        <v>1</v>
      </c>
      <c r="C130" s="30" t="s">
        <v>72</v>
      </c>
      <c r="D130" s="30" t="s">
        <v>2</v>
      </c>
      <c r="E130" s="34" t="s">
        <v>45</v>
      </c>
      <c r="F130" s="30" t="s">
        <v>11</v>
      </c>
      <c r="G130" s="30" t="s">
        <v>12</v>
      </c>
      <c r="H130" s="30" t="s">
        <v>13</v>
      </c>
      <c r="I130" s="4" t="s">
        <v>70</v>
      </c>
      <c r="J130" s="4" t="s">
        <v>20</v>
      </c>
      <c r="K130" s="4" t="s">
        <v>23</v>
      </c>
      <c r="L130" s="4" t="s">
        <v>21</v>
      </c>
      <c r="M130" s="4" t="s">
        <v>24</v>
      </c>
      <c r="N130" s="4" t="s">
        <v>25</v>
      </c>
      <c r="O130" s="4" t="s">
        <v>26</v>
      </c>
      <c r="P130" s="4" t="s">
        <v>22</v>
      </c>
      <c r="Q130" s="4" t="s">
        <v>27</v>
      </c>
      <c r="R130" s="4" t="s">
        <v>28</v>
      </c>
      <c r="S130" s="4" t="s">
        <v>29</v>
      </c>
      <c r="T130" s="4" t="s">
        <v>30</v>
      </c>
      <c r="U130" s="4" t="s">
        <v>31</v>
      </c>
      <c r="V130" s="4" t="s">
        <v>32</v>
      </c>
      <c r="W130" s="4" t="s">
        <v>33</v>
      </c>
      <c r="X130" s="4" t="s">
        <v>34</v>
      </c>
      <c r="Y130" s="31" t="s">
        <v>47</v>
      </c>
      <c r="Z130" s="35" t="s">
        <v>44</v>
      </c>
      <c r="AA130" s="36" t="s">
        <v>52</v>
      </c>
      <c r="AB130" s="36" t="s">
        <v>60</v>
      </c>
      <c r="AC130" s="36" t="s">
        <v>46</v>
      </c>
      <c r="AD130" s="36" t="s">
        <v>50</v>
      </c>
      <c r="AE130" s="36" t="s">
        <v>59</v>
      </c>
      <c r="AF130" s="36" t="s">
        <v>51</v>
      </c>
      <c r="AG130" s="36" t="s">
        <v>53</v>
      </c>
      <c r="AH130" s="36" t="s">
        <v>78</v>
      </c>
      <c r="AI130" s="36" t="s">
        <v>81</v>
      </c>
      <c r="AJ130" s="36" t="s">
        <v>79</v>
      </c>
      <c r="AK130" s="36" t="s">
        <v>80</v>
      </c>
    </row>
    <row r="131" spans="1:38" s="12" customFormat="1" ht="15.75" thickBot="1">
      <c r="A131" s="6" t="s">
        <v>157</v>
      </c>
      <c r="B131" s="6" t="s">
        <v>224</v>
      </c>
      <c r="C131" s="6" t="s">
        <v>74</v>
      </c>
      <c r="D131" s="6" t="s">
        <v>3</v>
      </c>
      <c r="E131" s="7">
        <v>1.4727336168289185</v>
      </c>
      <c r="F131" s="48">
        <v>17092</v>
      </c>
      <c r="G131" s="48"/>
      <c r="H131" s="48"/>
      <c r="I131" s="85">
        <v>16997</v>
      </c>
      <c r="J131" s="85">
        <v>6</v>
      </c>
      <c r="K131" s="85">
        <v>68</v>
      </c>
      <c r="L131" s="85">
        <v>1</v>
      </c>
      <c r="M131" s="85">
        <v>19</v>
      </c>
      <c r="N131" s="85"/>
      <c r="O131" s="88"/>
      <c r="P131" s="88"/>
      <c r="Q131" s="88"/>
      <c r="R131" s="85"/>
      <c r="S131" s="85"/>
      <c r="T131" s="85"/>
      <c r="U131" s="85"/>
      <c r="V131" s="85">
        <v>1</v>
      </c>
      <c r="W131" s="85"/>
      <c r="X131" s="85"/>
      <c r="Y131" s="5">
        <f>ABS($Q$2)</f>
        <v>9100.3961563110352</v>
      </c>
      <c r="Z131" s="5">
        <f>ABS($T$2)</f>
        <v>0.65981183734012849</v>
      </c>
      <c r="AA131" s="73">
        <f>E131/(Y131/2)*1000000</f>
        <v>323.663627721875</v>
      </c>
      <c r="AB131" s="93">
        <f>AVERAGE(AA131:AA134)</f>
        <v>219.46483489524763</v>
      </c>
      <c r="AC131" s="73">
        <f>E131*X131/SUM(M131,N131,O131,P131,U131,V131,W131,X131)</f>
        <v>0</v>
      </c>
      <c r="AD131" s="101">
        <f>AVERAGE(AC131:AC134)</f>
        <v>5.4041101903348543E-2</v>
      </c>
      <c r="AE131" s="37">
        <f>AVERAGE(AD131,AD143,AD155,AD167)</f>
        <v>5.4064504188726409E-2</v>
      </c>
      <c r="AF131" s="32">
        <f>AE131/(Y131/2)*1000000</f>
        <v>11.881791355035286</v>
      </c>
      <c r="AG131" s="24">
        <f>AF131/Z131</f>
        <v>18.007848120660956</v>
      </c>
      <c r="AH131" s="32"/>
      <c r="AI131" s="32"/>
      <c r="AJ131" s="32"/>
      <c r="AK131" s="32"/>
    </row>
    <row r="132" spans="1:38" s="8" customFormat="1" ht="15.75" thickBot="1">
      <c r="A132" s="6" t="s">
        <v>166</v>
      </c>
      <c r="B132" s="6" t="s">
        <v>224</v>
      </c>
      <c r="C132" s="6" t="s">
        <v>74</v>
      </c>
      <c r="D132" s="6" t="s">
        <v>3</v>
      </c>
      <c r="E132" s="7">
        <v>0.79995828866958618</v>
      </c>
      <c r="F132" s="48">
        <v>17302</v>
      </c>
      <c r="G132" s="48"/>
      <c r="H132" s="48"/>
      <c r="I132" s="5">
        <v>17224</v>
      </c>
      <c r="J132" s="5">
        <v>12</v>
      </c>
      <c r="K132" s="85">
        <v>54</v>
      </c>
      <c r="L132" s="85"/>
      <c r="M132" s="85">
        <v>10</v>
      </c>
      <c r="N132" s="85"/>
      <c r="O132" s="85"/>
      <c r="P132" s="85"/>
      <c r="Q132" s="85">
        <v>1</v>
      </c>
      <c r="R132" s="85"/>
      <c r="S132" s="85"/>
      <c r="T132" s="85"/>
      <c r="U132" s="85"/>
      <c r="V132" s="85"/>
      <c r="W132" s="85">
        <v>1</v>
      </c>
      <c r="X132" s="85"/>
      <c r="Y132" s="5">
        <f t="shared" ref="Y132:Y146" si="115">ABS($Q$2)</f>
        <v>9100.3961563110352</v>
      </c>
      <c r="Z132" s="5">
        <f t="shared" ref="Z132:Z146" si="116">ABS($T$2)</f>
        <v>0.65981183734012849</v>
      </c>
      <c r="AA132" s="73">
        <f t="shared" ref="AA132:AA142" si="117">E132/(Y132/2)*1000000</f>
        <v>175.80735496109651</v>
      </c>
      <c r="AB132" s="94" t="s">
        <v>54</v>
      </c>
      <c r="AC132" s="73">
        <f t="shared" ref="AC132:AC142" si="118">E132*X132/SUM(M132,N132,O132,P132,U132,V132,W132,X132)</f>
        <v>0</v>
      </c>
      <c r="AD132" s="102" t="s">
        <v>54</v>
      </c>
      <c r="AE132" s="74"/>
      <c r="AF132" s="5"/>
      <c r="AG132" s="5"/>
      <c r="AH132" s="5"/>
      <c r="AI132" s="5"/>
      <c r="AJ132" s="5"/>
      <c r="AK132" s="5"/>
      <c r="AL132" s="15"/>
    </row>
    <row r="133" spans="1:38" ht="15.75" thickBot="1">
      <c r="A133" s="6" t="s">
        <v>175</v>
      </c>
      <c r="B133" s="6" t="s">
        <v>224</v>
      </c>
      <c r="C133" s="6" t="s">
        <v>74</v>
      </c>
      <c r="D133" s="6" t="s">
        <v>3</v>
      </c>
      <c r="E133" s="7">
        <v>0.77409034967422485</v>
      </c>
      <c r="F133" s="48">
        <v>17880</v>
      </c>
      <c r="G133" s="48"/>
      <c r="I133" s="85">
        <v>17778</v>
      </c>
      <c r="J133" s="85">
        <v>9</v>
      </c>
      <c r="K133" s="88">
        <v>77</v>
      </c>
      <c r="L133" s="85">
        <v>1</v>
      </c>
      <c r="M133" s="85">
        <v>10</v>
      </c>
      <c r="N133" s="85"/>
      <c r="O133" s="85"/>
      <c r="P133" s="85"/>
      <c r="Q133" s="85">
        <v>3</v>
      </c>
      <c r="R133" s="85"/>
      <c r="S133" s="85">
        <v>1</v>
      </c>
      <c r="T133" s="85"/>
      <c r="U133" s="85"/>
      <c r="V133" s="85"/>
      <c r="W133" s="85"/>
      <c r="X133" s="85">
        <v>1</v>
      </c>
      <c r="Y133" s="5">
        <f t="shared" si="115"/>
        <v>9100.3961563110352</v>
      </c>
      <c r="Z133" s="5">
        <f t="shared" si="116"/>
        <v>0.65981183734012849</v>
      </c>
      <c r="AA133" s="73">
        <f t="shared" si="117"/>
        <v>170.12234113289691</v>
      </c>
      <c r="AB133" s="95">
        <f>_xlfn.STDEV.P(AA131:AA134)</f>
        <v>61.893980364256947</v>
      </c>
      <c r="AC133" s="73">
        <f t="shared" si="118"/>
        <v>7.0371849970384079E-2</v>
      </c>
      <c r="AD133" s="102">
        <f>_xlfn.STDEV.P(AC131:AC134)</f>
        <v>6.0261729880232144E-2</v>
      </c>
    </row>
    <row r="134" spans="1:38" ht="15.75" thickBot="1">
      <c r="A134" s="6" t="s">
        <v>184</v>
      </c>
      <c r="B134" s="6" t="s">
        <v>224</v>
      </c>
      <c r="C134" s="6" t="s">
        <v>74</v>
      </c>
      <c r="D134" s="6" t="s">
        <v>3</v>
      </c>
      <c r="E134" s="7">
        <v>0.94765162467956543</v>
      </c>
      <c r="F134" s="48">
        <v>17262</v>
      </c>
      <c r="G134" s="48"/>
      <c r="I134" s="85">
        <v>17159</v>
      </c>
      <c r="J134" s="85">
        <v>11</v>
      </c>
      <c r="K134" s="85">
        <v>78</v>
      </c>
      <c r="L134" s="85"/>
      <c r="M134" s="88">
        <v>10</v>
      </c>
      <c r="N134" s="85"/>
      <c r="O134" s="85"/>
      <c r="P134" s="85"/>
      <c r="Q134" s="88">
        <v>1</v>
      </c>
      <c r="R134" s="85"/>
      <c r="S134" s="85"/>
      <c r="T134" s="85"/>
      <c r="U134" s="85"/>
      <c r="V134" s="85">
        <v>1</v>
      </c>
      <c r="W134" s="85"/>
      <c r="X134" s="85">
        <v>2</v>
      </c>
      <c r="Y134" s="36">
        <f t="shared" si="115"/>
        <v>9100.3961563110352</v>
      </c>
      <c r="Z134" s="36">
        <f t="shared" si="116"/>
        <v>0.65981183734012849</v>
      </c>
      <c r="AA134" s="73">
        <f t="shared" si="117"/>
        <v>208.26601576512212</v>
      </c>
      <c r="AB134" s="96"/>
      <c r="AC134" s="73">
        <f t="shared" si="118"/>
        <v>0.14579255764301008</v>
      </c>
      <c r="AD134" s="103"/>
    </row>
    <row r="135" spans="1:38" ht="15.75" thickBot="1">
      <c r="A135" s="6" t="s">
        <v>192</v>
      </c>
      <c r="B135" s="6" t="s">
        <v>223</v>
      </c>
      <c r="C135" s="6" t="s">
        <v>74</v>
      </c>
      <c r="D135" s="6" t="s">
        <v>3</v>
      </c>
      <c r="E135" s="7">
        <v>2.4587264060974121</v>
      </c>
      <c r="F135" s="48">
        <v>16899</v>
      </c>
      <c r="G135" s="48"/>
      <c r="I135" s="85">
        <v>16829</v>
      </c>
      <c r="J135" s="85">
        <v>4</v>
      </c>
      <c r="K135" s="85">
        <v>27</v>
      </c>
      <c r="L135" s="85"/>
      <c r="M135" s="85">
        <v>11</v>
      </c>
      <c r="N135" s="85">
        <v>2</v>
      </c>
      <c r="O135" s="85"/>
      <c r="P135" s="85"/>
      <c r="Q135" s="85">
        <v>4</v>
      </c>
      <c r="R135" s="85"/>
      <c r="S135" s="85">
        <v>2</v>
      </c>
      <c r="T135" s="85"/>
      <c r="U135" s="85"/>
      <c r="V135" s="85">
        <v>7</v>
      </c>
      <c r="W135" s="85">
        <v>2</v>
      </c>
      <c r="X135" s="85">
        <v>11</v>
      </c>
      <c r="Y135" s="36">
        <f>ABS($Q$6)</f>
        <v>2573.8602876663208</v>
      </c>
      <c r="Z135" s="36">
        <f>ABS($T$6)</f>
        <v>0.62480733328719151</v>
      </c>
      <c r="AA135" s="32">
        <f t="shared" si="117"/>
        <v>1910.5360286099299</v>
      </c>
      <c r="AB135" s="93">
        <f>AVERAGE(AA135:AA138)</f>
        <v>1543.2045279757565</v>
      </c>
      <c r="AC135" s="32">
        <f t="shared" si="118"/>
        <v>0.81957546869913733</v>
      </c>
      <c r="AD135" s="101">
        <f>AVERAGE(AC135:AC138)</f>
        <v>0.70107779260488079</v>
      </c>
      <c r="AE135" s="37">
        <f>AVERAGE(AD135,AD147,AD159,AD171)</f>
        <v>0.70109265042269397</v>
      </c>
      <c r="AF135" s="32">
        <f>AE135/(Y135/2)*1000000</f>
        <v>544.77910380937089</v>
      </c>
      <c r="AG135" s="24">
        <f>AF135/Z135</f>
        <v>871.91534859749186</v>
      </c>
    </row>
    <row r="136" spans="1:38" ht="15.75" thickBot="1">
      <c r="A136" s="6" t="s">
        <v>201</v>
      </c>
      <c r="B136" s="6" t="s">
        <v>223</v>
      </c>
      <c r="C136" s="6" t="s">
        <v>74</v>
      </c>
      <c r="D136" s="6" t="s">
        <v>3</v>
      </c>
      <c r="E136" s="7">
        <v>2.503690242767334</v>
      </c>
      <c r="F136" s="48">
        <v>15590</v>
      </c>
      <c r="G136" s="48"/>
      <c r="I136" s="85">
        <v>15526</v>
      </c>
      <c r="J136" s="85">
        <v>4</v>
      </c>
      <c r="K136" s="85">
        <v>22</v>
      </c>
      <c r="L136" s="85"/>
      <c r="M136" s="85">
        <v>7</v>
      </c>
      <c r="N136" s="85">
        <v>3</v>
      </c>
      <c r="O136" s="85"/>
      <c r="P136" s="85">
        <v>1</v>
      </c>
      <c r="Q136" s="85">
        <v>7</v>
      </c>
      <c r="R136" s="85"/>
      <c r="S136" s="85"/>
      <c r="T136" s="85"/>
      <c r="U136" s="85"/>
      <c r="V136" s="85">
        <v>7</v>
      </c>
      <c r="W136" s="85">
        <v>3</v>
      </c>
      <c r="X136" s="85">
        <v>10</v>
      </c>
      <c r="Y136" s="36">
        <f t="shared" ref="Y136:Y138" si="119">ABS($Q$6)</f>
        <v>2573.8602876663208</v>
      </c>
      <c r="Z136" s="36">
        <f t="shared" ref="Z136:Z138" si="120">ABS($T$6)</f>
        <v>0.62480733328719151</v>
      </c>
      <c r="AA136" s="32">
        <f t="shared" si="117"/>
        <v>1945.4748610596816</v>
      </c>
      <c r="AB136" s="94" t="s">
        <v>54</v>
      </c>
      <c r="AC136" s="32">
        <f t="shared" si="118"/>
        <v>0.80764201379591416</v>
      </c>
      <c r="AD136" s="102" t="s">
        <v>54</v>
      </c>
    </row>
    <row r="137" spans="1:38" ht="15.75" thickBot="1">
      <c r="A137" s="6" t="s">
        <v>210</v>
      </c>
      <c r="B137" s="6" t="s">
        <v>223</v>
      </c>
      <c r="C137" s="6" t="s">
        <v>74</v>
      </c>
      <c r="D137" s="6" t="s">
        <v>3</v>
      </c>
      <c r="E137" s="7">
        <v>1.8844372034072876</v>
      </c>
      <c r="F137" s="48">
        <v>16700</v>
      </c>
      <c r="G137" s="48"/>
      <c r="I137" s="85">
        <v>16636</v>
      </c>
      <c r="J137" s="85">
        <v>2</v>
      </c>
      <c r="K137" s="85">
        <v>27</v>
      </c>
      <c r="L137" s="85"/>
      <c r="M137" s="85">
        <v>8</v>
      </c>
      <c r="N137" s="85">
        <v>4</v>
      </c>
      <c r="O137" s="85"/>
      <c r="P137" s="85"/>
      <c r="Q137" s="85">
        <v>8</v>
      </c>
      <c r="R137" s="85"/>
      <c r="S137" s="85">
        <v>2</v>
      </c>
      <c r="T137" s="85"/>
      <c r="U137" s="85"/>
      <c r="V137" s="85">
        <v>4</v>
      </c>
      <c r="W137" s="85"/>
      <c r="X137" s="85">
        <v>9</v>
      </c>
      <c r="Y137" s="36">
        <f t="shared" si="119"/>
        <v>2573.8602876663208</v>
      </c>
      <c r="Z137" s="36">
        <f t="shared" si="120"/>
        <v>0.62480733328719151</v>
      </c>
      <c r="AA137" s="32">
        <f t="shared" si="117"/>
        <v>1464.2886503492989</v>
      </c>
      <c r="AB137" s="95">
        <f>_xlfn.STDEV.P(AA135:AA138)</f>
        <v>441.59615541843914</v>
      </c>
      <c r="AC137" s="32">
        <f t="shared" si="118"/>
        <v>0.67839739322662351</v>
      </c>
      <c r="AD137" s="102">
        <f>_xlfn.STDEV.P(AC135:AC138)</f>
        <v>0.12929646523478733</v>
      </c>
    </row>
    <row r="138" spans="1:38" ht="15.75" thickBot="1">
      <c r="A138" s="6" t="s">
        <v>219</v>
      </c>
      <c r="B138" s="6" t="s">
        <v>223</v>
      </c>
      <c r="C138" s="6" t="s">
        <v>74</v>
      </c>
      <c r="D138" s="6" t="s">
        <v>3</v>
      </c>
      <c r="E138" s="7">
        <v>1.0971318483352661</v>
      </c>
      <c r="F138" s="48">
        <v>12617</v>
      </c>
      <c r="G138" s="48"/>
      <c r="I138" s="85">
        <v>12572</v>
      </c>
      <c r="J138" s="85">
        <v>3</v>
      </c>
      <c r="K138" s="85">
        <v>25</v>
      </c>
      <c r="L138" s="85"/>
      <c r="M138" s="85">
        <v>3</v>
      </c>
      <c r="N138" s="85"/>
      <c r="O138" s="85"/>
      <c r="P138" s="85"/>
      <c r="Q138" s="85">
        <v>6</v>
      </c>
      <c r="R138" s="85"/>
      <c r="S138" s="85"/>
      <c r="T138" s="85"/>
      <c r="U138" s="85"/>
      <c r="V138" s="85">
        <v>3</v>
      </c>
      <c r="W138" s="85"/>
      <c r="X138" s="85">
        <v>5</v>
      </c>
      <c r="Y138" s="36">
        <f t="shared" si="119"/>
        <v>2573.8602876663208</v>
      </c>
      <c r="Z138" s="36">
        <f t="shared" si="120"/>
        <v>0.62480733328719151</v>
      </c>
      <c r="AA138" s="32">
        <f t="shared" si="117"/>
        <v>852.51857188411611</v>
      </c>
      <c r="AB138" s="96"/>
      <c r="AC138" s="32">
        <f t="shared" si="118"/>
        <v>0.49869629469784821</v>
      </c>
      <c r="AD138" s="103"/>
    </row>
    <row r="139" spans="1:38" ht="15.75" thickBot="1">
      <c r="A139" s="6" t="s">
        <v>156</v>
      </c>
      <c r="B139" s="6" t="s">
        <v>222</v>
      </c>
      <c r="C139" s="6" t="s">
        <v>74</v>
      </c>
      <c r="D139" s="6" t="s">
        <v>3</v>
      </c>
      <c r="E139" s="7">
        <v>17.299104690551758</v>
      </c>
      <c r="F139" s="48">
        <v>8566</v>
      </c>
      <c r="G139" s="48"/>
      <c r="I139" s="85">
        <v>8348</v>
      </c>
      <c r="J139" s="85">
        <v>15</v>
      </c>
      <c r="K139" s="85">
        <v>63</v>
      </c>
      <c r="L139" s="85"/>
      <c r="M139" s="85">
        <v>11</v>
      </c>
      <c r="N139" s="85">
        <v>20</v>
      </c>
      <c r="O139" s="85"/>
      <c r="P139" s="85">
        <v>5</v>
      </c>
      <c r="Q139" s="85">
        <v>18</v>
      </c>
      <c r="R139" s="85"/>
      <c r="S139" s="85">
        <v>3</v>
      </c>
      <c r="T139" s="85">
        <v>2</v>
      </c>
      <c r="U139" s="85">
        <v>3</v>
      </c>
      <c r="V139" s="85">
        <v>21</v>
      </c>
      <c r="W139" s="85"/>
      <c r="X139" s="85">
        <v>57</v>
      </c>
      <c r="Y139" s="36">
        <f>ABS($Q$10)</f>
        <v>4151.6815185546875</v>
      </c>
      <c r="Z139" s="36">
        <f>ABS($T$10)</f>
        <v>0.62209651472309702</v>
      </c>
      <c r="AA139" s="32">
        <f t="shared" si="117"/>
        <v>8333.5412956117325</v>
      </c>
      <c r="AB139" s="93">
        <f>AVERAGE(AA139:AA142)</f>
        <v>8330.7014160301605</v>
      </c>
      <c r="AC139" s="32">
        <f t="shared" si="118"/>
        <v>8.4277689518072663</v>
      </c>
      <c r="AD139" s="101">
        <f>AVERAGE(AC139:AC142)</f>
        <v>9.1377338905509564</v>
      </c>
      <c r="AE139" s="37">
        <f>AVERAGE(AD139,AD151,AD163,AD175)</f>
        <v>9.1375387464539397</v>
      </c>
      <c r="AF139" s="32">
        <f>AE139/(Y139/2)*1000000</f>
        <v>4401.8495665510309</v>
      </c>
      <c r="AG139" s="24">
        <f>AF139/Z139</f>
        <v>7075.8306185180118</v>
      </c>
    </row>
    <row r="140" spans="1:38" ht="15.75" thickBot="1">
      <c r="A140" s="6" t="s">
        <v>165</v>
      </c>
      <c r="B140" s="6" t="s">
        <v>222</v>
      </c>
      <c r="C140" s="6" t="s">
        <v>74</v>
      </c>
      <c r="D140" s="6" t="s">
        <v>3</v>
      </c>
      <c r="E140" s="7">
        <v>16.645561218261719</v>
      </c>
      <c r="F140" s="48">
        <v>11106</v>
      </c>
      <c r="G140" s="48"/>
      <c r="I140" s="85">
        <v>10843</v>
      </c>
      <c r="J140" s="85">
        <v>25</v>
      </c>
      <c r="K140" s="85">
        <v>69</v>
      </c>
      <c r="L140" s="85"/>
      <c r="M140" s="85">
        <v>14</v>
      </c>
      <c r="N140" s="85">
        <v>16</v>
      </c>
      <c r="O140" s="85"/>
      <c r="P140" s="85">
        <v>1</v>
      </c>
      <c r="Q140" s="85">
        <v>20</v>
      </c>
      <c r="R140" s="85"/>
      <c r="S140" s="85">
        <v>3</v>
      </c>
      <c r="T140" s="85"/>
      <c r="U140" s="85">
        <v>4</v>
      </c>
      <c r="V140" s="85">
        <v>23</v>
      </c>
      <c r="W140" s="85">
        <v>4</v>
      </c>
      <c r="X140" s="85">
        <v>84</v>
      </c>
      <c r="Y140" s="36">
        <f t="shared" ref="Y140:Y142" si="121">ABS($Q$10)</f>
        <v>4151.6815185546875</v>
      </c>
      <c r="Z140" s="36">
        <f t="shared" ref="Z140:Z142" si="122">ABS($T$10)</f>
        <v>0.62209651472309702</v>
      </c>
      <c r="AA140" s="32">
        <f t="shared" si="117"/>
        <v>8018.7081518027853</v>
      </c>
      <c r="AB140" s="94" t="s">
        <v>54</v>
      </c>
      <c r="AC140" s="32">
        <f t="shared" si="118"/>
        <v>9.5768982351642773</v>
      </c>
      <c r="AD140" s="102" t="s">
        <v>54</v>
      </c>
    </row>
    <row r="141" spans="1:38" ht="15.75" thickBot="1">
      <c r="A141" s="6" t="s">
        <v>174</v>
      </c>
      <c r="B141" s="6" t="s">
        <v>222</v>
      </c>
      <c r="C141" s="6" t="s">
        <v>74</v>
      </c>
      <c r="D141" s="6" t="s">
        <v>3</v>
      </c>
      <c r="E141" s="7">
        <v>16.597658157348633</v>
      </c>
      <c r="F141" s="48">
        <v>12511</v>
      </c>
      <c r="G141" s="48"/>
      <c r="I141" s="85">
        <v>12218</v>
      </c>
      <c r="J141" s="85">
        <v>20</v>
      </c>
      <c r="K141" s="85">
        <v>72</v>
      </c>
      <c r="L141" s="85">
        <v>1</v>
      </c>
      <c r="M141" s="85">
        <v>21</v>
      </c>
      <c r="N141" s="85">
        <v>14</v>
      </c>
      <c r="O141" s="85">
        <v>1</v>
      </c>
      <c r="P141" s="85">
        <v>1</v>
      </c>
      <c r="Q141" s="85">
        <v>25</v>
      </c>
      <c r="R141" s="85">
        <v>0</v>
      </c>
      <c r="S141" s="85">
        <v>11</v>
      </c>
      <c r="T141" s="85">
        <v>0</v>
      </c>
      <c r="U141" s="85">
        <v>11</v>
      </c>
      <c r="V141" s="85">
        <v>27</v>
      </c>
      <c r="W141" s="85">
        <v>1</v>
      </c>
      <c r="X141" s="85">
        <v>88</v>
      </c>
      <c r="Y141" s="36">
        <f t="shared" si="121"/>
        <v>4151.6815185546875</v>
      </c>
      <c r="Z141" s="36">
        <f t="shared" si="122"/>
        <v>0.62209651472309702</v>
      </c>
      <c r="AA141" s="32">
        <f t="shared" si="117"/>
        <v>7995.6316895553809</v>
      </c>
      <c r="AB141" s="95">
        <f>_xlfn.STDEV.P(AA139:AA142)</f>
        <v>395.17179819069293</v>
      </c>
      <c r="AC141" s="32">
        <f t="shared" si="118"/>
        <v>8.9060604746748755</v>
      </c>
      <c r="AD141" s="102">
        <f>_xlfn.STDEV.P(AC139:AC142)</f>
        <v>0.50076647206573077</v>
      </c>
    </row>
    <row r="142" spans="1:38" ht="15.75" thickBot="1">
      <c r="A142" s="6" t="s">
        <v>183</v>
      </c>
      <c r="B142" s="6" t="s">
        <v>222</v>
      </c>
      <c r="C142" s="6" t="s">
        <v>74</v>
      </c>
      <c r="D142" s="6" t="s">
        <v>3</v>
      </c>
      <c r="E142" s="7">
        <v>18.630514144897461</v>
      </c>
      <c r="F142" s="48">
        <v>11699</v>
      </c>
      <c r="G142" s="48"/>
      <c r="I142" s="85">
        <v>11408</v>
      </c>
      <c r="J142" s="85">
        <v>20</v>
      </c>
      <c r="K142" s="85">
        <v>60</v>
      </c>
      <c r="L142" s="85">
        <v>1</v>
      </c>
      <c r="M142" s="85">
        <v>18</v>
      </c>
      <c r="N142" s="85">
        <v>21</v>
      </c>
      <c r="O142" s="85"/>
      <c r="P142" s="85">
        <v>3</v>
      </c>
      <c r="Q142" s="85">
        <v>32</v>
      </c>
      <c r="R142" s="85"/>
      <c r="S142" s="85">
        <v>6</v>
      </c>
      <c r="T142" s="85"/>
      <c r="U142" s="85">
        <v>5</v>
      </c>
      <c r="V142" s="85">
        <v>34</v>
      </c>
      <c r="W142" s="85">
        <v>2</v>
      </c>
      <c r="X142" s="85">
        <v>89</v>
      </c>
      <c r="Y142" s="36">
        <f t="shared" si="121"/>
        <v>4151.6815185546875</v>
      </c>
      <c r="Z142" s="36">
        <f t="shared" si="122"/>
        <v>0.62209651472309702</v>
      </c>
      <c r="AA142" s="32">
        <f t="shared" si="117"/>
        <v>8974.924527150748</v>
      </c>
      <c r="AB142" s="96"/>
      <c r="AC142" s="32">
        <f t="shared" si="118"/>
        <v>9.6402079005574066</v>
      </c>
      <c r="AD142" s="103"/>
    </row>
    <row r="143" spans="1:38" s="12" customFormat="1" ht="15.75" thickBot="1">
      <c r="A143" s="6" t="s">
        <v>157</v>
      </c>
      <c r="B143" s="6" t="s">
        <v>224</v>
      </c>
      <c r="C143" s="6" t="s">
        <v>75</v>
      </c>
      <c r="D143" s="6" t="s">
        <v>6</v>
      </c>
      <c r="E143" s="7">
        <v>7.3595739901065826E-2</v>
      </c>
      <c r="F143" s="48">
        <v>17092</v>
      </c>
      <c r="G143" s="48"/>
      <c r="H143" s="48"/>
      <c r="I143" s="85">
        <v>16997</v>
      </c>
      <c r="J143" s="85">
        <v>6</v>
      </c>
      <c r="K143" s="85">
        <v>68</v>
      </c>
      <c r="L143" s="85">
        <v>1</v>
      </c>
      <c r="M143" s="85">
        <v>19</v>
      </c>
      <c r="N143" s="85"/>
      <c r="O143" s="88"/>
      <c r="P143" s="88"/>
      <c r="Q143" s="88"/>
      <c r="R143" s="85"/>
      <c r="S143" s="85"/>
      <c r="T143" s="85"/>
      <c r="U143" s="85"/>
      <c r="V143" s="85">
        <v>1</v>
      </c>
      <c r="W143" s="85"/>
      <c r="X143" s="85"/>
      <c r="Y143" s="5">
        <f>ABS($Q$2)</f>
        <v>9100.3961563110352</v>
      </c>
      <c r="Z143" s="5">
        <f>ABS($T$2)</f>
        <v>0.65981183734012849</v>
      </c>
      <c r="AA143" s="32">
        <f>E143/(Y143/2)*1000000</f>
        <v>16.174183768918216</v>
      </c>
      <c r="AB143" s="93">
        <f>AVERAGE(AA143:AA146)</f>
        <v>47.377834578531505</v>
      </c>
      <c r="AC143" s="32">
        <f>E143*X143/SUM(Q143,R143,S143,T143,U143,V143,W143,X143)</f>
        <v>0</v>
      </c>
      <c r="AD143" s="101">
        <f>AVERAGE(AC143:AC146)</f>
        <v>5.4028642922639848E-2</v>
      </c>
      <c r="AE143" s="32"/>
      <c r="AF143" s="32">
        <f>AE143/(Y143/2)*1000000</f>
        <v>0</v>
      </c>
      <c r="AG143" s="32">
        <f>AF143/Z143</f>
        <v>0</v>
      </c>
      <c r="AH143" s="32"/>
      <c r="AI143" s="32"/>
      <c r="AJ143" s="32"/>
      <c r="AK143" s="32"/>
    </row>
    <row r="144" spans="1:38" s="8" customFormat="1" ht="15.75" thickBot="1">
      <c r="A144" s="6" t="s">
        <v>166</v>
      </c>
      <c r="B144" s="6" t="s">
        <v>224</v>
      </c>
      <c r="C144" s="6" t="s">
        <v>75</v>
      </c>
      <c r="D144" s="6" t="s">
        <v>6</v>
      </c>
      <c r="E144" s="7">
        <v>0.14540912210941315</v>
      </c>
      <c r="F144" s="48">
        <v>17302</v>
      </c>
      <c r="G144" s="48"/>
      <c r="H144" s="48"/>
      <c r="I144" s="5">
        <v>17224</v>
      </c>
      <c r="J144" s="5">
        <v>12</v>
      </c>
      <c r="K144" s="85">
        <v>54</v>
      </c>
      <c r="L144" s="85"/>
      <c r="M144" s="85">
        <v>10</v>
      </c>
      <c r="N144" s="85"/>
      <c r="O144" s="85"/>
      <c r="P144" s="85"/>
      <c r="Q144" s="85">
        <v>1</v>
      </c>
      <c r="R144" s="85"/>
      <c r="S144" s="85"/>
      <c r="T144" s="85"/>
      <c r="U144" s="85"/>
      <c r="V144" s="85"/>
      <c r="W144" s="85">
        <v>1</v>
      </c>
      <c r="X144" s="85"/>
      <c r="Y144" s="5">
        <f t="shared" si="115"/>
        <v>9100.3961563110352</v>
      </c>
      <c r="Z144" s="5">
        <f t="shared" si="116"/>
        <v>0.65981183734012849</v>
      </c>
      <c r="AA144" s="5">
        <f t="shared" ref="AA144:AA178" si="123">E144/(Y144/2)*1000000</f>
        <v>31.956657624970177</v>
      </c>
      <c r="AB144" s="94" t="s">
        <v>54</v>
      </c>
      <c r="AC144" s="32">
        <f t="shared" ref="AC144:AC154" si="124">E144*X144/SUM(Q144,R144,S144,T144,U144,V144,W144,X144)</f>
        <v>0</v>
      </c>
      <c r="AD144" s="102" t="s">
        <v>54</v>
      </c>
      <c r="AE144" s="5"/>
      <c r="AF144" s="5"/>
      <c r="AG144" s="5"/>
      <c r="AH144" s="5"/>
      <c r="AI144" s="5"/>
      <c r="AJ144" s="5"/>
      <c r="AK144" s="5"/>
    </row>
    <row r="145" spans="1:38" ht="15.75" thickBot="1">
      <c r="A145" s="6" t="s">
        <v>175</v>
      </c>
      <c r="B145" s="6" t="s">
        <v>224</v>
      </c>
      <c r="C145" s="6" t="s">
        <v>75</v>
      </c>
      <c r="D145" s="6" t="s">
        <v>6</v>
      </c>
      <c r="E145" s="7">
        <v>0.35180020332336426</v>
      </c>
      <c r="F145" s="48">
        <v>17880</v>
      </c>
      <c r="G145" s="48"/>
      <c r="H145" s="48"/>
      <c r="I145" s="85">
        <v>17778</v>
      </c>
      <c r="J145" s="85">
        <v>9</v>
      </c>
      <c r="K145" s="88">
        <v>77</v>
      </c>
      <c r="L145" s="85">
        <v>1</v>
      </c>
      <c r="M145" s="85">
        <v>10</v>
      </c>
      <c r="N145" s="85"/>
      <c r="O145" s="85"/>
      <c r="P145" s="85"/>
      <c r="Q145" s="85">
        <v>3</v>
      </c>
      <c r="R145" s="85"/>
      <c r="S145" s="85">
        <v>1</v>
      </c>
      <c r="T145" s="85"/>
      <c r="U145" s="85"/>
      <c r="V145" s="85"/>
      <c r="W145" s="85"/>
      <c r="X145" s="85">
        <v>1</v>
      </c>
      <c r="Y145" s="5">
        <f t="shared" si="115"/>
        <v>9100.3961563110352</v>
      </c>
      <c r="Z145" s="5">
        <f t="shared" si="116"/>
        <v>0.65981183734012849</v>
      </c>
      <c r="AA145" s="5">
        <f t="shared" si="123"/>
        <v>77.315360184489165</v>
      </c>
      <c r="AB145" s="95">
        <f>_xlfn.STDEV.P(AA143:AA146)</f>
        <v>24.424383386152037</v>
      </c>
      <c r="AC145" s="32">
        <f t="shared" si="124"/>
        <v>7.0360040664672857E-2</v>
      </c>
      <c r="AD145" s="102">
        <f>_xlfn.STDEV.P(AC143:AC146)</f>
        <v>6.0246455523669723E-2</v>
      </c>
    </row>
    <row r="146" spans="1:38" ht="15.75" thickBot="1">
      <c r="A146" s="6" t="s">
        <v>184</v>
      </c>
      <c r="B146" s="6" t="s">
        <v>224</v>
      </c>
      <c r="C146" s="6" t="s">
        <v>75</v>
      </c>
      <c r="D146" s="6" t="s">
        <v>6</v>
      </c>
      <c r="E146" s="7">
        <v>0.29150906205177307</v>
      </c>
      <c r="F146" s="48">
        <v>17262</v>
      </c>
      <c r="G146" s="48"/>
      <c r="H146" s="48"/>
      <c r="I146" s="85">
        <v>17159</v>
      </c>
      <c r="J146" s="85">
        <v>11</v>
      </c>
      <c r="K146" s="85">
        <v>78</v>
      </c>
      <c r="L146" s="85"/>
      <c r="M146" s="88">
        <v>10</v>
      </c>
      <c r="N146" s="85"/>
      <c r="O146" s="85"/>
      <c r="P146" s="85"/>
      <c r="Q146" s="88">
        <v>1</v>
      </c>
      <c r="R146" s="85"/>
      <c r="S146" s="85"/>
      <c r="T146" s="85"/>
      <c r="U146" s="85"/>
      <c r="V146" s="85">
        <v>1</v>
      </c>
      <c r="W146" s="85"/>
      <c r="X146" s="85">
        <v>2</v>
      </c>
      <c r="Y146" s="36">
        <f t="shared" si="115"/>
        <v>9100.3961563110352</v>
      </c>
      <c r="Z146" s="36">
        <f t="shared" si="116"/>
        <v>0.65981183734012849</v>
      </c>
      <c r="AA146" s="5">
        <f t="shared" si="123"/>
        <v>64.065136735748467</v>
      </c>
      <c r="AB146" s="96"/>
      <c r="AC146" s="32">
        <f t="shared" si="124"/>
        <v>0.14575453102588654</v>
      </c>
      <c r="AD146" s="103"/>
    </row>
    <row r="147" spans="1:38" ht="15.75" thickBot="1">
      <c r="A147" s="6" t="s">
        <v>192</v>
      </c>
      <c r="B147" s="6" t="s">
        <v>223</v>
      </c>
      <c r="C147" s="6" t="s">
        <v>75</v>
      </c>
      <c r="D147" s="6" t="s">
        <v>6</v>
      </c>
      <c r="E147" s="7">
        <v>1.9367765188217163</v>
      </c>
      <c r="F147" s="48">
        <v>16899</v>
      </c>
      <c r="G147" s="48"/>
      <c r="H147" s="48"/>
      <c r="I147" s="85">
        <v>16829</v>
      </c>
      <c r="J147" s="85">
        <v>4</v>
      </c>
      <c r="K147" s="85">
        <v>27</v>
      </c>
      <c r="L147" s="85"/>
      <c r="M147" s="85">
        <v>11</v>
      </c>
      <c r="N147" s="85">
        <v>2</v>
      </c>
      <c r="O147" s="85"/>
      <c r="P147" s="85"/>
      <c r="Q147" s="85">
        <v>4</v>
      </c>
      <c r="R147" s="85"/>
      <c r="S147" s="85">
        <v>2</v>
      </c>
      <c r="T147" s="85"/>
      <c r="U147" s="85"/>
      <c r="V147" s="85">
        <v>7</v>
      </c>
      <c r="W147" s="85">
        <v>2</v>
      </c>
      <c r="X147" s="85">
        <v>11</v>
      </c>
      <c r="Y147" s="36">
        <f>ABS($Q$6)</f>
        <v>2573.8602876663208</v>
      </c>
      <c r="Z147" s="36">
        <f>ABS($T$6)</f>
        <v>0.62480733328719151</v>
      </c>
      <c r="AA147" s="5">
        <f t="shared" si="123"/>
        <v>1504.9585465866617</v>
      </c>
      <c r="AB147" s="93">
        <f>AVERAGE(AA147:AA150)</f>
        <v>1407.8510571830391</v>
      </c>
      <c r="AC147" s="32">
        <f t="shared" si="124"/>
        <v>0.81940545027072609</v>
      </c>
      <c r="AD147" s="101">
        <f>AVERAGE(AC147:AC150)</f>
        <v>0.70101401359684001</v>
      </c>
    </row>
    <row r="148" spans="1:38" ht="15.75" thickBot="1">
      <c r="A148" s="6" t="s">
        <v>201</v>
      </c>
      <c r="B148" s="6" t="s">
        <v>223</v>
      </c>
      <c r="C148" s="6" t="s">
        <v>75</v>
      </c>
      <c r="D148" s="6" t="s">
        <v>6</v>
      </c>
      <c r="E148" s="7">
        <v>2.1803531646728516</v>
      </c>
      <c r="F148" s="48">
        <v>15590</v>
      </c>
      <c r="G148" s="48"/>
      <c r="H148" s="48"/>
      <c r="I148" s="85">
        <v>15526</v>
      </c>
      <c r="J148" s="85">
        <v>4</v>
      </c>
      <c r="K148" s="85">
        <v>22</v>
      </c>
      <c r="L148" s="85"/>
      <c r="M148" s="85">
        <v>7</v>
      </c>
      <c r="N148" s="85">
        <v>3</v>
      </c>
      <c r="O148" s="85"/>
      <c r="P148" s="85">
        <v>1</v>
      </c>
      <c r="Q148" s="85">
        <v>7</v>
      </c>
      <c r="R148" s="85"/>
      <c r="S148" s="85"/>
      <c r="T148" s="85"/>
      <c r="U148" s="85"/>
      <c r="V148" s="85">
        <v>7</v>
      </c>
      <c r="W148" s="85">
        <v>3</v>
      </c>
      <c r="X148" s="85">
        <v>10</v>
      </c>
      <c r="Y148" s="36">
        <f t="shared" ref="Y148:Y150" si="125">ABS($Q$6)</f>
        <v>2573.8602876663208</v>
      </c>
      <c r="Z148" s="36">
        <f t="shared" ref="Z148:Z150" si="126">ABS($T$6)</f>
        <v>0.62480733328719151</v>
      </c>
      <c r="AA148" s="5">
        <f t="shared" si="123"/>
        <v>1694.2280628990504</v>
      </c>
      <c r="AB148" s="94" t="s">
        <v>54</v>
      </c>
      <c r="AC148" s="32">
        <f t="shared" si="124"/>
        <v>0.80753820913809315</v>
      </c>
      <c r="AD148" s="102" t="s">
        <v>54</v>
      </c>
    </row>
    <row r="149" spans="1:38" ht="15.75" thickBot="1">
      <c r="A149" s="6" t="s">
        <v>210</v>
      </c>
      <c r="B149" s="6" t="s">
        <v>223</v>
      </c>
      <c r="C149" s="6" t="s">
        <v>75</v>
      </c>
      <c r="D149" s="6" t="s">
        <v>6</v>
      </c>
      <c r="E149" s="7">
        <v>1.7335783243179321</v>
      </c>
      <c r="F149" s="48">
        <v>16700</v>
      </c>
      <c r="G149" s="48"/>
      <c r="H149" s="48"/>
      <c r="I149" s="85">
        <v>16636</v>
      </c>
      <c r="J149" s="85">
        <v>2</v>
      </c>
      <c r="K149" s="85">
        <v>27</v>
      </c>
      <c r="L149" s="85"/>
      <c r="M149" s="85">
        <v>8</v>
      </c>
      <c r="N149" s="85">
        <v>4</v>
      </c>
      <c r="O149" s="85"/>
      <c r="P149" s="85"/>
      <c r="Q149" s="85">
        <v>8</v>
      </c>
      <c r="R149" s="85"/>
      <c r="S149" s="85">
        <v>2</v>
      </c>
      <c r="T149" s="85"/>
      <c r="U149" s="85"/>
      <c r="V149" s="85">
        <v>4</v>
      </c>
      <c r="W149" s="85"/>
      <c r="X149" s="85">
        <v>9</v>
      </c>
      <c r="Y149" s="36">
        <f t="shared" si="125"/>
        <v>2573.8602876663208</v>
      </c>
      <c r="Z149" s="36">
        <f t="shared" si="126"/>
        <v>0.62480733328719151</v>
      </c>
      <c r="AA149" s="5">
        <f t="shared" si="123"/>
        <v>1347.0648213697261</v>
      </c>
      <c r="AB149" s="95">
        <f>_xlfn.STDEV.P(AA147:AA150)</f>
        <v>223.19878299669617</v>
      </c>
      <c r="AC149" s="32">
        <f t="shared" si="124"/>
        <v>0.67835673560266907</v>
      </c>
      <c r="AD149" s="102">
        <f>_xlfn.STDEV.P(AC147:AC150)</f>
        <v>0.12921467661579519</v>
      </c>
    </row>
    <row r="150" spans="1:38" ht="15.75" thickBot="1">
      <c r="A150" s="6" t="s">
        <v>219</v>
      </c>
      <c r="B150" s="6" t="s">
        <v>223</v>
      </c>
      <c r="C150" s="6" t="s">
        <v>75</v>
      </c>
      <c r="D150" s="6" t="s">
        <v>6</v>
      </c>
      <c r="E150" s="7">
        <v>1.3965158462524414</v>
      </c>
      <c r="F150" s="48">
        <v>12617</v>
      </c>
      <c r="G150" s="48"/>
      <c r="H150" s="48"/>
      <c r="I150" s="85">
        <v>12572</v>
      </c>
      <c r="J150" s="85">
        <v>3</v>
      </c>
      <c r="K150" s="85">
        <v>25</v>
      </c>
      <c r="L150" s="85"/>
      <c r="M150" s="85">
        <v>3</v>
      </c>
      <c r="N150" s="85"/>
      <c r="O150" s="85"/>
      <c r="P150" s="85"/>
      <c r="Q150" s="85">
        <v>6</v>
      </c>
      <c r="R150" s="85"/>
      <c r="S150" s="85"/>
      <c r="T150" s="85"/>
      <c r="U150" s="85"/>
      <c r="V150" s="85">
        <v>3</v>
      </c>
      <c r="W150" s="85"/>
      <c r="X150" s="85">
        <v>5</v>
      </c>
      <c r="Y150" s="36">
        <f t="shared" si="125"/>
        <v>2573.8602876663208</v>
      </c>
      <c r="Z150" s="36">
        <f t="shared" si="126"/>
        <v>0.62480733328719151</v>
      </c>
      <c r="AA150" s="5">
        <f t="shared" si="123"/>
        <v>1085.1527978767183</v>
      </c>
      <c r="AB150" s="96"/>
      <c r="AC150" s="32">
        <f t="shared" si="124"/>
        <v>0.49875565937587191</v>
      </c>
      <c r="AD150" s="103"/>
    </row>
    <row r="151" spans="1:38" ht="15.75" thickBot="1">
      <c r="A151" s="6" t="s">
        <v>156</v>
      </c>
      <c r="B151" s="6" t="s">
        <v>222</v>
      </c>
      <c r="C151" s="6" t="s">
        <v>75</v>
      </c>
      <c r="D151" s="6" t="s">
        <v>6</v>
      </c>
      <c r="E151" s="7">
        <v>15.365190505981445</v>
      </c>
      <c r="F151" s="48">
        <v>8566</v>
      </c>
      <c r="G151" s="48"/>
      <c r="H151" s="48"/>
      <c r="I151" s="85">
        <v>8348</v>
      </c>
      <c r="J151" s="85">
        <v>15</v>
      </c>
      <c r="K151" s="85">
        <v>63</v>
      </c>
      <c r="L151" s="85"/>
      <c r="M151" s="85">
        <v>11</v>
      </c>
      <c r="N151" s="85">
        <v>20</v>
      </c>
      <c r="O151" s="85"/>
      <c r="P151" s="85">
        <v>5</v>
      </c>
      <c r="Q151" s="85">
        <v>18</v>
      </c>
      <c r="R151" s="85"/>
      <c r="S151" s="85">
        <v>3</v>
      </c>
      <c r="T151" s="85">
        <v>2</v>
      </c>
      <c r="U151" s="85">
        <v>3</v>
      </c>
      <c r="V151" s="85">
        <v>21</v>
      </c>
      <c r="W151" s="85"/>
      <c r="X151" s="85">
        <v>57</v>
      </c>
      <c r="Y151" s="36">
        <f>ABS($Q$10)</f>
        <v>4151.6815185546875</v>
      </c>
      <c r="Z151" s="36">
        <f>ABS($T$10)</f>
        <v>0.62209651472309702</v>
      </c>
      <c r="AA151" s="5">
        <f t="shared" si="123"/>
        <v>7401.9119420944808</v>
      </c>
      <c r="AB151" s="93">
        <f>AVERAGE(AA151:AA154)</f>
        <v>7922.4313412078445</v>
      </c>
      <c r="AC151" s="32">
        <f t="shared" si="124"/>
        <v>8.4213063350090618</v>
      </c>
      <c r="AD151" s="101">
        <f>AVERAGE(AC151:AC154)</f>
        <v>9.1347398063579313</v>
      </c>
    </row>
    <row r="152" spans="1:38" ht="15.75" thickBot="1">
      <c r="A152" s="6" t="s">
        <v>165</v>
      </c>
      <c r="B152" s="6" t="s">
        <v>222</v>
      </c>
      <c r="C152" s="6" t="s">
        <v>75</v>
      </c>
      <c r="D152" s="6" t="s">
        <v>6</v>
      </c>
      <c r="E152" s="7">
        <v>15.727748870849609</v>
      </c>
      <c r="F152" s="48">
        <v>11106</v>
      </c>
      <c r="G152" s="48"/>
      <c r="H152" s="48"/>
      <c r="I152" s="85">
        <v>10843</v>
      </c>
      <c r="J152" s="85">
        <v>25</v>
      </c>
      <c r="K152" s="85">
        <v>69</v>
      </c>
      <c r="L152" s="85"/>
      <c r="M152" s="85">
        <v>14</v>
      </c>
      <c r="N152" s="85">
        <v>16</v>
      </c>
      <c r="O152" s="85"/>
      <c r="P152" s="85">
        <v>1</v>
      </c>
      <c r="Q152" s="85">
        <v>20</v>
      </c>
      <c r="R152" s="85"/>
      <c r="S152" s="85">
        <v>3</v>
      </c>
      <c r="T152" s="85"/>
      <c r="U152" s="85">
        <v>4</v>
      </c>
      <c r="V152" s="85">
        <v>23</v>
      </c>
      <c r="W152" s="85">
        <v>4</v>
      </c>
      <c r="X152" s="85">
        <v>84</v>
      </c>
      <c r="Y152" s="36">
        <f t="shared" ref="Y152:Y154" si="127">ABS($Q$10)</f>
        <v>4151.6815185546875</v>
      </c>
      <c r="Z152" s="36">
        <f t="shared" ref="Z152:Z154" si="128">ABS($T$10)</f>
        <v>0.62209651472309702</v>
      </c>
      <c r="AA152" s="5">
        <f t="shared" si="123"/>
        <v>7576.5680968345878</v>
      </c>
      <c r="AB152" s="94" t="s">
        <v>54</v>
      </c>
      <c r="AC152" s="32">
        <f t="shared" si="124"/>
        <v>9.5734123561693281</v>
      </c>
      <c r="AD152" s="102" t="s">
        <v>54</v>
      </c>
    </row>
    <row r="153" spans="1:38" ht="15.75" thickBot="1">
      <c r="A153" s="6" t="s">
        <v>174</v>
      </c>
      <c r="B153" s="6" t="s">
        <v>222</v>
      </c>
      <c r="C153" s="6" t="s">
        <v>75</v>
      </c>
      <c r="D153" s="6" t="s">
        <v>6</v>
      </c>
      <c r="E153" s="7">
        <v>16.495786666870117</v>
      </c>
      <c r="F153" s="48">
        <v>12511</v>
      </c>
      <c r="G153" s="48"/>
      <c r="H153" s="48"/>
      <c r="I153" s="85">
        <v>12218</v>
      </c>
      <c r="J153" s="85">
        <v>20</v>
      </c>
      <c r="K153" s="85">
        <v>72</v>
      </c>
      <c r="L153" s="85">
        <v>1</v>
      </c>
      <c r="M153" s="85">
        <v>21</v>
      </c>
      <c r="N153" s="85">
        <v>14</v>
      </c>
      <c r="O153" s="85">
        <v>1</v>
      </c>
      <c r="P153" s="85">
        <v>1</v>
      </c>
      <c r="Q153" s="85">
        <v>25</v>
      </c>
      <c r="R153" s="85">
        <v>0</v>
      </c>
      <c r="S153" s="85">
        <v>11</v>
      </c>
      <c r="T153" s="85">
        <v>0</v>
      </c>
      <c r="U153" s="85">
        <v>11</v>
      </c>
      <c r="V153" s="85">
        <v>27</v>
      </c>
      <c r="W153" s="85">
        <v>1</v>
      </c>
      <c r="X153" s="85">
        <v>88</v>
      </c>
      <c r="Y153" s="36">
        <f t="shared" si="127"/>
        <v>4151.6815185546875</v>
      </c>
      <c r="Z153" s="36">
        <f t="shared" si="128"/>
        <v>0.62209651472309702</v>
      </c>
      <c r="AA153" s="5">
        <f t="shared" si="123"/>
        <v>7946.5568797351998</v>
      </c>
      <c r="AB153" s="95">
        <f>_xlfn.STDEV.P(AA151:AA154)</f>
        <v>524.5333404859349</v>
      </c>
      <c r="AC153" s="32">
        <f t="shared" si="124"/>
        <v>8.9057007772059524</v>
      </c>
      <c r="AD153" s="102">
        <f>_xlfn.STDEV.P(AC151:AC154)</f>
        <v>0.50191986192730598</v>
      </c>
    </row>
    <row r="154" spans="1:38" ht="15.75" thickBot="1">
      <c r="A154" s="6" t="s">
        <v>183</v>
      </c>
      <c r="B154" s="6" t="s">
        <v>222</v>
      </c>
      <c r="C154" s="6" t="s">
        <v>75</v>
      </c>
      <c r="D154" s="6" t="s">
        <v>6</v>
      </c>
      <c r="E154" s="7">
        <v>18.194097518920898</v>
      </c>
      <c r="F154" s="48">
        <v>11699</v>
      </c>
      <c r="G154" s="48"/>
      <c r="H154" s="48"/>
      <c r="I154" s="85">
        <v>11408</v>
      </c>
      <c r="J154" s="85">
        <v>20</v>
      </c>
      <c r="K154" s="85">
        <v>60</v>
      </c>
      <c r="L154" s="85">
        <v>1</v>
      </c>
      <c r="M154" s="85">
        <v>18</v>
      </c>
      <c r="N154" s="85">
        <v>21</v>
      </c>
      <c r="O154" s="85"/>
      <c r="P154" s="85">
        <v>3</v>
      </c>
      <c r="Q154" s="85">
        <v>32</v>
      </c>
      <c r="R154" s="85"/>
      <c r="S154" s="85">
        <v>6</v>
      </c>
      <c r="T154" s="85"/>
      <c r="U154" s="85">
        <v>5</v>
      </c>
      <c r="V154" s="85">
        <v>34</v>
      </c>
      <c r="W154" s="85">
        <v>2</v>
      </c>
      <c r="X154" s="85">
        <v>89</v>
      </c>
      <c r="Y154" s="36">
        <f t="shared" si="127"/>
        <v>4151.6815185546875</v>
      </c>
      <c r="Z154" s="36">
        <f t="shared" si="128"/>
        <v>0.62209651472309702</v>
      </c>
      <c r="AA154" s="5">
        <f t="shared" si="123"/>
        <v>8764.6884461671125</v>
      </c>
      <c r="AB154" s="96"/>
      <c r="AC154" s="32">
        <f t="shared" si="124"/>
        <v>9.638539757047381</v>
      </c>
      <c r="AD154" s="103"/>
    </row>
    <row r="155" spans="1:38" s="12" customFormat="1" ht="15.75" thickBot="1">
      <c r="A155" s="6" t="s">
        <v>157</v>
      </c>
      <c r="B155" s="6" t="s">
        <v>224</v>
      </c>
      <c r="C155" s="6" t="s">
        <v>76</v>
      </c>
      <c r="D155" s="6" t="s">
        <v>4</v>
      </c>
      <c r="E155" s="7">
        <v>5.0882349014282227</v>
      </c>
      <c r="F155" s="48">
        <v>17092</v>
      </c>
      <c r="G155" s="48"/>
      <c r="H155" s="48"/>
      <c r="I155" s="85">
        <v>16997</v>
      </c>
      <c r="J155" s="85">
        <v>6</v>
      </c>
      <c r="K155" s="85">
        <v>68</v>
      </c>
      <c r="L155" s="85">
        <v>1</v>
      </c>
      <c r="M155" s="85">
        <v>19</v>
      </c>
      <c r="N155" s="85"/>
      <c r="O155" s="88"/>
      <c r="P155" s="88"/>
      <c r="Q155" s="88"/>
      <c r="R155" s="85"/>
      <c r="S155" s="85"/>
      <c r="T155" s="85"/>
      <c r="U155" s="85"/>
      <c r="V155" s="85">
        <v>1</v>
      </c>
      <c r="W155" s="85"/>
      <c r="X155" s="85"/>
      <c r="Y155" s="5">
        <f>ABS($Q$2)</f>
        <v>9100.3961563110352</v>
      </c>
      <c r="Z155" s="5">
        <f>ABS($T$2)</f>
        <v>0.65981183734012849</v>
      </c>
      <c r="AA155" s="32">
        <f t="shared" si="123"/>
        <v>1118.2447036439357</v>
      </c>
      <c r="AB155" s="93">
        <f>AVERAGE(AA155:AA158)</f>
        <v>1130.5455188323092</v>
      </c>
      <c r="AC155" s="32">
        <f>E155*X155/SUM(K155,L155,O155,P155,S155,T155,W155,X155)</f>
        <v>0</v>
      </c>
      <c r="AD155" s="101">
        <f>AVERAGE(AC155:AC158)</f>
        <v>5.4146115481853482E-2</v>
      </c>
      <c r="AE155" s="32"/>
      <c r="AF155" s="32"/>
      <c r="AG155" s="32"/>
      <c r="AH155" s="32">
        <f>E155*(SUM(L155,P155,T155,X155)/(SUM(L155,P155,T155,X155)+SUM(K155,O155,S155,W155)))</f>
        <v>7.3742534803307572E-2</v>
      </c>
      <c r="AI155" s="32">
        <f>AVERAGE(AH155:AH158,AH167:AH170)</f>
        <v>9.0123292724252221E-2</v>
      </c>
      <c r="AJ155" s="32">
        <f>AI155/(Y155/2)*1000000</f>
        <v>19.806454834771692</v>
      </c>
      <c r="AK155" s="24">
        <f>AJ155/Z155</f>
        <v>30.018338128968121</v>
      </c>
    </row>
    <row r="156" spans="1:38" s="8" customFormat="1" ht="15.75" thickBot="1">
      <c r="A156" s="6" t="s">
        <v>166</v>
      </c>
      <c r="B156" s="6" t="s">
        <v>224</v>
      </c>
      <c r="C156" s="6" t="s">
        <v>76</v>
      </c>
      <c r="D156" s="6" t="s">
        <v>4</v>
      </c>
      <c r="E156" s="7">
        <v>4.0048885345458984</v>
      </c>
      <c r="F156" s="48">
        <v>17302</v>
      </c>
      <c r="G156" s="48"/>
      <c r="H156" s="48"/>
      <c r="I156" s="5">
        <v>17224</v>
      </c>
      <c r="J156" s="5">
        <v>12</v>
      </c>
      <c r="K156" s="85">
        <v>54</v>
      </c>
      <c r="L156" s="85"/>
      <c r="M156" s="85">
        <v>10</v>
      </c>
      <c r="N156" s="85"/>
      <c r="O156" s="85"/>
      <c r="P156" s="85"/>
      <c r="Q156" s="85">
        <v>1</v>
      </c>
      <c r="R156" s="85"/>
      <c r="S156" s="85"/>
      <c r="T156" s="85"/>
      <c r="U156" s="85"/>
      <c r="V156" s="85"/>
      <c r="W156" s="85">
        <v>1</v>
      </c>
      <c r="X156" s="85"/>
      <c r="Y156" s="5">
        <f t="shared" ref="Y156:Y158" si="129">ABS($Q$2)</f>
        <v>9100.3961563110352</v>
      </c>
      <c r="Z156" s="5">
        <f t="shared" ref="Z156:Z158" si="130">ABS($T$2)</f>
        <v>0.65981183734012849</v>
      </c>
      <c r="AA156" s="32">
        <f t="shared" si="123"/>
        <v>880.15696586319427</v>
      </c>
      <c r="AB156" s="94" t="s">
        <v>54</v>
      </c>
      <c r="AC156" s="32">
        <f t="shared" ref="AC156:AC166" si="131">E156*X156/SUM(K156,L156,O156,P156,S156,T156,W156,X156)</f>
        <v>0</v>
      </c>
      <c r="AD156" s="102" t="s">
        <v>54</v>
      </c>
      <c r="AE156" s="5"/>
      <c r="AF156" s="5"/>
      <c r="AG156" s="5"/>
      <c r="AH156" s="32">
        <f t="shared" ref="AH156:AH166" si="132">E156*(SUM(L156,P156,T156,X156)/(SUM(L156,P156,T156,X156)+SUM(K156,O156,S156,W156)))</f>
        <v>0</v>
      </c>
      <c r="AI156" s="5"/>
      <c r="AJ156" s="5"/>
      <c r="AK156" s="5"/>
      <c r="AL156" s="15"/>
    </row>
    <row r="157" spans="1:38" ht="15.75" thickBot="1">
      <c r="A157" s="6" t="s">
        <v>175</v>
      </c>
      <c r="B157" s="6" t="s">
        <v>224</v>
      </c>
      <c r="C157" s="6" t="s">
        <v>76</v>
      </c>
      <c r="D157" s="6" t="s">
        <v>4</v>
      </c>
      <c r="E157" s="7">
        <v>5.6406445503234863</v>
      </c>
      <c r="F157" s="48">
        <v>17880</v>
      </c>
      <c r="I157" s="85">
        <v>17778</v>
      </c>
      <c r="J157" s="85">
        <v>9</v>
      </c>
      <c r="K157" s="88">
        <v>77</v>
      </c>
      <c r="L157" s="85">
        <v>1</v>
      </c>
      <c r="M157" s="85">
        <v>10</v>
      </c>
      <c r="N157" s="85"/>
      <c r="O157" s="85"/>
      <c r="P157" s="85"/>
      <c r="Q157" s="85">
        <v>3</v>
      </c>
      <c r="R157" s="85"/>
      <c r="S157" s="85">
        <v>1</v>
      </c>
      <c r="T157" s="85"/>
      <c r="U157" s="85"/>
      <c r="V157" s="85"/>
      <c r="W157" s="85"/>
      <c r="X157" s="85">
        <v>1</v>
      </c>
      <c r="Y157" s="5">
        <f t="shared" si="129"/>
        <v>9100.3961563110352</v>
      </c>
      <c r="Z157" s="5">
        <f t="shared" si="130"/>
        <v>0.65981183734012849</v>
      </c>
      <c r="AA157" s="32">
        <f t="shared" si="123"/>
        <v>1239.6481325511868</v>
      </c>
      <c r="AB157" s="95">
        <f>_xlfn.STDEV.P(AA155:AA158)</f>
        <v>156.79445858475131</v>
      </c>
      <c r="AC157" s="32">
        <f t="shared" si="131"/>
        <v>7.0508056879043574E-2</v>
      </c>
      <c r="AD157" s="102">
        <f>_xlfn.STDEV.P(AC155:AC158)</f>
        <v>6.0379000715516051E-2</v>
      </c>
      <c r="AH157" s="32">
        <f t="shared" si="132"/>
        <v>0.14101611375808717</v>
      </c>
    </row>
    <row r="158" spans="1:38" ht="15.75" thickBot="1">
      <c r="A158" s="6" t="s">
        <v>184</v>
      </c>
      <c r="B158" s="6" t="s">
        <v>224</v>
      </c>
      <c r="C158" s="6" t="s">
        <v>76</v>
      </c>
      <c r="D158" s="6" t="s">
        <v>4</v>
      </c>
      <c r="E158" s="7">
        <v>5.8430562019348145</v>
      </c>
      <c r="F158" s="48">
        <v>17262</v>
      </c>
      <c r="I158" s="85">
        <v>17159</v>
      </c>
      <c r="J158" s="85">
        <v>11</v>
      </c>
      <c r="K158" s="85">
        <v>78</v>
      </c>
      <c r="L158" s="85"/>
      <c r="M158" s="88">
        <v>10</v>
      </c>
      <c r="N158" s="85"/>
      <c r="O158" s="85"/>
      <c r="P158" s="85"/>
      <c r="Q158" s="88">
        <v>1</v>
      </c>
      <c r="R158" s="85"/>
      <c r="S158" s="85"/>
      <c r="T158" s="85"/>
      <c r="U158" s="85"/>
      <c r="V158" s="85">
        <v>1</v>
      </c>
      <c r="W158" s="85"/>
      <c r="X158" s="85">
        <v>2</v>
      </c>
      <c r="Y158" s="36">
        <f t="shared" si="129"/>
        <v>9100.3961563110352</v>
      </c>
      <c r="Z158" s="36">
        <f t="shared" si="130"/>
        <v>0.65981183734012849</v>
      </c>
      <c r="AA158" s="32">
        <f t="shared" si="123"/>
        <v>1284.1322732709198</v>
      </c>
      <c r="AB158" s="96"/>
      <c r="AC158" s="32">
        <f t="shared" si="131"/>
        <v>0.14607640504837036</v>
      </c>
      <c r="AD158" s="103"/>
      <c r="AH158" s="32">
        <f t="shared" si="132"/>
        <v>0.14607640504837036</v>
      </c>
    </row>
    <row r="159" spans="1:38" ht="15.75" thickBot="1">
      <c r="A159" s="6" t="s">
        <v>192</v>
      </c>
      <c r="B159" s="6" t="s">
        <v>223</v>
      </c>
      <c r="C159" s="6" t="s">
        <v>76</v>
      </c>
      <c r="D159" s="6" t="s">
        <v>4</v>
      </c>
      <c r="E159" s="7">
        <v>3.1301229000091553</v>
      </c>
      <c r="F159" s="48">
        <v>16899</v>
      </c>
      <c r="I159" s="85">
        <v>16829</v>
      </c>
      <c r="J159" s="85">
        <v>4</v>
      </c>
      <c r="K159" s="85">
        <v>27</v>
      </c>
      <c r="L159" s="85"/>
      <c r="M159" s="85">
        <v>11</v>
      </c>
      <c r="N159" s="85">
        <v>2</v>
      </c>
      <c r="O159" s="85"/>
      <c r="P159" s="85"/>
      <c r="Q159" s="85">
        <v>4</v>
      </c>
      <c r="R159" s="85"/>
      <c r="S159" s="85">
        <v>2</v>
      </c>
      <c r="T159" s="85"/>
      <c r="U159" s="85"/>
      <c r="V159" s="85">
        <v>7</v>
      </c>
      <c r="W159" s="85">
        <v>2</v>
      </c>
      <c r="X159" s="85">
        <v>11</v>
      </c>
      <c r="Y159" s="36">
        <f>ABS($Q$6)</f>
        <v>2573.8602876663208</v>
      </c>
      <c r="Z159" s="36">
        <f>ABS($T$6)</f>
        <v>0.62480733328719151</v>
      </c>
      <c r="AA159" s="32">
        <f t="shared" si="123"/>
        <v>2432.2399432544094</v>
      </c>
      <c r="AB159" s="93">
        <f>AVERAGE(AA159:AA162)</f>
        <v>2311.3137562899169</v>
      </c>
      <c r="AC159" s="32">
        <f t="shared" si="131"/>
        <v>0.81979409285954064</v>
      </c>
      <c r="AD159" s="101">
        <f>AVERAGE(AC159:AC162)</f>
        <v>0.70132505316084981</v>
      </c>
      <c r="AH159" s="32">
        <f t="shared" si="132"/>
        <v>0.81979409285954075</v>
      </c>
      <c r="AI159" s="32">
        <f>AVERAGE(AH159:AH162,AH171:AH174)</f>
        <v>0.72133012389890805</v>
      </c>
      <c r="AJ159" s="32">
        <f>AI159/(Y159/2)*1000000</f>
        <v>560.50448997208537</v>
      </c>
      <c r="AK159" s="24">
        <f>AJ159/Z159</f>
        <v>897.08372503120177</v>
      </c>
    </row>
    <row r="160" spans="1:38" ht="15.75" thickBot="1">
      <c r="A160" s="6" t="s">
        <v>201</v>
      </c>
      <c r="B160" s="6" t="s">
        <v>223</v>
      </c>
      <c r="C160" s="6" t="s">
        <v>76</v>
      </c>
      <c r="D160" s="6" t="s">
        <v>4</v>
      </c>
      <c r="E160" s="7">
        <v>2.9079782962799072</v>
      </c>
      <c r="F160" s="48">
        <v>15590</v>
      </c>
      <c r="I160" s="85">
        <v>15526</v>
      </c>
      <c r="J160" s="85">
        <v>4</v>
      </c>
      <c r="K160" s="85">
        <v>22</v>
      </c>
      <c r="L160" s="85"/>
      <c r="M160" s="85">
        <v>7</v>
      </c>
      <c r="N160" s="85">
        <v>3</v>
      </c>
      <c r="O160" s="85"/>
      <c r="P160" s="85">
        <v>1</v>
      </c>
      <c r="Q160" s="85">
        <v>7</v>
      </c>
      <c r="R160" s="85"/>
      <c r="S160" s="85"/>
      <c r="T160" s="85"/>
      <c r="U160" s="85"/>
      <c r="V160" s="85">
        <v>7</v>
      </c>
      <c r="W160" s="85">
        <v>3</v>
      </c>
      <c r="X160" s="85">
        <v>10</v>
      </c>
      <c r="Y160" s="36">
        <f t="shared" ref="Y160:Y162" si="133">ABS($Q$6)</f>
        <v>2573.8602876663208</v>
      </c>
      <c r="Z160" s="36">
        <f t="shared" ref="Z160:Z162" si="134">ABS($T$6)</f>
        <v>0.62480733328719151</v>
      </c>
      <c r="AA160" s="32">
        <f t="shared" si="123"/>
        <v>2259.624044253409</v>
      </c>
      <c r="AB160" s="94" t="s">
        <v>54</v>
      </c>
      <c r="AC160" s="32">
        <f t="shared" si="131"/>
        <v>0.80777174896664095</v>
      </c>
      <c r="AD160" s="102" t="s">
        <v>54</v>
      </c>
      <c r="AH160" s="32">
        <f t="shared" si="132"/>
        <v>0.88854892386330508</v>
      </c>
    </row>
    <row r="161" spans="1:37" ht="15.75" thickBot="1">
      <c r="A161" s="6" t="s">
        <v>210</v>
      </c>
      <c r="B161" s="6" t="s">
        <v>223</v>
      </c>
      <c r="C161" s="6" t="s">
        <v>76</v>
      </c>
      <c r="D161" s="6" t="s">
        <v>4</v>
      </c>
      <c r="E161" s="7">
        <v>2.8654613494873047</v>
      </c>
      <c r="F161" s="48">
        <v>16700</v>
      </c>
      <c r="I161" s="85">
        <v>16636</v>
      </c>
      <c r="J161" s="85">
        <v>2</v>
      </c>
      <c r="K161" s="85">
        <v>27</v>
      </c>
      <c r="L161" s="85"/>
      <c r="M161" s="85">
        <v>8</v>
      </c>
      <c r="N161" s="85">
        <v>4</v>
      </c>
      <c r="O161" s="85"/>
      <c r="P161" s="85"/>
      <c r="Q161" s="85">
        <v>8</v>
      </c>
      <c r="R161" s="85"/>
      <c r="S161" s="85">
        <v>2</v>
      </c>
      <c r="T161" s="85"/>
      <c r="U161" s="85"/>
      <c r="V161" s="85">
        <v>4</v>
      </c>
      <c r="W161" s="85"/>
      <c r="X161" s="85">
        <v>9</v>
      </c>
      <c r="Y161" s="36">
        <f t="shared" si="133"/>
        <v>2573.8602876663208</v>
      </c>
      <c r="Z161" s="36">
        <f t="shared" si="134"/>
        <v>0.62480733328719151</v>
      </c>
      <c r="AA161" s="32">
        <f t="shared" si="123"/>
        <v>2226.5865503409855</v>
      </c>
      <c r="AB161" s="95">
        <f>_xlfn.STDEV.P(AA159:AA162)</f>
        <v>78.602848548358025</v>
      </c>
      <c r="AC161" s="32">
        <f t="shared" si="131"/>
        <v>0.67866189856278269</v>
      </c>
      <c r="AD161" s="102">
        <f>_xlfn.STDEV.P(AC159:AC162)</f>
        <v>0.12921448977837449</v>
      </c>
      <c r="AH161" s="32">
        <f t="shared" si="132"/>
        <v>0.67866189856278269</v>
      </c>
    </row>
    <row r="162" spans="1:37" ht="15.75" thickBot="1">
      <c r="A162" s="6" t="s">
        <v>219</v>
      </c>
      <c r="B162" s="6" t="s">
        <v>223</v>
      </c>
      <c r="C162" s="6" t="s">
        <v>76</v>
      </c>
      <c r="D162" s="6" t="s">
        <v>4</v>
      </c>
      <c r="E162" s="7">
        <v>2.9944348335266113</v>
      </c>
      <c r="F162" s="48">
        <v>12617</v>
      </c>
      <c r="I162" s="85">
        <v>12572</v>
      </c>
      <c r="J162" s="85">
        <v>3</v>
      </c>
      <c r="K162" s="85">
        <v>25</v>
      </c>
      <c r="L162" s="85"/>
      <c r="M162" s="85">
        <v>3</v>
      </c>
      <c r="N162" s="85"/>
      <c r="O162" s="85"/>
      <c r="P162" s="85"/>
      <c r="Q162" s="85">
        <v>6</v>
      </c>
      <c r="R162" s="85"/>
      <c r="S162" s="85"/>
      <c r="T162" s="85"/>
      <c r="U162" s="85"/>
      <c r="V162" s="85">
        <v>3</v>
      </c>
      <c r="W162" s="85"/>
      <c r="X162" s="85">
        <v>5</v>
      </c>
      <c r="Y162" s="36">
        <f t="shared" si="133"/>
        <v>2573.8602876663208</v>
      </c>
      <c r="Z162" s="36">
        <f t="shared" si="134"/>
        <v>0.62480733328719151</v>
      </c>
      <c r="AA162" s="32">
        <f t="shared" si="123"/>
        <v>2326.8044873108629</v>
      </c>
      <c r="AB162" s="96"/>
      <c r="AC162" s="32">
        <f t="shared" si="131"/>
        <v>0.49907247225443524</v>
      </c>
      <c r="AD162" s="103"/>
      <c r="AH162" s="32">
        <f t="shared" si="132"/>
        <v>0.49907247225443518</v>
      </c>
    </row>
    <row r="163" spans="1:37" ht="15.75" thickBot="1">
      <c r="A163" s="6" t="s">
        <v>156</v>
      </c>
      <c r="B163" s="6" t="s">
        <v>222</v>
      </c>
      <c r="C163" s="6" t="s">
        <v>76</v>
      </c>
      <c r="D163" s="6" t="s">
        <v>4</v>
      </c>
      <c r="E163" s="7">
        <v>19.235994338989258</v>
      </c>
      <c r="F163" s="48">
        <v>8566</v>
      </c>
      <c r="I163" s="85">
        <v>8348</v>
      </c>
      <c r="J163" s="85">
        <v>15</v>
      </c>
      <c r="K163" s="85">
        <v>63</v>
      </c>
      <c r="L163" s="85"/>
      <c r="M163" s="85">
        <v>11</v>
      </c>
      <c r="N163" s="85">
        <v>20</v>
      </c>
      <c r="O163" s="85"/>
      <c r="P163" s="85">
        <v>5</v>
      </c>
      <c r="Q163" s="85">
        <v>18</v>
      </c>
      <c r="R163" s="85"/>
      <c r="S163" s="85">
        <v>3</v>
      </c>
      <c r="T163" s="85">
        <v>2</v>
      </c>
      <c r="U163" s="85">
        <v>3</v>
      </c>
      <c r="V163" s="85">
        <v>21</v>
      </c>
      <c r="W163" s="85"/>
      <c r="X163" s="85">
        <v>57</v>
      </c>
      <c r="Y163" s="36">
        <f>ABS($Q$10)</f>
        <v>4151.6815185546875</v>
      </c>
      <c r="Z163" s="36">
        <f>ABS($T$10)</f>
        <v>0.62209651472309702</v>
      </c>
      <c r="AA163" s="32">
        <f t="shared" si="123"/>
        <v>9266.6040268357701</v>
      </c>
      <c r="AB163" s="93">
        <f>AVERAGE(AA163:AA166)</f>
        <v>8761.966177064045</v>
      </c>
      <c r="AC163" s="32">
        <f t="shared" si="131"/>
        <v>8.434243671710675</v>
      </c>
      <c r="AD163" s="101">
        <f>AVERAGE(AC163:AC166)</f>
        <v>9.1408327236849907</v>
      </c>
      <c r="AH163" s="32">
        <f t="shared" si="132"/>
        <v>9.4700279822716347</v>
      </c>
      <c r="AI163" s="32">
        <f>AVERAGE(AH163:AH166,AH175:AH178)</f>
        <v>9.5851070110986534</v>
      </c>
      <c r="AJ163" s="32">
        <f>AI163/(Y163/2)*1000000</f>
        <v>4617.4577545319462</v>
      </c>
      <c r="AK163" s="24">
        <f>AJ163/Z163</f>
        <v>7422.4137979413608</v>
      </c>
    </row>
    <row r="164" spans="1:37" ht="15.75" thickBot="1">
      <c r="A164" s="6" t="s">
        <v>165</v>
      </c>
      <c r="B164" s="6" t="s">
        <v>222</v>
      </c>
      <c r="C164" s="6" t="s">
        <v>76</v>
      </c>
      <c r="D164" s="6" t="s">
        <v>4</v>
      </c>
      <c r="E164" s="7">
        <v>18.368267059326172</v>
      </c>
      <c r="F164" s="48">
        <v>11106</v>
      </c>
      <c r="I164" s="85">
        <v>10843</v>
      </c>
      <c r="J164" s="85">
        <v>25</v>
      </c>
      <c r="K164" s="85">
        <v>69</v>
      </c>
      <c r="L164" s="85"/>
      <c r="M164" s="85">
        <v>14</v>
      </c>
      <c r="N164" s="85">
        <v>16</v>
      </c>
      <c r="O164" s="85"/>
      <c r="P164" s="85">
        <v>1</v>
      </c>
      <c r="Q164" s="85">
        <v>20</v>
      </c>
      <c r="R164" s="85"/>
      <c r="S164" s="85">
        <v>3</v>
      </c>
      <c r="T164" s="85"/>
      <c r="U164" s="85">
        <v>4</v>
      </c>
      <c r="V164" s="85">
        <v>23</v>
      </c>
      <c r="W164" s="85">
        <v>4</v>
      </c>
      <c r="X164" s="85">
        <v>84</v>
      </c>
      <c r="Y164" s="36">
        <f t="shared" ref="Y164:Y166" si="135">ABS($Q$10)</f>
        <v>4151.6815185546875</v>
      </c>
      <c r="Z164" s="36">
        <f t="shared" ref="Z164:Z166" si="136">ABS($T$10)</f>
        <v>0.62209651472309702</v>
      </c>
      <c r="AA164" s="32">
        <f t="shared" si="123"/>
        <v>8848.5915777666196</v>
      </c>
      <c r="AB164" s="94" t="s">
        <v>54</v>
      </c>
      <c r="AC164" s="32">
        <f t="shared" si="131"/>
        <v>9.5834436831266991</v>
      </c>
      <c r="AD164" s="102" t="s">
        <v>54</v>
      </c>
      <c r="AH164" s="32">
        <f t="shared" si="132"/>
        <v>9.6975322984020167</v>
      </c>
    </row>
    <row r="165" spans="1:37" ht="15.75" thickBot="1">
      <c r="A165" s="6" t="s">
        <v>174</v>
      </c>
      <c r="B165" s="6" t="s">
        <v>222</v>
      </c>
      <c r="C165" s="6" t="s">
        <v>76</v>
      </c>
      <c r="D165" s="6" t="s">
        <v>4</v>
      </c>
      <c r="E165" s="7">
        <v>17.718791961669922</v>
      </c>
      <c r="F165" s="48">
        <v>12511</v>
      </c>
      <c r="I165" s="85">
        <v>12218</v>
      </c>
      <c r="J165" s="85">
        <v>20</v>
      </c>
      <c r="K165" s="85">
        <v>72</v>
      </c>
      <c r="L165" s="85">
        <v>1</v>
      </c>
      <c r="M165" s="85">
        <v>21</v>
      </c>
      <c r="N165" s="85">
        <v>14</v>
      </c>
      <c r="O165" s="85">
        <v>1</v>
      </c>
      <c r="P165" s="85">
        <v>1</v>
      </c>
      <c r="Q165" s="85">
        <v>25</v>
      </c>
      <c r="R165" s="85">
        <v>0</v>
      </c>
      <c r="S165" s="85">
        <v>11</v>
      </c>
      <c r="T165" s="85">
        <v>0</v>
      </c>
      <c r="U165" s="85">
        <v>11</v>
      </c>
      <c r="V165" s="85">
        <v>27</v>
      </c>
      <c r="W165" s="85">
        <v>1</v>
      </c>
      <c r="X165" s="85">
        <v>88</v>
      </c>
      <c r="Y165" s="36">
        <f t="shared" si="135"/>
        <v>4151.6815185546875</v>
      </c>
      <c r="Z165" s="36">
        <f t="shared" si="136"/>
        <v>0.62209651472309702</v>
      </c>
      <c r="AA165" s="32">
        <f t="shared" si="123"/>
        <v>8535.718302322146</v>
      </c>
      <c r="AB165" s="95">
        <f>_xlfn.STDEV.P(AA163:AA166)</f>
        <v>334.13606690067223</v>
      </c>
      <c r="AC165" s="32">
        <f t="shared" si="131"/>
        <v>8.9100211007254462</v>
      </c>
      <c r="AD165" s="102">
        <f>_xlfn.STDEV.P(AC163:AC166)</f>
        <v>0.49831300846904786</v>
      </c>
      <c r="AH165" s="32">
        <f t="shared" si="132"/>
        <v>9.1125215802873871</v>
      </c>
    </row>
    <row r="166" spans="1:37" ht="15.75" thickBot="1">
      <c r="A166" s="6" t="s">
        <v>183</v>
      </c>
      <c r="B166" s="6" t="s">
        <v>222</v>
      </c>
      <c r="C166" s="6" t="s">
        <v>76</v>
      </c>
      <c r="D166" s="6" t="s">
        <v>4</v>
      </c>
      <c r="E166" s="7">
        <v>17.430732727050781</v>
      </c>
      <c r="F166" s="48">
        <v>11699</v>
      </c>
      <c r="I166" s="85">
        <v>11408</v>
      </c>
      <c r="J166" s="85">
        <v>20</v>
      </c>
      <c r="K166" s="85">
        <v>60</v>
      </c>
      <c r="L166" s="85">
        <v>1</v>
      </c>
      <c r="M166" s="85">
        <v>18</v>
      </c>
      <c r="N166" s="85">
        <v>21</v>
      </c>
      <c r="O166" s="85"/>
      <c r="P166" s="85">
        <v>3</v>
      </c>
      <c r="Q166" s="85">
        <v>32</v>
      </c>
      <c r="R166" s="85"/>
      <c r="S166" s="85">
        <v>6</v>
      </c>
      <c r="T166" s="85"/>
      <c r="U166" s="85">
        <v>5</v>
      </c>
      <c r="V166" s="85">
        <v>34</v>
      </c>
      <c r="W166" s="85">
        <v>2</v>
      </c>
      <c r="X166" s="85">
        <v>89</v>
      </c>
      <c r="Y166" s="36">
        <f t="shared" si="135"/>
        <v>4151.6815185546875</v>
      </c>
      <c r="Z166" s="36">
        <f t="shared" si="136"/>
        <v>0.62209651472309702</v>
      </c>
      <c r="AA166" s="32">
        <f t="shared" si="123"/>
        <v>8396.9508013316463</v>
      </c>
      <c r="AB166" s="96"/>
      <c r="AC166" s="32">
        <f t="shared" si="131"/>
        <v>9.6356224391771406</v>
      </c>
      <c r="AD166" s="103"/>
      <c r="AH166" s="32">
        <f t="shared" si="132"/>
        <v>10.068684121836787</v>
      </c>
    </row>
    <row r="167" spans="1:37" s="12" customFormat="1" ht="15.75" thickBot="1">
      <c r="A167" s="6" t="s">
        <v>157</v>
      </c>
      <c r="B167" s="6" t="s">
        <v>224</v>
      </c>
      <c r="C167" s="6" t="s">
        <v>73</v>
      </c>
      <c r="D167" s="6" t="s">
        <v>7</v>
      </c>
      <c r="E167" s="7">
        <v>0.58888649940490723</v>
      </c>
      <c r="F167" s="48">
        <v>17092</v>
      </c>
      <c r="G167" s="48"/>
      <c r="H167" s="48"/>
      <c r="I167" s="85">
        <v>16997</v>
      </c>
      <c r="J167" s="85">
        <v>6</v>
      </c>
      <c r="K167" s="85">
        <v>68</v>
      </c>
      <c r="L167" s="85">
        <v>1</v>
      </c>
      <c r="M167" s="85">
        <v>19</v>
      </c>
      <c r="N167" s="85"/>
      <c r="O167" s="88"/>
      <c r="P167" s="88"/>
      <c r="Q167" s="88"/>
      <c r="R167" s="85"/>
      <c r="S167" s="85"/>
      <c r="T167" s="85"/>
      <c r="U167" s="85"/>
      <c r="V167" s="85">
        <v>1</v>
      </c>
      <c r="W167" s="85"/>
      <c r="X167" s="85"/>
      <c r="Y167" s="5">
        <f>ABS($Q$2)</f>
        <v>9100.3961563110352</v>
      </c>
      <c r="Z167" s="5">
        <f>ABS($T$2)</f>
        <v>0.65981183734012849</v>
      </c>
      <c r="AA167" s="32">
        <f t="shared" si="123"/>
        <v>129.41997013976589</v>
      </c>
      <c r="AB167" s="93">
        <f>AVERAGE(AA167:AA170)</f>
        <v>178.90766694049552</v>
      </c>
      <c r="AC167" s="32">
        <f>E167*X167/SUM(J167,L167,N167,P167,R167,T167,V167,X167)</f>
        <v>0</v>
      </c>
      <c r="AD167" s="101">
        <f>AVERAGE(AC167:AC170)</f>
        <v>5.4042156447063797E-2</v>
      </c>
      <c r="AE167" s="32"/>
      <c r="AF167" s="32"/>
      <c r="AG167" s="32"/>
      <c r="AH167" s="5">
        <f>E167*(SUM(L167,P167,T167,X167)/(SUM(L167,P167,T167,X167)+SUM(J167,N167,R167,V167)))</f>
        <v>7.3610812425613403E-2</v>
      </c>
      <c r="AI167" s="32"/>
      <c r="AJ167" s="32"/>
      <c r="AK167" s="32"/>
    </row>
    <row r="168" spans="1:37" s="8" customFormat="1" ht="15.75" thickBot="1">
      <c r="A168" s="6" t="s">
        <v>166</v>
      </c>
      <c r="B168" s="6" t="s">
        <v>224</v>
      </c>
      <c r="C168" s="6" t="s">
        <v>73</v>
      </c>
      <c r="D168" s="6" t="s">
        <v>7</v>
      </c>
      <c r="E168" s="7">
        <v>0.87270700931549072</v>
      </c>
      <c r="F168" s="48">
        <v>17302</v>
      </c>
      <c r="G168" s="48"/>
      <c r="H168" s="48"/>
      <c r="I168" s="5">
        <v>17224</v>
      </c>
      <c r="J168" s="5">
        <v>12</v>
      </c>
      <c r="K168" s="85">
        <v>54</v>
      </c>
      <c r="L168" s="85"/>
      <c r="M168" s="85">
        <v>10</v>
      </c>
      <c r="N168" s="85"/>
      <c r="O168" s="85"/>
      <c r="P168" s="85"/>
      <c r="Q168" s="85">
        <v>1</v>
      </c>
      <c r="R168" s="85"/>
      <c r="S168" s="85"/>
      <c r="T168" s="85"/>
      <c r="U168" s="85"/>
      <c r="V168" s="85"/>
      <c r="W168" s="85">
        <v>1</v>
      </c>
      <c r="X168" s="85"/>
      <c r="Y168" s="5">
        <f t="shared" ref="Y168:Y170" si="137">ABS($Q$2)</f>
        <v>9100.3961563110352</v>
      </c>
      <c r="Z168" s="5">
        <f t="shared" ref="Z168:Z170" si="138">ABS($T$2)</f>
        <v>0.65981183734012849</v>
      </c>
      <c r="AA168" s="32">
        <f t="shared" si="123"/>
        <v>191.79538875574707</v>
      </c>
      <c r="AB168" s="94" t="s">
        <v>54</v>
      </c>
      <c r="AC168" s="32">
        <f t="shared" ref="AC168:AC178" si="139">E168*X168/SUM(J168,L168,N168,P168,R168,T168,V168,X168)</f>
        <v>0</v>
      </c>
      <c r="AD168" s="102" t="s">
        <v>54</v>
      </c>
      <c r="AE168" s="5"/>
      <c r="AF168" s="5"/>
      <c r="AG168" s="5"/>
      <c r="AH168" s="5">
        <f t="shared" ref="AH168:AH178" si="140">E168*(SUM(L168,P168,T168,X168)/(SUM(L168,P168,T168,X168)+SUM(J168,N168,R168,V168)))</f>
        <v>0</v>
      </c>
      <c r="AI168" s="5"/>
      <c r="AJ168" s="5"/>
      <c r="AK168" s="5"/>
    </row>
    <row r="169" spans="1:37" ht="15.75" thickBot="1">
      <c r="A169" s="6" t="s">
        <v>175</v>
      </c>
      <c r="B169" s="6" t="s">
        <v>224</v>
      </c>
      <c r="C169" s="6" t="s">
        <v>73</v>
      </c>
      <c r="D169" s="6" t="s">
        <v>7</v>
      </c>
      <c r="E169" s="7">
        <v>0.77409034967422485</v>
      </c>
      <c r="F169" s="48">
        <v>17880</v>
      </c>
      <c r="G169" s="48"/>
      <c r="H169" s="48"/>
      <c r="I169" s="85">
        <v>17778</v>
      </c>
      <c r="J169" s="85">
        <v>9</v>
      </c>
      <c r="K169" s="88">
        <v>77</v>
      </c>
      <c r="L169" s="85">
        <v>1</v>
      </c>
      <c r="M169" s="85">
        <v>10</v>
      </c>
      <c r="N169" s="85"/>
      <c r="O169" s="85"/>
      <c r="P169" s="85"/>
      <c r="Q169" s="85">
        <v>3</v>
      </c>
      <c r="R169" s="85"/>
      <c r="S169" s="85">
        <v>1</v>
      </c>
      <c r="T169" s="85"/>
      <c r="U169" s="85"/>
      <c r="V169" s="85"/>
      <c r="W169" s="85"/>
      <c r="X169" s="85">
        <v>1</v>
      </c>
      <c r="Y169" s="5">
        <f t="shared" si="137"/>
        <v>9100.3961563110352</v>
      </c>
      <c r="Z169" s="5">
        <f t="shared" si="138"/>
        <v>0.65981183734012849</v>
      </c>
      <c r="AA169" s="32">
        <f t="shared" si="123"/>
        <v>170.12234113289691</v>
      </c>
      <c r="AB169" s="95">
        <f>_xlfn.STDEV.P(AA167:AA170)</f>
        <v>34.467858164716205</v>
      </c>
      <c r="AC169" s="32">
        <f t="shared" si="139"/>
        <v>7.0371849970384079E-2</v>
      </c>
      <c r="AD169" s="102">
        <f>_xlfn.STDEV.P(AC167:AC170)</f>
        <v>6.0263335481337922E-2</v>
      </c>
      <c r="AH169" s="5">
        <f t="shared" si="140"/>
        <v>0.14074369994076816</v>
      </c>
    </row>
    <row r="170" spans="1:37" ht="15.75" thickBot="1">
      <c r="A170" s="6" t="s">
        <v>184</v>
      </c>
      <c r="B170" s="6" t="s">
        <v>224</v>
      </c>
      <c r="C170" s="6" t="s">
        <v>73</v>
      </c>
      <c r="D170" s="6" t="s">
        <v>7</v>
      </c>
      <c r="E170" s="7">
        <v>1.0205774307250977</v>
      </c>
      <c r="F170" s="48">
        <v>17262</v>
      </c>
      <c r="G170" s="48"/>
      <c r="H170" s="48"/>
      <c r="I170" s="85">
        <v>17159</v>
      </c>
      <c r="J170" s="85">
        <v>11</v>
      </c>
      <c r="K170" s="85">
        <v>78</v>
      </c>
      <c r="L170" s="85"/>
      <c r="M170" s="88">
        <v>10</v>
      </c>
      <c r="N170" s="85"/>
      <c r="O170" s="85"/>
      <c r="P170" s="85"/>
      <c r="Q170" s="88">
        <v>1</v>
      </c>
      <c r="R170" s="85"/>
      <c r="S170" s="85"/>
      <c r="T170" s="85"/>
      <c r="U170" s="85"/>
      <c r="V170" s="85">
        <v>1</v>
      </c>
      <c r="W170" s="85"/>
      <c r="X170" s="85">
        <v>2</v>
      </c>
      <c r="Y170" s="36">
        <f t="shared" si="137"/>
        <v>9100.3961563110352</v>
      </c>
      <c r="Z170" s="36">
        <f t="shared" si="138"/>
        <v>0.65981183734012849</v>
      </c>
      <c r="AA170" s="32">
        <f t="shared" si="123"/>
        <v>224.2929677335722</v>
      </c>
      <c r="AB170" s="96"/>
      <c r="AC170" s="32">
        <f t="shared" si="139"/>
        <v>0.14579677581787109</v>
      </c>
      <c r="AD170" s="103"/>
      <c r="AH170" s="5">
        <f t="shared" si="140"/>
        <v>0.14579677581787109</v>
      </c>
    </row>
    <row r="171" spans="1:37" ht="15.75" thickBot="1">
      <c r="A171" s="6" t="s">
        <v>192</v>
      </c>
      <c r="B171" s="6" t="s">
        <v>223</v>
      </c>
      <c r="C171" s="6" t="s">
        <v>73</v>
      </c>
      <c r="D171" s="6" t="s">
        <v>7</v>
      </c>
      <c r="E171" s="7">
        <v>1.7876878976821899</v>
      </c>
      <c r="F171" s="48">
        <v>16899</v>
      </c>
      <c r="G171" s="48"/>
      <c r="H171" s="48"/>
      <c r="I171" s="85">
        <v>16829</v>
      </c>
      <c r="J171" s="85">
        <v>4</v>
      </c>
      <c r="K171" s="85">
        <v>27</v>
      </c>
      <c r="L171" s="85"/>
      <c r="M171" s="85">
        <v>11</v>
      </c>
      <c r="N171" s="85">
        <v>2</v>
      </c>
      <c r="O171" s="85"/>
      <c r="P171" s="85"/>
      <c r="Q171" s="85">
        <v>4</v>
      </c>
      <c r="R171" s="85"/>
      <c r="S171" s="85">
        <v>2</v>
      </c>
      <c r="T171" s="85"/>
      <c r="U171" s="85"/>
      <c r="V171" s="85">
        <v>7</v>
      </c>
      <c r="W171" s="85">
        <v>2</v>
      </c>
      <c r="X171" s="85">
        <v>11</v>
      </c>
      <c r="Y171" s="36">
        <f>ABS($Q$6)</f>
        <v>2573.8602876663208</v>
      </c>
      <c r="Z171" s="36">
        <f>ABS($T$6)</f>
        <v>0.62480733328719151</v>
      </c>
      <c r="AA171" s="32">
        <f t="shared" si="123"/>
        <v>1389.1102840730014</v>
      </c>
      <c r="AB171" s="93">
        <f>AVERAGE(AA171:AA174)</f>
        <v>1230.7292516987898</v>
      </c>
      <c r="AC171" s="32">
        <f t="shared" si="139"/>
        <v>0.81935695310433709</v>
      </c>
      <c r="AD171" s="101">
        <f>AVERAGE(AC171:AC174)</f>
        <v>0.70095374232820529</v>
      </c>
      <c r="AH171" s="5">
        <f t="shared" si="140"/>
        <v>0.81935695310433698</v>
      </c>
      <c r="AI171" s="32"/>
      <c r="AJ171" s="32"/>
      <c r="AK171" s="32"/>
    </row>
    <row r="172" spans="1:37" ht="15.75" thickBot="1">
      <c r="A172" s="6" t="s">
        <v>201</v>
      </c>
      <c r="B172" s="6" t="s">
        <v>223</v>
      </c>
      <c r="C172" s="6" t="s">
        <v>73</v>
      </c>
      <c r="D172" s="6" t="s">
        <v>7</v>
      </c>
      <c r="E172" s="7">
        <v>2.0187158584594727</v>
      </c>
      <c r="F172" s="48">
        <v>15590</v>
      </c>
      <c r="G172" s="48"/>
      <c r="H172" s="48"/>
      <c r="I172" s="85">
        <v>15526</v>
      </c>
      <c r="J172" s="85">
        <v>4</v>
      </c>
      <c r="K172" s="85">
        <v>22</v>
      </c>
      <c r="L172" s="85"/>
      <c r="M172" s="85">
        <v>7</v>
      </c>
      <c r="N172" s="85">
        <v>3</v>
      </c>
      <c r="O172" s="85"/>
      <c r="P172" s="85">
        <v>1</v>
      </c>
      <c r="Q172" s="85">
        <v>7</v>
      </c>
      <c r="R172" s="85"/>
      <c r="S172" s="85"/>
      <c r="T172" s="85"/>
      <c r="U172" s="85"/>
      <c r="V172" s="85">
        <v>7</v>
      </c>
      <c r="W172" s="85">
        <v>3</v>
      </c>
      <c r="X172" s="85">
        <v>10</v>
      </c>
      <c r="Y172" s="36">
        <f t="shared" ref="Y172:Y174" si="141">ABS($Q$6)</f>
        <v>2573.8602876663208</v>
      </c>
      <c r="Z172" s="36">
        <f t="shared" ref="Z172:Z174" si="142">ABS($T$6)</f>
        <v>0.62480733328719151</v>
      </c>
      <c r="AA172" s="32">
        <f t="shared" si="123"/>
        <v>1568.6289330722072</v>
      </c>
      <c r="AB172" s="94" t="s">
        <v>54</v>
      </c>
      <c r="AC172" s="32">
        <f t="shared" si="139"/>
        <v>0.80748634338378911</v>
      </c>
      <c r="AD172" s="102" t="s">
        <v>54</v>
      </c>
      <c r="AH172" s="5">
        <f t="shared" si="140"/>
        <v>0.88823497772216797</v>
      </c>
    </row>
    <row r="173" spans="1:37" ht="15.75" thickBot="1">
      <c r="A173" s="6" t="s">
        <v>210</v>
      </c>
      <c r="B173" s="6" t="s">
        <v>223</v>
      </c>
      <c r="C173" s="6" t="s">
        <v>73</v>
      </c>
      <c r="D173" s="6" t="s">
        <v>7</v>
      </c>
      <c r="E173" s="7">
        <v>1.4319146871566772</v>
      </c>
      <c r="F173" s="48">
        <v>16700</v>
      </c>
      <c r="G173" s="48"/>
      <c r="H173" s="48"/>
      <c r="I173" s="85">
        <v>16636</v>
      </c>
      <c r="J173" s="85">
        <v>2</v>
      </c>
      <c r="K173" s="85">
        <v>27</v>
      </c>
      <c r="L173" s="85"/>
      <c r="M173" s="85">
        <v>8</v>
      </c>
      <c r="N173" s="85">
        <v>4</v>
      </c>
      <c r="O173" s="85"/>
      <c r="P173" s="85"/>
      <c r="Q173" s="85">
        <v>8</v>
      </c>
      <c r="R173" s="85"/>
      <c r="S173" s="85">
        <v>2</v>
      </c>
      <c r="T173" s="85"/>
      <c r="U173" s="85"/>
      <c r="V173" s="85">
        <v>4</v>
      </c>
      <c r="W173" s="85"/>
      <c r="X173" s="85">
        <v>9</v>
      </c>
      <c r="Y173" s="36">
        <f t="shared" si="141"/>
        <v>2573.8602876663208</v>
      </c>
      <c r="Z173" s="36">
        <f t="shared" si="142"/>
        <v>0.62480733328719151</v>
      </c>
      <c r="AA173" s="32">
        <f t="shared" si="123"/>
        <v>1112.6592177658347</v>
      </c>
      <c r="AB173" s="95">
        <f>_xlfn.STDEV.P(AA171:AA174)</f>
        <v>272.14178167224964</v>
      </c>
      <c r="AC173" s="32">
        <f t="shared" si="139"/>
        <v>0.67827537812684713</v>
      </c>
      <c r="AD173" s="102">
        <f>_xlfn.STDEV.P(AC171:AC174)</f>
        <v>0.12921967607001825</v>
      </c>
      <c r="AH173" s="5">
        <f t="shared" si="140"/>
        <v>0.67827537812684713</v>
      </c>
    </row>
    <row r="174" spans="1:37" ht="15.75" thickBot="1">
      <c r="A174" s="6" t="s">
        <v>219</v>
      </c>
      <c r="B174" s="6" t="s">
        <v>223</v>
      </c>
      <c r="C174" s="6" t="s">
        <v>73</v>
      </c>
      <c r="D174" s="6" t="s">
        <v>7</v>
      </c>
      <c r="E174" s="7">
        <v>1.0971318483352661</v>
      </c>
      <c r="F174" s="48">
        <v>12617</v>
      </c>
      <c r="G174" s="48">
        <v>11</v>
      </c>
      <c r="H174" s="48">
        <v>12606</v>
      </c>
      <c r="I174" s="85">
        <v>12572</v>
      </c>
      <c r="J174" s="85">
        <v>3</v>
      </c>
      <c r="K174" s="85">
        <v>25</v>
      </c>
      <c r="L174" s="85"/>
      <c r="M174" s="85">
        <v>3</v>
      </c>
      <c r="N174" s="85"/>
      <c r="O174" s="85"/>
      <c r="P174" s="85"/>
      <c r="Q174" s="85">
        <v>6</v>
      </c>
      <c r="R174" s="85"/>
      <c r="S174" s="85"/>
      <c r="T174" s="85"/>
      <c r="U174" s="85"/>
      <c r="V174" s="85">
        <v>3</v>
      </c>
      <c r="W174" s="85"/>
      <c r="X174" s="85">
        <v>5</v>
      </c>
      <c r="Y174" s="36">
        <f t="shared" si="141"/>
        <v>2573.8602876663208</v>
      </c>
      <c r="Z174" s="36">
        <f t="shared" si="142"/>
        <v>0.62480733328719151</v>
      </c>
      <c r="AA174" s="32">
        <f t="shared" si="123"/>
        <v>852.51857188411611</v>
      </c>
      <c r="AB174" s="96"/>
      <c r="AC174" s="32">
        <f t="shared" si="139"/>
        <v>0.49869629469784821</v>
      </c>
      <c r="AD174" s="103"/>
      <c r="AH174" s="5">
        <f t="shared" si="140"/>
        <v>0.49869629469784821</v>
      </c>
    </row>
    <row r="175" spans="1:37" ht="15.75" thickBot="1">
      <c r="A175" s="6" t="s">
        <v>156</v>
      </c>
      <c r="B175" s="6" t="s">
        <v>222</v>
      </c>
      <c r="C175" s="6" t="s">
        <v>73</v>
      </c>
      <c r="D175" s="6" t="s">
        <v>7</v>
      </c>
      <c r="E175" s="7">
        <v>17.745815277099609</v>
      </c>
      <c r="F175" s="48">
        <v>8566</v>
      </c>
      <c r="G175" s="48">
        <v>120</v>
      </c>
      <c r="H175" s="48">
        <v>8446</v>
      </c>
      <c r="I175" s="85">
        <v>8348</v>
      </c>
      <c r="J175" s="85">
        <v>15</v>
      </c>
      <c r="K175" s="85">
        <v>63</v>
      </c>
      <c r="L175" s="85"/>
      <c r="M175" s="85">
        <v>11</v>
      </c>
      <c r="N175" s="85">
        <v>20</v>
      </c>
      <c r="O175" s="85"/>
      <c r="P175" s="85">
        <v>5</v>
      </c>
      <c r="Q175" s="85">
        <v>18</v>
      </c>
      <c r="R175" s="85"/>
      <c r="S175" s="85">
        <v>3</v>
      </c>
      <c r="T175" s="85">
        <v>2</v>
      </c>
      <c r="U175" s="85">
        <v>3</v>
      </c>
      <c r="V175" s="85">
        <v>21</v>
      </c>
      <c r="W175" s="85"/>
      <c r="X175" s="85">
        <v>57</v>
      </c>
      <c r="Y175" s="36">
        <f>ABS($Q$10)</f>
        <v>4151.6815185546875</v>
      </c>
      <c r="Z175" s="36">
        <f>ABS($T$10)</f>
        <v>0.62209651472309702</v>
      </c>
      <c r="AA175" s="32">
        <f>E175/(Y175/2)*1000000</f>
        <v>8548.7363121617309</v>
      </c>
      <c r="AB175" s="93">
        <f>AVERAGE(AA175:AA178)</f>
        <v>8213.9965611798689</v>
      </c>
      <c r="AC175" s="32">
        <f t="shared" si="139"/>
        <v>8.4292622566223141</v>
      </c>
      <c r="AD175" s="101">
        <f>AVERAGE(AC175:AC178)</f>
        <v>9.1368485652218787</v>
      </c>
      <c r="AH175" s="5">
        <f t="shared" si="140"/>
        <v>9.4644348144531243</v>
      </c>
      <c r="AI175" s="32"/>
      <c r="AJ175" s="32"/>
      <c r="AK175" s="32"/>
    </row>
    <row r="176" spans="1:37" ht="15.75" thickBot="1">
      <c r="A176" s="6" t="s">
        <v>165</v>
      </c>
      <c r="B176" s="6" t="s">
        <v>222</v>
      </c>
      <c r="C176" s="6" t="s">
        <v>73</v>
      </c>
      <c r="D176" s="6" t="s">
        <v>7</v>
      </c>
      <c r="E176" s="7">
        <v>16.989913940429688</v>
      </c>
      <c r="F176" s="48">
        <v>11106</v>
      </c>
      <c r="G176" s="48">
        <v>149</v>
      </c>
      <c r="H176" s="48">
        <v>10957</v>
      </c>
      <c r="I176" s="85">
        <v>10843</v>
      </c>
      <c r="J176" s="85">
        <v>25</v>
      </c>
      <c r="K176" s="85">
        <v>69</v>
      </c>
      <c r="L176" s="85"/>
      <c r="M176" s="85">
        <v>14</v>
      </c>
      <c r="N176" s="85">
        <v>16</v>
      </c>
      <c r="O176" s="85"/>
      <c r="P176" s="85">
        <v>1</v>
      </c>
      <c r="Q176" s="85">
        <v>20</v>
      </c>
      <c r="R176" s="85"/>
      <c r="S176" s="85">
        <v>3</v>
      </c>
      <c r="T176" s="85"/>
      <c r="U176" s="85">
        <v>4</v>
      </c>
      <c r="V176" s="85">
        <v>23</v>
      </c>
      <c r="W176" s="85">
        <v>4</v>
      </c>
      <c r="X176" s="85">
        <v>84</v>
      </c>
      <c r="Y176" s="36">
        <f t="shared" ref="Y176:Y178" si="143">ABS($Q$10)</f>
        <v>4151.6815185546875</v>
      </c>
      <c r="Z176" s="36">
        <f t="shared" ref="Z176:Z178" si="144">ABS($T$10)</f>
        <v>0.62209651472309702</v>
      </c>
      <c r="AA176" s="32">
        <f t="shared" si="123"/>
        <v>8184.5940564074554</v>
      </c>
      <c r="AB176" s="94" t="s">
        <v>54</v>
      </c>
      <c r="AC176" s="32">
        <f t="shared" si="139"/>
        <v>9.5782065167523065</v>
      </c>
      <c r="AD176" s="102" t="s">
        <v>54</v>
      </c>
      <c r="AH176" s="5">
        <f t="shared" si="140"/>
        <v>9.6922327848088816</v>
      </c>
    </row>
    <row r="177" spans="1:37" ht="15.75" thickBot="1">
      <c r="A177" s="6" t="s">
        <v>174</v>
      </c>
      <c r="B177" s="6" t="s">
        <v>222</v>
      </c>
      <c r="C177" s="6" t="s">
        <v>73</v>
      </c>
      <c r="D177" s="6" t="s">
        <v>7</v>
      </c>
      <c r="E177" s="7">
        <v>15.273968696594238</v>
      </c>
      <c r="F177" s="48">
        <v>12511</v>
      </c>
      <c r="G177" s="48">
        <v>151</v>
      </c>
      <c r="H177" s="48">
        <v>12360</v>
      </c>
      <c r="I177" s="85">
        <v>12218</v>
      </c>
      <c r="J177" s="85">
        <v>20</v>
      </c>
      <c r="K177" s="85">
        <v>72</v>
      </c>
      <c r="L177" s="85">
        <v>1</v>
      </c>
      <c r="M177" s="85">
        <v>21</v>
      </c>
      <c r="N177" s="85">
        <v>14</v>
      </c>
      <c r="O177" s="85">
        <v>1</v>
      </c>
      <c r="P177" s="85">
        <v>1</v>
      </c>
      <c r="Q177" s="85">
        <v>25</v>
      </c>
      <c r="R177" s="85">
        <v>0</v>
      </c>
      <c r="S177" s="85">
        <v>11</v>
      </c>
      <c r="T177" s="85">
        <v>0</v>
      </c>
      <c r="U177" s="85">
        <v>11</v>
      </c>
      <c r="V177" s="85">
        <v>27</v>
      </c>
      <c r="W177" s="85">
        <v>1</v>
      </c>
      <c r="X177" s="85">
        <v>88</v>
      </c>
      <c r="Y177" s="36">
        <f t="shared" si="143"/>
        <v>4151.6815185546875</v>
      </c>
      <c r="Z177" s="36">
        <f t="shared" si="144"/>
        <v>0.62209651472309702</v>
      </c>
      <c r="AA177" s="32">
        <f t="shared" si="123"/>
        <v>7357.967429983174</v>
      </c>
      <c r="AB177" s="95">
        <f>_xlfn.STDEV.P(AA175:AA178)</f>
        <v>535.94837293867738</v>
      </c>
      <c r="AC177" s="32">
        <f t="shared" si="139"/>
        <v>8.9013857304655168</v>
      </c>
      <c r="AD177" s="102">
        <f>_xlfn.STDEV.P(AC175:AC178)</f>
        <v>0.500652580140033</v>
      </c>
      <c r="AH177" s="5">
        <f t="shared" si="140"/>
        <v>9.103689951612461</v>
      </c>
    </row>
    <row r="178" spans="1:37" ht="15.75" thickBot="1">
      <c r="A178" s="6" t="s">
        <v>183</v>
      </c>
      <c r="B178" s="6" t="s">
        <v>222</v>
      </c>
      <c r="C178" s="6" t="s">
        <v>73</v>
      </c>
      <c r="D178" s="6" t="s">
        <v>7</v>
      </c>
      <c r="E178" s="7">
        <v>18.194097518920898</v>
      </c>
      <c r="F178" s="48">
        <v>11699</v>
      </c>
      <c r="G178" s="48">
        <v>168</v>
      </c>
      <c r="H178" s="48">
        <v>11531</v>
      </c>
      <c r="I178" s="85">
        <v>11408</v>
      </c>
      <c r="J178" s="85">
        <v>20</v>
      </c>
      <c r="K178" s="85">
        <v>60</v>
      </c>
      <c r="L178" s="85">
        <v>1</v>
      </c>
      <c r="M178" s="85">
        <v>18</v>
      </c>
      <c r="N178" s="85">
        <v>21</v>
      </c>
      <c r="O178" s="85"/>
      <c r="P178" s="85">
        <v>3</v>
      </c>
      <c r="Q178" s="85">
        <v>32</v>
      </c>
      <c r="R178" s="85"/>
      <c r="S178" s="85">
        <v>6</v>
      </c>
      <c r="T178" s="85"/>
      <c r="U178" s="85">
        <v>5</v>
      </c>
      <c r="V178" s="85">
        <v>34</v>
      </c>
      <c r="W178" s="85">
        <v>2</v>
      </c>
      <c r="X178" s="85">
        <v>89</v>
      </c>
      <c r="Y178" s="36">
        <f t="shared" si="143"/>
        <v>4151.6815185546875</v>
      </c>
      <c r="Z178" s="36">
        <f t="shared" si="144"/>
        <v>0.62209651472309702</v>
      </c>
      <c r="AA178" s="32">
        <f t="shared" si="123"/>
        <v>8764.6884461671125</v>
      </c>
      <c r="AB178" s="96"/>
      <c r="AC178" s="32">
        <f t="shared" si="139"/>
        <v>9.638539757047381</v>
      </c>
      <c r="AD178" s="103"/>
      <c r="AH178" s="5">
        <f t="shared" si="140"/>
        <v>10.071732555116926</v>
      </c>
    </row>
    <row r="180" spans="1:37" ht="28.5">
      <c r="A180" s="18" t="s">
        <v>90</v>
      </c>
    </row>
    <row r="181" spans="1:37" ht="15.75" thickBot="1">
      <c r="A181" s="30" t="s">
        <v>0</v>
      </c>
      <c r="B181" s="30" t="s">
        <v>1</v>
      </c>
      <c r="C181" s="30" t="s">
        <v>72</v>
      </c>
      <c r="D181" s="30" t="s">
        <v>2</v>
      </c>
      <c r="E181" s="34" t="s">
        <v>45</v>
      </c>
      <c r="F181" s="30" t="s">
        <v>11</v>
      </c>
      <c r="G181" s="30" t="s">
        <v>12</v>
      </c>
      <c r="H181" s="30" t="s">
        <v>13</v>
      </c>
      <c r="I181" s="4" t="s">
        <v>70</v>
      </c>
      <c r="J181" s="4" t="s">
        <v>20</v>
      </c>
      <c r="K181" s="4" t="s">
        <v>23</v>
      </c>
      <c r="L181" s="4" t="s">
        <v>21</v>
      </c>
      <c r="M181" s="4" t="s">
        <v>24</v>
      </c>
      <c r="N181" s="4" t="s">
        <v>25</v>
      </c>
      <c r="O181" s="4" t="s">
        <v>26</v>
      </c>
      <c r="P181" s="4" t="s">
        <v>22</v>
      </c>
      <c r="Q181" s="4" t="s">
        <v>27</v>
      </c>
      <c r="R181" s="4" t="s">
        <v>28</v>
      </c>
      <c r="S181" s="4" t="s">
        <v>29</v>
      </c>
      <c r="T181" s="4" t="s">
        <v>30</v>
      </c>
      <c r="U181" s="4" t="s">
        <v>31</v>
      </c>
      <c r="V181" s="4" t="s">
        <v>32</v>
      </c>
      <c r="W181" s="4" t="s">
        <v>33</v>
      </c>
      <c r="X181" s="4" t="s">
        <v>34</v>
      </c>
      <c r="Y181" s="31" t="s">
        <v>47</v>
      </c>
      <c r="Z181" s="35" t="s">
        <v>44</v>
      </c>
      <c r="AA181" s="36" t="s">
        <v>52</v>
      </c>
      <c r="AB181" s="5" t="s">
        <v>60</v>
      </c>
      <c r="AC181" s="5" t="s">
        <v>46</v>
      </c>
      <c r="AD181" s="5" t="s">
        <v>50</v>
      </c>
      <c r="AE181" s="5" t="s">
        <v>59</v>
      </c>
      <c r="AF181" s="5" t="s">
        <v>51</v>
      </c>
      <c r="AG181" s="5" t="s">
        <v>53</v>
      </c>
      <c r="AH181" s="5" t="s">
        <v>78</v>
      </c>
      <c r="AI181" s="5" t="s">
        <v>81</v>
      </c>
      <c r="AJ181" s="5" t="s">
        <v>79</v>
      </c>
      <c r="AK181" s="5" t="s">
        <v>80</v>
      </c>
    </row>
    <row r="182" spans="1:37" ht="15.75" thickBot="1">
      <c r="A182" s="6">
        <v>0</v>
      </c>
      <c r="B182" s="6" t="s">
        <v>87</v>
      </c>
      <c r="C182" s="6" t="s">
        <v>73</v>
      </c>
      <c r="D182" s="6" t="s">
        <v>3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0</v>
      </c>
      <c r="S182" s="6">
        <v>0</v>
      </c>
      <c r="T182" s="6">
        <v>0</v>
      </c>
      <c r="U182" s="6">
        <v>0</v>
      </c>
      <c r="V182" s="6">
        <v>0</v>
      </c>
      <c r="W182" s="6">
        <v>0</v>
      </c>
      <c r="X182" s="6">
        <v>0</v>
      </c>
      <c r="Y182" s="32">
        <f>ABS($Q$2)</f>
        <v>9100.3961563110352</v>
      </c>
      <c r="Z182" s="32">
        <f>ABS($T$2)</f>
        <v>0.65981183734012849</v>
      </c>
      <c r="AA182" s="32">
        <f>E182/(Y182/2)*1000000</f>
        <v>0</v>
      </c>
      <c r="AB182" s="5">
        <f>AVERAGE(AA182:AA183)</f>
        <v>0</v>
      </c>
      <c r="AC182" s="5" t="e">
        <f>E182*X182/SUM(J182,L182,N182,P182,R182,T182,V182,X182)</f>
        <v>#DIV/0!</v>
      </c>
      <c r="AD182" s="5" t="e">
        <f>AVERAGE(AC182:AC183)</f>
        <v>#DIV/0!</v>
      </c>
      <c r="AE182" s="5" t="e">
        <f>AVERAGE(AD182,AD188,AD184,AD186)</f>
        <v>#DIV/0!</v>
      </c>
      <c r="AF182" s="5" t="e">
        <f>AE182/(Y182/2)*1000000</f>
        <v>#DIV/0!</v>
      </c>
      <c r="AG182" s="23" t="e">
        <f>AF182/Z182</f>
        <v>#DIV/0!</v>
      </c>
      <c r="AH182" s="5"/>
      <c r="AI182" s="5"/>
      <c r="AJ182" s="5"/>
      <c r="AK182" s="5"/>
    </row>
    <row r="183" spans="1:37" ht="15.75" thickBot="1">
      <c r="A183" s="6">
        <v>0</v>
      </c>
      <c r="B183" s="6" t="s">
        <v>87</v>
      </c>
      <c r="C183" s="6" t="s">
        <v>73</v>
      </c>
      <c r="D183" s="6" t="s">
        <v>3</v>
      </c>
      <c r="E183" s="6">
        <v>0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 s="6">
        <v>0</v>
      </c>
      <c r="X183" s="6">
        <v>0</v>
      </c>
      <c r="Y183" s="17">
        <f>ABS($Q$2)</f>
        <v>9100.3961563110352</v>
      </c>
      <c r="Z183" s="17">
        <f>ABS($T$2)</f>
        <v>0.65981183734012849</v>
      </c>
      <c r="AA183" s="32">
        <f>E183/(Y183/2)*1000000</f>
        <v>0</v>
      </c>
      <c r="AB183" s="5"/>
      <c r="AC183" s="5" t="e">
        <f>E183*X183/SUM(J183,L183,N183,P183,R183,T183,V183,X183)</f>
        <v>#DIV/0!</v>
      </c>
      <c r="AD183" s="5"/>
      <c r="AE183" s="5"/>
      <c r="AF183" s="5"/>
      <c r="AG183" s="5"/>
      <c r="AH183" s="5"/>
      <c r="AI183" s="5"/>
      <c r="AJ183" s="5"/>
      <c r="AK183" s="5"/>
    </row>
    <row r="184" spans="1:37" ht="15.75" thickBot="1">
      <c r="A184" s="6">
        <v>0</v>
      </c>
      <c r="B184" s="6" t="s">
        <v>87</v>
      </c>
      <c r="C184" s="6" t="s">
        <v>75</v>
      </c>
      <c r="D184" s="6" t="s">
        <v>6</v>
      </c>
      <c r="E184" s="6">
        <v>0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 s="6">
        <v>0</v>
      </c>
      <c r="X184" s="6">
        <v>0</v>
      </c>
      <c r="Y184" s="32">
        <f t="shared" ref="Y184:Y189" si="145">ABS($Q$2)</f>
        <v>9100.3961563110352</v>
      </c>
      <c r="Z184" s="32">
        <f t="shared" ref="Z184:Z189" si="146">ABS($T$2)</f>
        <v>0.65981183734012849</v>
      </c>
      <c r="AA184" s="32">
        <f t="shared" ref="AA184:AA189" si="147">E184/(Y184/2)*1000000</f>
        <v>0</v>
      </c>
      <c r="AB184" s="5">
        <f>AVERAGE(AA184:AA185)</f>
        <v>0</v>
      </c>
      <c r="AC184" s="5" t="e">
        <f>E184*X184/SUM(Q184,R184,S184,T184,U184,V184,W184,X184)</f>
        <v>#DIV/0!</v>
      </c>
      <c r="AD184" s="5" t="e">
        <f>AVERAGE(AC184:AC185)</f>
        <v>#DIV/0!</v>
      </c>
      <c r="AE184" s="5"/>
      <c r="AF184" s="5"/>
      <c r="AG184" s="5"/>
    </row>
    <row r="185" spans="1:37" ht="15.75" thickBot="1">
      <c r="A185" s="6">
        <v>0</v>
      </c>
      <c r="B185" s="6" t="s">
        <v>87</v>
      </c>
      <c r="C185" s="6" t="s">
        <v>75</v>
      </c>
      <c r="D185" s="6" t="s">
        <v>6</v>
      </c>
      <c r="E185" s="6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 s="6">
        <v>0</v>
      </c>
      <c r="X185" s="6">
        <v>0</v>
      </c>
      <c r="Y185" s="17">
        <f t="shared" si="145"/>
        <v>9100.3961563110352</v>
      </c>
      <c r="Z185" s="17">
        <f t="shared" si="146"/>
        <v>0.65981183734012849</v>
      </c>
      <c r="AA185" s="32">
        <f t="shared" si="147"/>
        <v>0</v>
      </c>
      <c r="AB185" s="5"/>
      <c r="AC185" s="5" t="e">
        <f>E185*X185/SUM(Q185,R185,S185,T185,U185,V185,W185,X185)</f>
        <v>#DIV/0!</v>
      </c>
      <c r="AD185" s="5"/>
      <c r="AE185" s="5"/>
      <c r="AF185" s="5"/>
      <c r="AG185" s="5"/>
      <c r="AH185" s="5"/>
      <c r="AI185" s="5"/>
      <c r="AJ185" s="5"/>
      <c r="AK185" s="5"/>
    </row>
    <row r="186" spans="1:37" ht="15.75" thickBot="1">
      <c r="A186" s="6">
        <v>0</v>
      </c>
      <c r="B186" s="6" t="s">
        <v>87</v>
      </c>
      <c r="C186" s="6" t="s">
        <v>74</v>
      </c>
      <c r="D186" s="6" t="s">
        <v>5</v>
      </c>
      <c r="E186" s="6">
        <v>0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>
        <v>0</v>
      </c>
      <c r="W186" s="6">
        <v>0</v>
      </c>
      <c r="X186" s="6">
        <v>0</v>
      </c>
      <c r="Y186" s="32">
        <f t="shared" si="145"/>
        <v>9100.3961563110352</v>
      </c>
      <c r="Z186" s="32">
        <f t="shared" si="146"/>
        <v>0.65981183734012849</v>
      </c>
      <c r="AA186" s="32">
        <f t="shared" si="147"/>
        <v>0</v>
      </c>
      <c r="AB186" s="5">
        <f>AVERAGE(AA186:AA187)</f>
        <v>0</v>
      </c>
      <c r="AC186" s="5" t="e">
        <f>E186*X186/SUM(M186,N186,O186,P186,U186,V186,W186,X186)</f>
        <v>#DIV/0!</v>
      </c>
      <c r="AD186" s="5" t="e">
        <f>AVERAGE(AC186:AC187)</f>
        <v>#DIV/0!</v>
      </c>
      <c r="AE186" s="5"/>
      <c r="AF186" s="5"/>
      <c r="AG186" s="5"/>
      <c r="AH186" s="5" t="e">
        <f>E186*(SUM(O186,P186,W186,X186)/(SUM(O186,P186,W186,X186)+SUM(M186,N186,U186,V186)))</f>
        <v>#DIV/0!</v>
      </c>
      <c r="AI186" s="5" t="e">
        <f>AVERAGE(AH186:AH187,AH188:AH189)</f>
        <v>#DIV/0!</v>
      </c>
      <c r="AJ186" s="5" t="e">
        <f>AI186/(Y186/2)*1000000</f>
        <v>#DIV/0!</v>
      </c>
      <c r="AK186" s="23" t="e">
        <f>AJ186/Z186</f>
        <v>#DIV/0!</v>
      </c>
    </row>
    <row r="187" spans="1:37" ht="15.75" thickBot="1">
      <c r="A187" s="6">
        <v>0</v>
      </c>
      <c r="B187" s="6" t="s">
        <v>87</v>
      </c>
      <c r="C187" s="6" t="s">
        <v>74</v>
      </c>
      <c r="D187" s="6" t="s">
        <v>5</v>
      </c>
      <c r="E187" s="6">
        <v>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6">
        <v>0</v>
      </c>
      <c r="X187" s="6">
        <v>0</v>
      </c>
      <c r="Y187" s="17">
        <f t="shared" si="145"/>
        <v>9100.3961563110352</v>
      </c>
      <c r="Z187" s="17">
        <f t="shared" si="146"/>
        <v>0.65981183734012849</v>
      </c>
      <c r="AA187" s="32">
        <f t="shared" si="147"/>
        <v>0</v>
      </c>
      <c r="AB187" s="5"/>
      <c r="AC187" s="5" t="e">
        <f>E187*X187/SUM(M187,N187,O187,P187,U187,V187,W187,X187)</f>
        <v>#DIV/0!</v>
      </c>
      <c r="AD187" s="5"/>
      <c r="AE187" s="5"/>
      <c r="AF187" s="5"/>
      <c r="AG187" s="5"/>
      <c r="AH187" s="5" t="e">
        <f>E187*(SUM(O187,P187,W187,X187)/(SUM(O187,P187,W187,X187)+SUM(M187,N187,U187,V187)))</f>
        <v>#DIV/0!</v>
      </c>
      <c r="AI187" s="5"/>
      <c r="AJ187" s="5"/>
      <c r="AK187" s="5"/>
    </row>
    <row r="188" spans="1:37" ht="15.75" thickBot="1">
      <c r="A188" s="6">
        <v>0</v>
      </c>
      <c r="B188" s="6" t="s">
        <v>87</v>
      </c>
      <c r="C188" s="6" t="s">
        <v>76</v>
      </c>
      <c r="D188" s="6" t="s">
        <v>88</v>
      </c>
      <c r="E188" s="6">
        <v>0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6">
        <v>0</v>
      </c>
      <c r="X188" s="6">
        <v>0</v>
      </c>
      <c r="Y188" s="32">
        <f t="shared" si="145"/>
        <v>9100.3961563110352</v>
      </c>
      <c r="Z188" s="32">
        <f t="shared" si="146"/>
        <v>0.65981183734012849</v>
      </c>
      <c r="AA188" s="32">
        <f t="shared" si="147"/>
        <v>0</v>
      </c>
      <c r="AB188" s="5">
        <f>AVERAGE(AA188:AA189)</f>
        <v>0</v>
      </c>
      <c r="AC188" s="5" t="e">
        <f>E188*X188/SUM(K188,L188,O188,P188,S188,T188,W188,X188)</f>
        <v>#DIV/0!</v>
      </c>
      <c r="AD188" s="5" t="e">
        <f>AVERAGE(AC188:AC189)</f>
        <v>#DIV/0!</v>
      </c>
      <c r="AE188" s="5"/>
      <c r="AF188" s="5"/>
      <c r="AG188" s="5"/>
      <c r="AH188" s="5" t="e">
        <f>E188*(SUM(O188,P188,W188,X188)/(SUM(O188,P188,W188,X188)+SUM(K188,L188,S188,T188)))</f>
        <v>#DIV/0!</v>
      </c>
      <c r="AI188" s="5"/>
      <c r="AJ188" s="5"/>
      <c r="AK188" s="5"/>
    </row>
    <row r="189" spans="1:37" ht="15.75" thickBot="1">
      <c r="A189" s="6">
        <v>0</v>
      </c>
      <c r="B189" s="6" t="s">
        <v>87</v>
      </c>
      <c r="C189" s="6" t="s">
        <v>76</v>
      </c>
      <c r="D189" s="6" t="s">
        <v>88</v>
      </c>
      <c r="E189" s="6">
        <v>0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 s="6">
        <v>0</v>
      </c>
      <c r="Y189" s="17">
        <f t="shared" si="145"/>
        <v>9100.3961563110352</v>
      </c>
      <c r="Z189" s="17">
        <f t="shared" si="146"/>
        <v>0.65981183734012849</v>
      </c>
      <c r="AA189" s="32">
        <f t="shared" si="147"/>
        <v>0</v>
      </c>
      <c r="AB189" s="5"/>
      <c r="AC189" s="5" t="e">
        <f>E189*X189/SUM(K189,L189,O189,P189,S189,T189,W189,X189)</f>
        <v>#DIV/0!</v>
      </c>
      <c r="AD189" s="5"/>
      <c r="AE189" s="5"/>
      <c r="AF189" s="5"/>
      <c r="AG189" s="5"/>
      <c r="AH189" s="5" t="e">
        <f>E189*(SUM(O189,P189,W189,X189)/(SUM(O189,P189,W189,X189)+SUM(K189,L189,S189,T189)))</f>
        <v>#DIV/0!</v>
      </c>
      <c r="AI189" s="5"/>
      <c r="AJ189" s="5"/>
      <c r="AK189" s="5"/>
    </row>
    <row r="190" spans="1:37">
      <c r="AC190" s="5"/>
    </row>
    <row r="191" spans="1:37" ht="26.25">
      <c r="A191" s="29" t="s">
        <v>109</v>
      </c>
    </row>
    <row r="192" spans="1:37">
      <c r="A192" s="85" t="s">
        <v>35</v>
      </c>
      <c r="B192" s="87" t="s">
        <v>70</v>
      </c>
      <c r="C192" s="85" t="s">
        <v>20</v>
      </c>
      <c r="D192" s="85" t="s">
        <v>23</v>
      </c>
      <c r="E192" s="85" t="s">
        <v>21</v>
      </c>
      <c r="F192" s="85" t="s">
        <v>24</v>
      </c>
      <c r="G192" s="85" t="s">
        <v>25</v>
      </c>
      <c r="H192" s="85" t="s">
        <v>26</v>
      </c>
      <c r="I192" s="85" t="s">
        <v>22</v>
      </c>
      <c r="J192" s="85" t="s">
        <v>93</v>
      </c>
      <c r="K192" s="85" t="s">
        <v>94</v>
      </c>
      <c r="L192" s="85" t="s">
        <v>95</v>
      </c>
      <c r="M192" s="85" t="s">
        <v>96</v>
      </c>
      <c r="N192" s="85" t="s">
        <v>97</v>
      </c>
      <c r="O192" s="85" t="s">
        <v>98</v>
      </c>
      <c r="P192" s="85" t="s">
        <v>99</v>
      </c>
      <c r="Q192" s="85" t="s">
        <v>100</v>
      </c>
      <c r="R192" s="85" t="s">
        <v>27</v>
      </c>
      <c r="S192" s="85" t="s">
        <v>28</v>
      </c>
      <c r="T192" s="85" t="s">
        <v>29</v>
      </c>
      <c r="U192" s="85" t="s">
        <v>30</v>
      </c>
      <c r="V192" s="85" t="s">
        <v>31</v>
      </c>
      <c r="W192" s="85" t="s">
        <v>32</v>
      </c>
      <c r="X192" s="85" t="s">
        <v>33</v>
      </c>
      <c r="Y192" s="85" t="s">
        <v>34</v>
      </c>
      <c r="Z192" s="85" t="s">
        <v>101</v>
      </c>
      <c r="AA192" s="85" t="s">
        <v>102</v>
      </c>
      <c r="AB192" s="85" t="s">
        <v>103</v>
      </c>
      <c r="AC192" s="85" t="s">
        <v>104</v>
      </c>
      <c r="AD192" s="85" t="s">
        <v>105</v>
      </c>
      <c r="AE192" s="85" t="s">
        <v>106</v>
      </c>
      <c r="AF192" s="85" t="s">
        <v>107</v>
      </c>
      <c r="AG192" s="85" t="s">
        <v>108</v>
      </c>
    </row>
    <row r="193" spans="1:33">
      <c r="A193" s="88" t="s">
        <v>152</v>
      </c>
      <c r="B193" s="85">
        <v>2237</v>
      </c>
      <c r="C193" s="85"/>
      <c r="D193" s="85">
        <v>1</v>
      </c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  <c r="AF193" s="85"/>
      <c r="AG193" s="85">
        <v>1</v>
      </c>
    </row>
    <row r="194" spans="1:33">
      <c r="A194" s="88" t="s">
        <v>161</v>
      </c>
      <c r="B194" s="85">
        <v>14617</v>
      </c>
      <c r="C194" s="85">
        <v>7</v>
      </c>
      <c r="D194" s="85">
        <v>43</v>
      </c>
      <c r="E194" s="85"/>
      <c r="F194" s="85">
        <v>1</v>
      </c>
      <c r="G194" s="85"/>
      <c r="H194" s="85"/>
      <c r="I194" s="85"/>
      <c r="J194" s="85">
        <v>3</v>
      </c>
      <c r="K194" s="85"/>
      <c r="L194" s="85">
        <v>1</v>
      </c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  <c r="AA194" s="85"/>
      <c r="AB194" s="85"/>
      <c r="AC194" s="85"/>
      <c r="AD194" s="85"/>
      <c r="AE194" s="85"/>
      <c r="AF194" s="85"/>
      <c r="AG194" s="85"/>
    </row>
    <row r="195" spans="1:33">
      <c r="A195" s="88" t="s">
        <v>170</v>
      </c>
      <c r="B195" s="85">
        <v>18311</v>
      </c>
      <c r="C195" s="85">
        <v>19</v>
      </c>
      <c r="D195" s="85">
        <v>43</v>
      </c>
      <c r="E195" s="85"/>
      <c r="F195" s="85">
        <v>2</v>
      </c>
      <c r="G195" s="85"/>
      <c r="H195" s="85"/>
      <c r="I195" s="85"/>
      <c r="J195" s="85">
        <v>6</v>
      </c>
      <c r="K195" s="85"/>
      <c r="L195" s="85">
        <v>1</v>
      </c>
      <c r="M195" s="85"/>
      <c r="N195" s="85"/>
      <c r="O195" s="85"/>
      <c r="P195" s="85"/>
      <c r="Q195" s="85"/>
      <c r="R195" s="85">
        <v>1</v>
      </c>
      <c r="S195" s="85"/>
      <c r="T195" s="85"/>
      <c r="U195" s="85"/>
      <c r="V195" s="85"/>
      <c r="W195" s="85"/>
      <c r="X195" s="85"/>
      <c r="Y195" s="85">
        <v>1</v>
      </c>
      <c r="Z195" s="85"/>
      <c r="AA195" s="85"/>
      <c r="AB195" s="85"/>
      <c r="AC195" s="85"/>
      <c r="AD195" s="85"/>
      <c r="AE195" s="85"/>
      <c r="AF195" s="85"/>
      <c r="AG195" s="85"/>
    </row>
    <row r="196" spans="1:33">
      <c r="A196" s="88" t="s">
        <v>179</v>
      </c>
      <c r="B196" s="85">
        <v>15580</v>
      </c>
      <c r="C196" s="85">
        <v>9</v>
      </c>
      <c r="D196" s="85">
        <v>34</v>
      </c>
      <c r="E196" s="85"/>
      <c r="F196" s="85"/>
      <c r="G196" s="85"/>
      <c r="H196" s="85"/>
      <c r="I196" s="85"/>
      <c r="J196" s="85">
        <v>3</v>
      </c>
      <c r="K196" s="85"/>
      <c r="L196" s="85">
        <v>1</v>
      </c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  <c r="AA196" s="85"/>
      <c r="AB196" s="85"/>
      <c r="AC196" s="85"/>
      <c r="AD196" s="85">
        <v>1</v>
      </c>
      <c r="AE196" s="85"/>
      <c r="AF196" s="85"/>
      <c r="AG196" s="85">
        <v>1</v>
      </c>
    </row>
    <row r="197" spans="1:33">
      <c r="A197" s="88" t="s">
        <v>151</v>
      </c>
      <c r="B197" s="85">
        <v>12026</v>
      </c>
      <c r="C197" s="85">
        <v>5</v>
      </c>
      <c r="D197" s="85">
        <v>18</v>
      </c>
      <c r="E197" s="85">
        <v>1</v>
      </c>
      <c r="F197" s="85">
        <v>1</v>
      </c>
      <c r="G197" s="85"/>
      <c r="H197" s="85"/>
      <c r="I197" s="85"/>
      <c r="J197" s="85">
        <v>5</v>
      </c>
      <c r="K197" s="85"/>
      <c r="L197" s="85"/>
      <c r="M197" s="85"/>
      <c r="N197" s="85">
        <v>3</v>
      </c>
      <c r="O197" s="85"/>
      <c r="P197" s="85"/>
      <c r="Q197" s="85"/>
      <c r="R197" s="85">
        <v>6</v>
      </c>
      <c r="S197" s="85">
        <v>2</v>
      </c>
      <c r="T197" s="85"/>
      <c r="U197" s="85"/>
      <c r="V197" s="85"/>
      <c r="W197" s="85"/>
      <c r="X197" s="85"/>
      <c r="Y197" s="85"/>
      <c r="Z197" s="85">
        <v>1</v>
      </c>
      <c r="AA197" s="85"/>
      <c r="AB197" s="85"/>
      <c r="AC197" s="85">
        <v>1</v>
      </c>
      <c r="AD197" s="85"/>
      <c r="AE197" s="85"/>
      <c r="AF197" s="85"/>
      <c r="AG197" s="85">
        <v>7</v>
      </c>
    </row>
    <row r="198" spans="1:33">
      <c r="A198" s="88" t="s">
        <v>160</v>
      </c>
      <c r="B198" s="85">
        <v>13187</v>
      </c>
      <c r="C198" s="85">
        <v>7</v>
      </c>
      <c r="D198" s="85">
        <v>23</v>
      </c>
      <c r="E198" s="85"/>
      <c r="F198" s="85">
        <v>1</v>
      </c>
      <c r="G198" s="85">
        <v>1</v>
      </c>
      <c r="H198" s="85"/>
      <c r="I198" s="85"/>
      <c r="J198" s="85"/>
      <c r="K198" s="85"/>
      <c r="L198" s="85"/>
      <c r="M198" s="85"/>
      <c r="N198" s="85">
        <v>1</v>
      </c>
      <c r="O198" s="85">
        <v>1</v>
      </c>
      <c r="P198" s="85"/>
      <c r="Q198" s="85"/>
      <c r="R198" s="85">
        <v>4</v>
      </c>
      <c r="S198" s="85">
        <v>2</v>
      </c>
      <c r="T198" s="85">
        <v>1</v>
      </c>
      <c r="U198" s="85">
        <v>1</v>
      </c>
      <c r="V198" s="85"/>
      <c r="W198" s="85"/>
      <c r="X198" s="85"/>
      <c r="Y198" s="85"/>
      <c r="Z198" s="85"/>
      <c r="AA198" s="85"/>
      <c r="AB198" s="85"/>
      <c r="AC198" s="85">
        <v>1</v>
      </c>
      <c r="AD198" s="85"/>
      <c r="AE198" s="85">
        <v>3</v>
      </c>
      <c r="AF198" s="85"/>
      <c r="AG198" s="85">
        <v>9</v>
      </c>
    </row>
    <row r="199" spans="1:33">
      <c r="A199" s="88" t="s">
        <v>169</v>
      </c>
      <c r="B199" s="85">
        <v>15645</v>
      </c>
      <c r="C199" s="85">
        <v>13</v>
      </c>
      <c r="D199" s="85">
        <v>19</v>
      </c>
      <c r="E199" s="85"/>
      <c r="F199" s="85">
        <v>3</v>
      </c>
      <c r="G199" s="85">
        <v>3</v>
      </c>
      <c r="H199" s="85"/>
      <c r="I199" s="85"/>
      <c r="J199" s="85">
        <v>1</v>
      </c>
      <c r="K199" s="85"/>
      <c r="L199" s="85"/>
      <c r="M199" s="85"/>
      <c r="N199" s="85">
        <v>2</v>
      </c>
      <c r="O199" s="85">
        <v>1</v>
      </c>
      <c r="P199" s="85"/>
      <c r="Q199" s="85"/>
      <c r="R199" s="85">
        <v>3</v>
      </c>
      <c r="S199" s="85">
        <v>1</v>
      </c>
      <c r="T199" s="85"/>
      <c r="U199" s="85"/>
      <c r="V199" s="85"/>
      <c r="W199" s="85"/>
      <c r="X199" s="85"/>
      <c r="Y199" s="85"/>
      <c r="Z199" s="85">
        <v>2</v>
      </c>
      <c r="AA199" s="85"/>
      <c r="AB199" s="85"/>
      <c r="AC199" s="85">
        <v>1</v>
      </c>
      <c r="AD199" s="85"/>
      <c r="AE199" s="85">
        <v>5</v>
      </c>
      <c r="AF199" s="85"/>
      <c r="AG199" s="85">
        <v>15</v>
      </c>
    </row>
    <row r="200" spans="1:33">
      <c r="A200" s="88" t="s">
        <v>178</v>
      </c>
      <c r="B200" s="85">
        <v>10472</v>
      </c>
      <c r="C200" s="85">
        <v>3</v>
      </c>
      <c r="D200" s="85">
        <v>10</v>
      </c>
      <c r="E200" s="85"/>
      <c r="F200" s="85">
        <v>1</v>
      </c>
      <c r="G200" s="85">
        <v>1</v>
      </c>
      <c r="H200" s="85"/>
      <c r="I200" s="85">
        <v>1</v>
      </c>
      <c r="J200" s="85">
        <v>2</v>
      </c>
      <c r="K200" s="85"/>
      <c r="L200" s="85"/>
      <c r="M200" s="85"/>
      <c r="N200" s="85">
        <v>2</v>
      </c>
      <c r="O200" s="85">
        <v>1</v>
      </c>
      <c r="P200" s="85"/>
      <c r="Q200" s="85"/>
      <c r="R200" s="85">
        <v>3</v>
      </c>
      <c r="S200" s="85"/>
      <c r="T200" s="85">
        <v>1</v>
      </c>
      <c r="U200" s="85"/>
      <c r="V200" s="85"/>
      <c r="W200" s="85"/>
      <c r="X200" s="85"/>
      <c r="Y200" s="85"/>
      <c r="Z200" s="85"/>
      <c r="AA200" s="85"/>
      <c r="AB200" s="85"/>
      <c r="AC200" s="85"/>
      <c r="AD200" s="85"/>
      <c r="AE200" s="85">
        <v>1</v>
      </c>
      <c r="AF200" s="85"/>
      <c r="AG200" s="85">
        <v>4</v>
      </c>
    </row>
    <row r="201" spans="1:33">
      <c r="A201" s="88" t="s">
        <v>150</v>
      </c>
      <c r="B201" s="85">
        <v>11451</v>
      </c>
      <c r="C201" s="85">
        <v>17</v>
      </c>
      <c r="D201" s="85">
        <v>77</v>
      </c>
      <c r="E201" s="85">
        <v>0</v>
      </c>
      <c r="F201" s="85">
        <v>9</v>
      </c>
      <c r="G201" s="85">
        <v>2</v>
      </c>
      <c r="H201" s="85">
        <v>0</v>
      </c>
      <c r="I201" s="85">
        <v>1</v>
      </c>
      <c r="J201" s="85">
        <v>7</v>
      </c>
      <c r="K201" s="85">
        <v>0</v>
      </c>
      <c r="L201" s="85">
        <v>0</v>
      </c>
      <c r="M201" s="85">
        <v>5</v>
      </c>
      <c r="N201" s="88">
        <v>15</v>
      </c>
      <c r="O201" s="88">
        <v>11</v>
      </c>
      <c r="P201" s="88">
        <v>0</v>
      </c>
      <c r="Q201" s="88">
        <v>0</v>
      </c>
      <c r="R201" s="85">
        <v>22</v>
      </c>
      <c r="S201" s="85">
        <v>8</v>
      </c>
      <c r="T201" s="85">
        <v>3</v>
      </c>
      <c r="U201" s="85">
        <v>2</v>
      </c>
      <c r="V201" s="85">
        <v>0</v>
      </c>
      <c r="W201" s="85">
        <v>1</v>
      </c>
      <c r="X201" s="85">
        <v>0</v>
      </c>
      <c r="Y201" s="85">
        <v>1</v>
      </c>
      <c r="Z201" s="85">
        <v>2</v>
      </c>
      <c r="AA201" s="85">
        <v>2</v>
      </c>
      <c r="AB201" s="85">
        <v>0</v>
      </c>
      <c r="AC201" s="85">
        <v>5</v>
      </c>
      <c r="AD201" s="85">
        <v>1</v>
      </c>
      <c r="AE201" s="85">
        <v>22</v>
      </c>
      <c r="AF201" s="85">
        <v>0</v>
      </c>
      <c r="AG201" s="85">
        <v>60</v>
      </c>
    </row>
    <row r="202" spans="1:33">
      <c r="A202" s="88" t="s">
        <v>159</v>
      </c>
      <c r="B202" s="85">
        <v>12005</v>
      </c>
      <c r="C202" s="85">
        <v>17</v>
      </c>
      <c r="D202" s="85">
        <v>97</v>
      </c>
      <c r="E202" s="85"/>
      <c r="F202" s="85">
        <v>10</v>
      </c>
      <c r="G202" s="85">
        <v>5</v>
      </c>
      <c r="H202" s="85"/>
      <c r="I202" s="85"/>
      <c r="J202" s="85">
        <v>10</v>
      </c>
      <c r="K202" s="85"/>
      <c r="L202" s="85"/>
      <c r="M202" s="85">
        <v>1</v>
      </c>
      <c r="N202" s="85">
        <v>9</v>
      </c>
      <c r="O202" s="85">
        <v>18</v>
      </c>
      <c r="P202" s="85"/>
      <c r="Q202" s="85"/>
      <c r="R202" s="85">
        <v>41</v>
      </c>
      <c r="S202" s="85">
        <v>6</v>
      </c>
      <c r="T202" s="85">
        <v>9</v>
      </c>
      <c r="U202" s="85">
        <v>1</v>
      </c>
      <c r="V202" s="85"/>
      <c r="W202" s="85">
        <v>2</v>
      </c>
      <c r="X202" s="85"/>
      <c r="Y202" s="5">
        <v>3</v>
      </c>
      <c r="Z202" s="85"/>
      <c r="AA202" s="85"/>
      <c r="AB202" s="85"/>
      <c r="AC202" s="5">
        <v>4</v>
      </c>
      <c r="AD202" s="85">
        <v>1</v>
      </c>
      <c r="AE202" s="85">
        <v>25</v>
      </c>
      <c r="AF202" s="85"/>
      <c r="AG202" s="85">
        <v>72</v>
      </c>
    </row>
    <row r="203" spans="1:33">
      <c r="A203" s="88" t="s">
        <v>168</v>
      </c>
      <c r="B203" s="88">
        <v>12061</v>
      </c>
      <c r="C203" s="85">
        <v>23</v>
      </c>
      <c r="D203" s="85">
        <v>72</v>
      </c>
      <c r="E203" s="85"/>
      <c r="F203" s="85">
        <v>8</v>
      </c>
      <c r="G203" s="85">
        <v>2</v>
      </c>
      <c r="H203" s="85"/>
      <c r="I203" s="85">
        <v>1</v>
      </c>
      <c r="J203" s="85">
        <v>5</v>
      </c>
      <c r="K203" s="85"/>
      <c r="L203" s="85">
        <v>1</v>
      </c>
      <c r="M203" s="85"/>
      <c r="N203" s="85">
        <v>14</v>
      </c>
      <c r="O203" s="85">
        <v>13</v>
      </c>
      <c r="P203" s="85"/>
      <c r="Q203" s="85">
        <v>8</v>
      </c>
      <c r="R203" s="85">
        <v>29</v>
      </c>
      <c r="S203" s="85">
        <v>7</v>
      </c>
      <c r="T203" s="85">
        <v>7</v>
      </c>
      <c r="U203" s="85">
        <v>3</v>
      </c>
      <c r="V203" s="85"/>
      <c r="W203" s="85">
        <v>3</v>
      </c>
      <c r="X203" s="85"/>
      <c r="Y203" s="85">
        <v>2</v>
      </c>
      <c r="Z203" s="85">
        <v>3</v>
      </c>
      <c r="AA203" s="85">
        <v>2</v>
      </c>
      <c r="AB203" s="85"/>
      <c r="AC203" s="85">
        <v>2</v>
      </c>
      <c r="AD203" s="85">
        <v>4</v>
      </c>
      <c r="AE203" s="85">
        <v>42</v>
      </c>
      <c r="AF203" s="5">
        <v>1</v>
      </c>
      <c r="AG203" s="5">
        <v>69</v>
      </c>
    </row>
    <row r="204" spans="1:33">
      <c r="A204" s="88" t="s">
        <v>177</v>
      </c>
      <c r="B204" s="85">
        <v>12834</v>
      </c>
      <c r="C204" s="85">
        <v>20</v>
      </c>
      <c r="D204" s="85">
        <v>97</v>
      </c>
      <c r="E204" s="85">
        <v>5</v>
      </c>
      <c r="F204" s="85">
        <v>11</v>
      </c>
      <c r="G204" s="85">
        <v>2</v>
      </c>
      <c r="H204" s="85"/>
      <c r="I204" s="85">
        <v>1</v>
      </c>
      <c r="J204" s="85">
        <v>11</v>
      </c>
      <c r="K204" s="85"/>
      <c r="L204" s="85"/>
      <c r="M204" s="85"/>
      <c r="N204" s="85">
        <v>22</v>
      </c>
      <c r="O204" s="85">
        <v>9</v>
      </c>
      <c r="P204" s="85"/>
      <c r="Q204" s="85"/>
      <c r="R204" s="85">
        <v>37</v>
      </c>
      <c r="S204" s="85">
        <v>3</v>
      </c>
      <c r="T204" s="85">
        <v>8</v>
      </c>
      <c r="U204" s="85">
        <v>4</v>
      </c>
      <c r="V204" s="85"/>
      <c r="W204" s="85">
        <v>3</v>
      </c>
      <c r="X204" s="85"/>
      <c r="Y204" s="85"/>
      <c r="Z204" s="85">
        <v>1</v>
      </c>
      <c r="AA204" s="85">
        <v>6</v>
      </c>
      <c r="AB204" s="85"/>
      <c r="AC204" s="85">
        <v>1</v>
      </c>
      <c r="AD204" s="85">
        <v>2</v>
      </c>
      <c r="AE204" s="85">
        <v>17</v>
      </c>
      <c r="AF204" s="85">
        <v>1</v>
      </c>
      <c r="AG204" s="85">
        <v>90</v>
      </c>
    </row>
    <row r="207" spans="1:33" ht="31.5">
      <c r="A207" s="61" t="s">
        <v>110</v>
      </c>
    </row>
    <row r="209" spans="1:58" ht="15.75" thickBot="1">
      <c r="A209" s="30" t="s">
        <v>0</v>
      </c>
      <c r="B209" s="30" t="s">
        <v>1</v>
      </c>
      <c r="C209" s="34" t="s">
        <v>83</v>
      </c>
      <c r="D209" s="34" t="s">
        <v>55</v>
      </c>
      <c r="E209" s="34" t="s">
        <v>45</v>
      </c>
      <c r="F209" s="30" t="s">
        <v>11</v>
      </c>
      <c r="G209" s="30" t="s">
        <v>12</v>
      </c>
      <c r="H209" s="30" t="s">
        <v>13</v>
      </c>
      <c r="I209" s="10" t="s">
        <v>70</v>
      </c>
      <c r="J209" t="s">
        <v>20</v>
      </c>
      <c r="K209" t="s">
        <v>23</v>
      </c>
      <c r="L209" t="s">
        <v>21</v>
      </c>
      <c r="M209" t="s">
        <v>24</v>
      </c>
      <c r="N209" t="s">
        <v>25</v>
      </c>
      <c r="O209" t="s">
        <v>26</v>
      </c>
      <c r="P209" t="s">
        <v>22</v>
      </c>
      <c r="Q209" t="s">
        <v>93</v>
      </c>
      <c r="R209" t="s">
        <v>94</v>
      </c>
      <c r="S209" t="s">
        <v>95</v>
      </c>
      <c r="T209" t="s">
        <v>96</v>
      </c>
      <c r="U209" t="s">
        <v>97</v>
      </c>
      <c r="V209" t="s">
        <v>98</v>
      </c>
      <c r="W209" t="s">
        <v>99</v>
      </c>
      <c r="X209" t="s">
        <v>100</v>
      </c>
      <c r="Y209" t="s">
        <v>27</v>
      </c>
      <c r="Z209" t="s">
        <v>28</v>
      </c>
      <c r="AA209" t="s">
        <v>29</v>
      </c>
      <c r="AB209" t="s">
        <v>30</v>
      </c>
      <c r="AC209" t="s">
        <v>31</v>
      </c>
      <c r="AD209" t="s">
        <v>32</v>
      </c>
      <c r="AE209" t="s">
        <v>33</v>
      </c>
      <c r="AF209" t="s">
        <v>34</v>
      </c>
      <c r="AG209" t="s">
        <v>101</v>
      </c>
      <c r="AH209" t="s">
        <v>102</v>
      </c>
      <c r="AI209" t="s">
        <v>103</v>
      </c>
      <c r="AJ209" t="s">
        <v>104</v>
      </c>
      <c r="AK209" t="s">
        <v>105</v>
      </c>
      <c r="AL209" t="s">
        <v>106</v>
      </c>
      <c r="AM209" t="s">
        <v>107</v>
      </c>
      <c r="AN209" t="s">
        <v>108</v>
      </c>
      <c r="AO209" s="31" t="s">
        <v>47</v>
      </c>
      <c r="AP209" s="35" t="s">
        <v>44</v>
      </c>
      <c r="AQ209" s="36" t="s">
        <v>52</v>
      </c>
      <c r="AR209" s="36" t="s">
        <v>60</v>
      </c>
      <c r="AS209" s="36" t="s">
        <v>111</v>
      </c>
      <c r="AT209" s="36" t="s">
        <v>114</v>
      </c>
      <c r="AU209" s="36" t="s">
        <v>112</v>
      </c>
      <c r="AV209" s="36" t="s">
        <v>113</v>
      </c>
      <c r="AW209" s="36" t="s">
        <v>53</v>
      </c>
      <c r="AX209" s="36" t="s">
        <v>78</v>
      </c>
      <c r="AY209" s="36" t="s">
        <v>81</v>
      </c>
      <c r="AZ209" s="36" t="s">
        <v>79</v>
      </c>
      <c r="BA209" s="36" t="s">
        <v>80</v>
      </c>
      <c r="BB209" s="36" t="s">
        <v>46</v>
      </c>
      <c r="BC209" s="36" t="s">
        <v>114</v>
      </c>
      <c r="BD209" s="36" t="s">
        <v>112</v>
      </c>
      <c r="BE209" s="36" t="s">
        <v>115</v>
      </c>
      <c r="BF209" s="36" t="s">
        <v>53</v>
      </c>
    </row>
    <row r="210" spans="1:58" s="145" customFormat="1" ht="15.75" thickBot="1">
      <c r="A210" s="162" t="s">
        <v>152</v>
      </c>
      <c r="B210" s="163" t="s">
        <v>224</v>
      </c>
      <c r="C210" s="163" t="s">
        <v>73</v>
      </c>
      <c r="D210" s="163" t="s">
        <v>3</v>
      </c>
      <c r="E210" s="164">
        <v>0.56192165613174438</v>
      </c>
      <c r="F210" s="165">
        <v>2239</v>
      </c>
      <c r="G210" s="165">
        <v>1</v>
      </c>
      <c r="H210" s="165">
        <v>2238</v>
      </c>
      <c r="I210" s="166">
        <v>2237</v>
      </c>
      <c r="J210" s="166"/>
      <c r="K210" s="166">
        <v>1</v>
      </c>
      <c r="L210" s="166"/>
      <c r="M210" s="166"/>
      <c r="N210" s="166"/>
      <c r="O210" s="166"/>
      <c r="P210" s="166"/>
      <c r="Q210" s="166"/>
      <c r="R210" s="166"/>
      <c r="S210" s="166"/>
      <c r="T210" s="166"/>
      <c r="U210" s="166"/>
      <c r="V210" s="166"/>
      <c r="W210" s="166"/>
      <c r="X210" s="166"/>
      <c r="Y210" s="166"/>
      <c r="Z210" s="166"/>
      <c r="AA210" s="166"/>
      <c r="AB210" s="166"/>
      <c r="AC210" s="166"/>
      <c r="AD210" s="166"/>
      <c r="AE210" s="166"/>
      <c r="AF210" s="166"/>
      <c r="AG210" s="166"/>
      <c r="AH210" s="166"/>
      <c r="AI210" s="166"/>
      <c r="AJ210" s="166"/>
      <c r="AK210" s="166"/>
      <c r="AL210" s="166"/>
      <c r="AM210" s="166"/>
      <c r="AN210" s="166">
        <v>1</v>
      </c>
      <c r="AO210" s="144">
        <f>ABS($Q$2)</f>
        <v>9100.3961563110352</v>
      </c>
      <c r="AP210" s="144">
        <f>ABS($T$2)</f>
        <v>0.65981183734012849</v>
      </c>
      <c r="AQ210" s="144">
        <f>E210/(AO210/2)*1000000</f>
        <v>123.49388894285822</v>
      </c>
      <c r="AR210" s="167">
        <f>AVERAGE(AQ211:AQ213)</f>
        <v>203.25317770185742</v>
      </c>
      <c r="AS210" s="151">
        <f>E210*AN210/SUM(J210,L210,N210,P210,R210,T210,V210,X210,Z210,AB210,AD210,AF210,AH210,AJ210,AL210,AN210)</f>
        <v>0.56192165613174438</v>
      </c>
      <c r="AT210" s="167">
        <f>AVERAGE(AS211:AS213)</f>
        <v>2.6836099227269494E-2</v>
      </c>
      <c r="AU210" s="152">
        <f>AVERAGE(AT210,AT222,AT234,AT246,AT258)</f>
        <v>2.9520059222424472E-2</v>
      </c>
      <c r="AV210" s="153">
        <f>AU210/(AO210/2)*1000000</f>
        <v>6.4876426729956371</v>
      </c>
      <c r="AW210" s="153">
        <f>AV210/AP210</f>
        <v>9.8325648402262615</v>
      </c>
      <c r="AX210" s="144"/>
      <c r="AY210" s="144"/>
      <c r="AZ210" s="144"/>
      <c r="BA210" s="144"/>
      <c r="BB210" s="151">
        <f>E210*SUM(AN210,AF210)/(SUM(AN210,AF210)+SUM(J210,L210,N210,P210,R210,T210,V210,Z210,AB210,AD210,X210,AH210,AJ210,AL210))</f>
        <v>0.56192165613174438</v>
      </c>
      <c r="BC210" s="167">
        <f>AVERAGE(BB211:BB213)</f>
        <v>4.9655693769454966E-2</v>
      </c>
      <c r="BD210" s="151">
        <f>AVERAGE(BC210,BC222,BC234,BC246)</f>
        <v>5.5861009822951432E-2</v>
      </c>
      <c r="BE210" s="153">
        <f>BD210/(AO210/2)*1000000</f>
        <v>12.276610570235972</v>
      </c>
      <c r="BF210" s="153">
        <f>BE210/AP210</f>
        <v>18.606229648328458</v>
      </c>
    </row>
    <row r="211" spans="1:58" s="8" customFormat="1" ht="15.75" thickBot="1">
      <c r="A211" s="54" t="s">
        <v>161</v>
      </c>
      <c r="B211" s="6" t="s">
        <v>224</v>
      </c>
      <c r="C211" s="6" t="s">
        <v>73</v>
      </c>
      <c r="D211" s="6" t="s">
        <v>3</v>
      </c>
      <c r="E211" s="7">
        <v>0.60026800632476807</v>
      </c>
      <c r="F211" s="48">
        <v>14672</v>
      </c>
      <c r="G211" s="48">
        <v>7</v>
      </c>
      <c r="H211" s="48">
        <v>14665</v>
      </c>
      <c r="I211" s="85">
        <v>14617</v>
      </c>
      <c r="J211" s="85">
        <v>7</v>
      </c>
      <c r="K211" s="85">
        <v>43</v>
      </c>
      <c r="L211" s="85"/>
      <c r="M211" s="85">
        <v>1</v>
      </c>
      <c r="N211" s="85"/>
      <c r="O211" s="85"/>
      <c r="P211" s="85"/>
      <c r="Q211" s="85">
        <v>3</v>
      </c>
      <c r="R211" s="85"/>
      <c r="S211" s="85">
        <v>1</v>
      </c>
      <c r="T211" s="85"/>
      <c r="U211" s="85"/>
      <c r="V211" s="85"/>
      <c r="W211" s="85"/>
      <c r="X211" s="85"/>
      <c r="Y211" s="85"/>
      <c r="Z211" s="85"/>
      <c r="AA211" s="85"/>
      <c r="AB211" s="85"/>
      <c r="AC211" s="85"/>
      <c r="AD211" s="85"/>
      <c r="AE211" s="85"/>
      <c r="AF211" s="85"/>
      <c r="AG211" s="85"/>
      <c r="AH211" s="85"/>
      <c r="AI211" s="85"/>
      <c r="AJ211" s="85"/>
      <c r="AK211" s="85"/>
      <c r="AL211" s="85"/>
      <c r="AM211" s="85"/>
      <c r="AN211" s="85"/>
      <c r="AO211" s="5">
        <f t="shared" ref="AO211:AO213" si="148">ABS($Q$2)</f>
        <v>9100.3961563110352</v>
      </c>
      <c r="AP211" s="5">
        <f t="shared" ref="AP211:AP213" si="149">ABS($T$2)</f>
        <v>0.65981183734012849</v>
      </c>
      <c r="AQ211" s="5">
        <f t="shared" ref="AQ211:AQ213" si="150">E211/(AO211/2)*1000000</f>
        <v>131.92129134037489</v>
      </c>
      <c r="AR211" s="5" t="s">
        <v>54</v>
      </c>
      <c r="AS211" s="151">
        <f t="shared" ref="AS211:AS221" si="151">E211*AN211/SUM(J211,L211,N211,P211,R211,T211,V211,X211,Z211,AB211,AD211,AF211,AH211,AJ211,AL211,AN211)</f>
        <v>0</v>
      </c>
      <c r="AT211" s="5" t="s">
        <v>54</v>
      </c>
      <c r="AU211" s="5"/>
      <c r="AV211" s="5"/>
      <c r="AW211" s="5"/>
      <c r="AX211" s="5"/>
      <c r="AY211" s="5"/>
      <c r="AZ211" s="5"/>
      <c r="BA211" s="5"/>
      <c r="BB211" s="151">
        <f t="shared" ref="BB211:BB221" si="152">E211*SUM(AN211,AF211)/(SUM(AN211,AF211)+SUM(J211,L211,N211,P211,R211,T211,V211,Z211,AB211,AD211,X211,AH211,AJ211,AL211))</f>
        <v>0</v>
      </c>
      <c r="BC211" s="5" t="s">
        <v>54</v>
      </c>
      <c r="BD211" s="5"/>
      <c r="BE211" s="5"/>
      <c r="BF211" s="5"/>
    </row>
    <row r="212" spans="1:58" s="8" customFormat="1" ht="15.75" thickBot="1">
      <c r="A212" s="54" t="s">
        <v>170</v>
      </c>
      <c r="B212" s="6" t="s">
        <v>224</v>
      </c>
      <c r="C212" s="6" t="s">
        <v>73</v>
      </c>
      <c r="D212" s="6" t="s">
        <v>3</v>
      </c>
      <c r="E212" s="7">
        <v>1.3691756725311279</v>
      </c>
      <c r="F212" s="48">
        <v>18384</v>
      </c>
      <c r="G212" s="48">
        <v>20</v>
      </c>
      <c r="H212" s="48">
        <v>18364</v>
      </c>
      <c r="I212" s="85">
        <v>18311</v>
      </c>
      <c r="J212" s="85">
        <v>19</v>
      </c>
      <c r="K212" s="85">
        <v>43</v>
      </c>
      <c r="L212" s="85"/>
      <c r="M212" s="85">
        <v>2</v>
      </c>
      <c r="N212" s="85"/>
      <c r="O212" s="85"/>
      <c r="P212" s="85"/>
      <c r="Q212" s="85">
        <v>6</v>
      </c>
      <c r="R212" s="85"/>
      <c r="S212" s="85">
        <v>1</v>
      </c>
      <c r="T212" s="85"/>
      <c r="U212" s="85"/>
      <c r="V212" s="85"/>
      <c r="W212" s="85"/>
      <c r="X212" s="85"/>
      <c r="Y212" s="85">
        <v>1</v>
      </c>
      <c r="Z212" s="85"/>
      <c r="AA212" s="85"/>
      <c r="AB212" s="85"/>
      <c r="AC212" s="85"/>
      <c r="AD212" s="85"/>
      <c r="AE212" s="85"/>
      <c r="AF212" s="85">
        <v>1</v>
      </c>
      <c r="AG212" s="85"/>
      <c r="AH212" s="85"/>
      <c r="AI212" s="85"/>
      <c r="AJ212" s="85"/>
      <c r="AK212" s="85"/>
      <c r="AL212" s="85"/>
      <c r="AM212" s="85"/>
      <c r="AN212" s="85"/>
      <c r="AO212" s="5">
        <f t="shared" si="148"/>
        <v>9100.3961563110352</v>
      </c>
      <c r="AP212" s="5">
        <f t="shared" si="149"/>
        <v>0.65981183734012849</v>
      </c>
      <c r="AQ212" s="5">
        <f t="shared" si="150"/>
        <v>300.90463074656765</v>
      </c>
      <c r="AR212" s="8">
        <f>_xlfn.STDEV.P(AQ210:AQ213)</f>
        <v>70.865933267560962</v>
      </c>
      <c r="AS212" s="151">
        <f t="shared" si="151"/>
        <v>0</v>
      </c>
      <c r="AT212" s="8">
        <f>_xlfn.STDEV.P(AS210:AS213)</f>
        <v>0.23401841393159867</v>
      </c>
      <c r="BB212" s="151">
        <f t="shared" si="152"/>
        <v>6.8458783626556399E-2</v>
      </c>
      <c r="BC212" s="8">
        <f>_xlfn.STDEV.P(BB210:BB213)</f>
        <v>0.22393271278795704</v>
      </c>
    </row>
    <row r="213" spans="1:58" s="8" customFormat="1" ht="15.75" thickBot="1">
      <c r="A213" s="54" t="s">
        <v>179</v>
      </c>
      <c r="B213" s="6" t="s">
        <v>224</v>
      </c>
      <c r="C213" s="6" t="s">
        <v>73</v>
      </c>
      <c r="D213" s="6" t="s">
        <v>3</v>
      </c>
      <c r="E213" s="7">
        <v>0.80508297681808472</v>
      </c>
      <c r="F213" s="48">
        <v>15629</v>
      </c>
      <c r="G213" s="48">
        <v>10</v>
      </c>
      <c r="H213" s="48">
        <v>15619</v>
      </c>
      <c r="I213" s="85">
        <v>15580</v>
      </c>
      <c r="J213" s="85">
        <v>9</v>
      </c>
      <c r="K213" s="85">
        <v>34</v>
      </c>
      <c r="L213" s="85"/>
      <c r="M213" s="85"/>
      <c r="N213" s="85"/>
      <c r="O213" s="85"/>
      <c r="P213" s="85"/>
      <c r="Q213" s="85">
        <v>3</v>
      </c>
      <c r="R213" s="85"/>
      <c r="S213" s="85">
        <v>1</v>
      </c>
      <c r="T213" s="85"/>
      <c r="U213" s="85"/>
      <c r="V213" s="85"/>
      <c r="W213" s="85"/>
      <c r="X213" s="85"/>
      <c r="Y213" s="85"/>
      <c r="Z213" s="85"/>
      <c r="AA213" s="85"/>
      <c r="AB213" s="85"/>
      <c r="AC213" s="85"/>
      <c r="AD213" s="85"/>
      <c r="AE213" s="85"/>
      <c r="AF213" s="85"/>
      <c r="AG213" s="85"/>
      <c r="AH213" s="85"/>
      <c r="AI213" s="85"/>
      <c r="AJ213" s="85"/>
      <c r="AK213" s="85">
        <v>1</v>
      </c>
      <c r="AL213" s="85"/>
      <c r="AM213" s="85"/>
      <c r="AN213" s="85">
        <v>1</v>
      </c>
      <c r="AO213" s="36">
        <f t="shared" si="148"/>
        <v>9100.3961563110352</v>
      </c>
      <c r="AP213" s="36">
        <f t="shared" si="149"/>
        <v>0.65981183734012849</v>
      </c>
      <c r="AQ213" s="5">
        <f t="shared" si="150"/>
        <v>176.93361101862968</v>
      </c>
      <c r="AS213" s="151">
        <f t="shared" si="151"/>
        <v>8.0508297681808477E-2</v>
      </c>
      <c r="BB213" s="151">
        <f t="shared" si="152"/>
        <v>8.0508297681808477E-2</v>
      </c>
    </row>
    <row r="214" spans="1:58" s="8" customFormat="1" ht="15.75" thickBot="1">
      <c r="A214" s="54" t="s">
        <v>151</v>
      </c>
      <c r="B214" s="6" t="s">
        <v>223</v>
      </c>
      <c r="C214" s="6" t="s">
        <v>73</v>
      </c>
      <c r="D214" s="6" t="s">
        <v>3</v>
      </c>
      <c r="E214" s="7">
        <v>1.6676987409591675</v>
      </c>
      <c r="F214" s="48">
        <v>12076</v>
      </c>
      <c r="G214" s="48">
        <v>16</v>
      </c>
      <c r="H214" s="48">
        <v>12060</v>
      </c>
      <c r="I214" s="85">
        <v>12026</v>
      </c>
      <c r="J214" s="85">
        <v>5</v>
      </c>
      <c r="K214" s="85">
        <v>18</v>
      </c>
      <c r="L214" s="85">
        <v>1</v>
      </c>
      <c r="M214" s="85">
        <v>1</v>
      </c>
      <c r="N214" s="85"/>
      <c r="O214" s="85"/>
      <c r="P214" s="85"/>
      <c r="Q214" s="85">
        <v>5</v>
      </c>
      <c r="R214" s="85"/>
      <c r="S214" s="85"/>
      <c r="T214" s="85"/>
      <c r="U214" s="85">
        <v>3</v>
      </c>
      <c r="V214" s="85"/>
      <c r="W214" s="85"/>
      <c r="X214" s="85"/>
      <c r="Y214" s="85">
        <v>6</v>
      </c>
      <c r="Z214" s="85">
        <v>2</v>
      </c>
      <c r="AA214" s="85"/>
      <c r="AB214" s="85"/>
      <c r="AC214" s="85"/>
      <c r="AD214" s="85"/>
      <c r="AE214" s="85"/>
      <c r="AF214" s="85"/>
      <c r="AG214" s="85">
        <v>1</v>
      </c>
      <c r="AH214" s="85"/>
      <c r="AI214" s="85"/>
      <c r="AJ214" s="85">
        <v>1</v>
      </c>
      <c r="AK214" s="85"/>
      <c r="AL214" s="85"/>
      <c r="AM214" s="85"/>
      <c r="AN214" s="85">
        <v>7</v>
      </c>
      <c r="AO214" s="36">
        <f>ABS($Q$6)</f>
        <v>2573.8602876663208</v>
      </c>
      <c r="AP214" s="36">
        <f>ABS($T$6)</f>
        <v>0.62480733328719151</v>
      </c>
      <c r="AQ214" s="5">
        <f>E214/(AO214/2)*1000000</f>
        <v>1295.8735553367928</v>
      </c>
      <c r="AR214" s="5">
        <f>AVERAGE(AQ214:AQ217)</f>
        <v>1649.0058058631089</v>
      </c>
      <c r="AS214" s="151">
        <f t="shared" si="151"/>
        <v>0.72961819916963577</v>
      </c>
      <c r="AT214" s="5">
        <f>AVERAGE(AS214:AS217)</f>
        <v>0.81672113262221113</v>
      </c>
      <c r="AU214" s="8">
        <f>AVERAGE(AT214,AT226,AT238,AT250,AT262)</f>
        <v>0.81664173532459761</v>
      </c>
      <c r="AV214" s="24">
        <f>AU214/(AO214/2)*1000000</f>
        <v>634.56570602364275</v>
      </c>
      <c r="AW214" s="23">
        <f>AV214/AP214</f>
        <v>1015.6182109533049</v>
      </c>
      <c r="AX214" s="5"/>
      <c r="AY214" s="5"/>
      <c r="AZ214" s="5"/>
      <c r="BA214" s="5"/>
      <c r="BB214" s="151">
        <f t="shared" si="152"/>
        <v>0.72961819916963577</v>
      </c>
      <c r="BC214" s="5">
        <f>AVERAGE(BB214:BB217)</f>
        <v>0.81672113262221113</v>
      </c>
      <c r="BD214" s="5">
        <f>AVERAGE(BC214,BC226,BC238,BC250)</f>
        <v>0.81667037031999556</v>
      </c>
      <c r="BE214" s="24">
        <f>BD214/(AO214/2)*1000000</f>
        <v>634.58795664504214</v>
      </c>
      <c r="BF214" s="23">
        <f>BE214/AP214</f>
        <v>1015.6538229255306</v>
      </c>
    </row>
    <row r="215" spans="1:58" s="8" customFormat="1" ht="15.75" thickBot="1">
      <c r="A215" s="54" t="s">
        <v>160</v>
      </c>
      <c r="B215" s="6" t="s">
        <v>223</v>
      </c>
      <c r="C215" s="6" t="s">
        <v>73</v>
      </c>
      <c r="D215" s="6" t="s">
        <v>3</v>
      </c>
      <c r="E215" s="7">
        <v>2.3770020008087158</v>
      </c>
      <c r="F215" s="48">
        <v>13242</v>
      </c>
      <c r="G215" s="48">
        <v>25</v>
      </c>
      <c r="H215" s="48">
        <v>13217</v>
      </c>
      <c r="I215" s="85">
        <v>13187</v>
      </c>
      <c r="J215" s="85">
        <v>7</v>
      </c>
      <c r="K215" s="85">
        <v>23</v>
      </c>
      <c r="L215" s="85"/>
      <c r="M215" s="85">
        <v>1</v>
      </c>
      <c r="N215" s="85">
        <v>1</v>
      </c>
      <c r="O215" s="85"/>
      <c r="P215" s="85"/>
      <c r="Q215" s="85"/>
      <c r="R215" s="85"/>
      <c r="S215" s="85"/>
      <c r="T215" s="85"/>
      <c r="U215" s="85">
        <v>1</v>
      </c>
      <c r="V215" s="85">
        <v>1</v>
      </c>
      <c r="W215" s="85"/>
      <c r="X215" s="85"/>
      <c r="Y215" s="85">
        <v>4</v>
      </c>
      <c r="Z215" s="85">
        <v>2</v>
      </c>
      <c r="AA215" s="85">
        <v>1</v>
      </c>
      <c r="AB215" s="85">
        <v>1</v>
      </c>
      <c r="AC215" s="85"/>
      <c r="AD215" s="85"/>
      <c r="AE215" s="85"/>
      <c r="AF215" s="85"/>
      <c r="AG215" s="85"/>
      <c r="AH215" s="85"/>
      <c r="AI215" s="85"/>
      <c r="AJ215" s="85">
        <v>1</v>
      </c>
      <c r="AK215" s="85"/>
      <c r="AL215" s="85">
        <v>3</v>
      </c>
      <c r="AM215" s="85"/>
      <c r="AN215" s="85">
        <v>9</v>
      </c>
      <c r="AO215" s="36">
        <f t="shared" ref="AO215:AO217" si="153">ABS($Q$6)</f>
        <v>2573.8602876663208</v>
      </c>
      <c r="AP215" s="36">
        <f t="shared" ref="AP215:AP217" si="154">ABS($T$6)</f>
        <v>0.62480733328719151</v>
      </c>
      <c r="AQ215" s="5">
        <f>E215/(AO215/2)*1000000</f>
        <v>1847.032655345801</v>
      </c>
      <c r="AR215" s="5" t="s">
        <v>54</v>
      </c>
      <c r="AS215" s="151">
        <f t="shared" si="151"/>
        <v>0.85572072029113766</v>
      </c>
      <c r="AT215" s="5" t="s">
        <v>54</v>
      </c>
      <c r="AU215" s="5"/>
      <c r="AV215" s="5"/>
      <c r="AW215" s="5"/>
      <c r="AX215" s="5"/>
      <c r="AY215" s="5"/>
      <c r="AZ215" s="5"/>
      <c r="BA215" s="5"/>
      <c r="BB215" s="151">
        <f t="shared" si="152"/>
        <v>0.85572072029113766</v>
      </c>
      <c r="BC215" s="5" t="s">
        <v>54</v>
      </c>
      <c r="BD215" s="5"/>
      <c r="BE215" s="5"/>
      <c r="BF215" s="5"/>
    </row>
    <row r="216" spans="1:58" s="8" customFormat="1" ht="15.75" thickBot="1">
      <c r="A216" s="54" t="s">
        <v>169</v>
      </c>
      <c r="B216" s="6" t="s">
        <v>223</v>
      </c>
      <c r="C216" s="6" t="s">
        <v>73</v>
      </c>
      <c r="D216" s="6" t="s">
        <v>3</v>
      </c>
      <c r="E216" s="7">
        <v>3.1257209777832031</v>
      </c>
      <c r="F216" s="48">
        <v>15714</v>
      </c>
      <c r="G216" s="48">
        <v>39</v>
      </c>
      <c r="H216" s="48">
        <v>15675</v>
      </c>
      <c r="I216" s="85">
        <v>15645</v>
      </c>
      <c r="J216" s="85">
        <v>13</v>
      </c>
      <c r="K216" s="85">
        <v>19</v>
      </c>
      <c r="L216" s="85"/>
      <c r="M216" s="85">
        <v>3</v>
      </c>
      <c r="N216" s="85">
        <v>3</v>
      </c>
      <c r="O216" s="85"/>
      <c r="P216" s="85"/>
      <c r="Q216" s="85">
        <v>1</v>
      </c>
      <c r="R216" s="85"/>
      <c r="S216" s="85"/>
      <c r="T216" s="85"/>
      <c r="U216" s="85">
        <v>2</v>
      </c>
      <c r="V216" s="85">
        <v>1</v>
      </c>
      <c r="W216" s="85"/>
      <c r="X216" s="85"/>
      <c r="Y216" s="85">
        <v>3</v>
      </c>
      <c r="Z216" s="85">
        <v>1</v>
      </c>
      <c r="AA216" s="85"/>
      <c r="AB216" s="85"/>
      <c r="AC216" s="85"/>
      <c r="AD216" s="85"/>
      <c r="AE216" s="85"/>
      <c r="AF216" s="85"/>
      <c r="AG216" s="85">
        <v>2</v>
      </c>
      <c r="AH216" s="85"/>
      <c r="AI216" s="85"/>
      <c r="AJ216" s="85">
        <v>1</v>
      </c>
      <c r="AK216" s="85"/>
      <c r="AL216" s="85">
        <v>5</v>
      </c>
      <c r="AM216" s="85"/>
      <c r="AN216" s="85">
        <v>15</v>
      </c>
      <c r="AO216" s="36">
        <f t="shared" si="153"/>
        <v>2573.8602876663208</v>
      </c>
      <c r="AP216" s="36">
        <f t="shared" si="154"/>
        <v>0.62480733328719151</v>
      </c>
      <c r="AQ216" s="5">
        <f t="shared" ref="AQ216:AQ269" si="155">E216/(AO216/2)*1000000</f>
        <v>2428.8194606065786</v>
      </c>
      <c r="AR216" s="8">
        <f>_xlfn.STDEV.P(AQ214:AQ217)</f>
        <v>539.04701971231145</v>
      </c>
      <c r="AS216" s="151">
        <f t="shared" si="151"/>
        <v>1.2022003760704627</v>
      </c>
      <c r="AT216" s="8">
        <f>_xlfn.STDEV.P(AS214:AS217)</f>
        <v>0.26054012757578365</v>
      </c>
      <c r="BB216" s="151">
        <f t="shared" si="152"/>
        <v>1.2022003760704627</v>
      </c>
      <c r="BC216" s="8">
        <f>_xlfn.STDEV.P(BB214:BB217)</f>
        <v>0.26054012757578365</v>
      </c>
    </row>
    <row r="217" spans="1:58" s="8" customFormat="1" ht="15.75" thickBot="1">
      <c r="A217" s="54" t="s">
        <v>178</v>
      </c>
      <c r="B217" s="6" t="s">
        <v>223</v>
      </c>
      <c r="C217" s="6" t="s">
        <v>73</v>
      </c>
      <c r="D217" s="6" t="s">
        <v>3</v>
      </c>
      <c r="E217" s="7">
        <v>1.3181993961334229</v>
      </c>
      <c r="F217" s="48">
        <v>10502</v>
      </c>
      <c r="G217" s="48">
        <v>11</v>
      </c>
      <c r="H217" s="48">
        <v>10491</v>
      </c>
      <c r="I217" s="85">
        <v>10472</v>
      </c>
      <c r="J217" s="85">
        <v>3</v>
      </c>
      <c r="K217" s="85">
        <v>10</v>
      </c>
      <c r="L217" s="85"/>
      <c r="M217" s="85">
        <v>1</v>
      </c>
      <c r="N217" s="85">
        <v>1</v>
      </c>
      <c r="O217" s="85"/>
      <c r="P217" s="85">
        <v>1</v>
      </c>
      <c r="Q217" s="85">
        <v>2</v>
      </c>
      <c r="R217" s="85"/>
      <c r="S217" s="85"/>
      <c r="T217" s="85"/>
      <c r="U217" s="85">
        <v>2</v>
      </c>
      <c r="V217" s="85">
        <v>1</v>
      </c>
      <c r="W217" s="85"/>
      <c r="X217" s="85"/>
      <c r="Y217" s="85">
        <v>3</v>
      </c>
      <c r="Z217" s="85"/>
      <c r="AA217" s="85">
        <v>1</v>
      </c>
      <c r="AB217" s="85"/>
      <c r="AC217" s="85"/>
      <c r="AD217" s="85"/>
      <c r="AE217" s="85"/>
      <c r="AF217" s="85"/>
      <c r="AG217" s="85"/>
      <c r="AH217" s="85"/>
      <c r="AI217" s="85"/>
      <c r="AJ217" s="85"/>
      <c r="AK217" s="85"/>
      <c r="AL217" s="85">
        <v>1</v>
      </c>
      <c r="AM217" s="85"/>
      <c r="AN217" s="85">
        <v>4</v>
      </c>
      <c r="AO217" s="36">
        <f t="shared" si="153"/>
        <v>2573.8602876663208</v>
      </c>
      <c r="AP217" s="36">
        <f t="shared" si="154"/>
        <v>0.62480733328719151</v>
      </c>
      <c r="AQ217" s="5">
        <f t="shared" si="155"/>
        <v>1024.2975521632634</v>
      </c>
      <c r="AS217" s="151">
        <f t="shared" si="151"/>
        <v>0.47934523495760833</v>
      </c>
      <c r="BB217" s="151">
        <f t="shared" si="152"/>
        <v>0.47934523495760833</v>
      </c>
    </row>
    <row r="218" spans="1:58" s="8" customFormat="1" ht="15.75" thickBot="1">
      <c r="A218" s="54" t="s">
        <v>150</v>
      </c>
      <c r="B218" s="6" t="s">
        <v>222</v>
      </c>
      <c r="C218" s="6" t="s">
        <v>73</v>
      </c>
      <c r="D218" s="6" t="s">
        <v>3</v>
      </c>
      <c r="E218" s="7">
        <v>14.785210609436035</v>
      </c>
      <c r="F218" s="48">
        <v>11724</v>
      </c>
      <c r="G218" s="48">
        <v>137</v>
      </c>
      <c r="H218" s="48">
        <v>11587</v>
      </c>
      <c r="I218" s="85">
        <v>11451</v>
      </c>
      <c r="J218" s="85">
        <v>17</v>
      </c>
      <c r="K218" s="85">
        <v>77</v>
      </c>
      <c r="L218" s="85">
        <v>0</v>
      </c>
      <c r="M218" s="85">
        <v>9</v>
      </c>
      <c r="N218" s="85">
        <v>2</v>
      </c>
      <c r="O218" s="85">
        <v>0</v>
      </c>
      <c r="P218" s="85">
        <v>1</v>
      </c>
      <c r="Q218" s="85">
        <v>7</v>
      </c>
      <c r="R218" s="85">
        <v>0</v>
      </c>
      <c r="S218" s="85">
        <v>0</v>
      </c>
      <c r="T218" s="85">
        <v>5</v>
      </c>
      <c r="U218" s="88">
        <v>15</v>
      </c>
      <c r="V218" s="88">
        <v>11</v>
      </c>
      <c r="W218" s="88">
        <v>0</v>
      </c>
      <c r="X218" s="88">
        <v>0</v>
      </c>
      <c r="Y218" s="85">
        <v>22</v>
      </c>
      <c r="Z218" s="85">
        <v>8</v>
      </c>
      <c r="AA218" s="85">
        <v>3</v>
      </c>
      <c r="AB218" s="85">
        <v>2</v>
      </c>
      <c r="AC218" s="85">
        <v>0</v>
      </c>
      <c r="AD218" s="85">
        <v>1</v>
      </c>
      <c r="AE218" s="85">
        <v>0</v>
      </c>
      <c r="AF218" s="85">
        <v>1</v>
      </c>
      <c r="AG218" s="85">
        <v>2</v>
      </c>
      <c r="AH218" s="85">
        <v>2</v>
      </c>
      <c r="AI218" s="85">
        <v>0</v>
      </c>
      <c r="AJ218" s="85">
        <v>5</v>
      </c>
      <c r="AK218" s="85">
        <v>1</v>
      </c>
      <c r="AL218" s="85">
        <v>22</v>
      </c>
      <c r="AM218" s="85">
        <v>0</v>
      </c>
      <c r="AN218" s="85">
        <v>60</v>
      </c>
      <c r="AO218" s="36">
        <f>ABS($Q$10)</f>
        <v>4151.6815185546875</v>
      </c>
      <c r="AP218" s="36">
        <f>ABS($T$10)</f>
        <v>0.62209651472309702</v>
      </c>
      <c r="AQ218" s="5">
        <f t="shared" si="155"/>
        <v>7122.5167650061776</v>
      </c>
      <c r="AR218" s="5">
        <f>AVERAGE(AQ218:AQ221)</f>
        <v>7726.0076002096403</v>
      </c>
      <c r="AS218" s="151">
        <f t="shared" si="151"/>
        <v>6.4752747194610372</v>
      </c>
      <c r="AT218" s="5">
        <f>AVERAGE(AS218:AS221)</f>
        <v>7.3905444693009361</v>
      </c>
      <c r="AU218" s="8">
        <f>AVERAGE(AT218,AT230,AT242,AT254,AT266)</f>
        <v>7.3910435978974487</v>
      </c>
      <c r="AV218" s="24">
        <f>AU218/(AO218/2)*1000000</f>
        <v>3560.5060575409793</v>
      </c>
      <c r="AW218" s="23">
        <f>AV218/AP218</f>
        <v>5723.3981758052532</v>
      </c>
      <c r="BB218" s="151">
        <f t="shared" si="152"/>
        <v>6.5831959647853875</v>
      </c>
      <c r="BC218" s="5">
        <f>AVERAGE(BB218:BB221)</f>
        <v>7.5456416942589275</v>
      </c>
      <c r="BD218" s="5">
        <f>AVERAGE(BC218,BC230,BC242,BC254)</f>
        <v>7.5469199861241503</v>
      </c>
      <c r="BE218" s="24">
        <f>BD218/(AO218/2)*1000000</f>
        <v>3635.596782843515</v>
      </c>
      <c r="BF218" s="23">
        <f>BE218/AP218</f>
        <v>5844.1040848167504</v>
      </c>
    </row>
    <row r="219" spans="1:58" s="15" customFormat="1" ht="15.75" thickBot="1">
      <c r="A219" s="54" t="s">
        <v>159</v>
      </c>
      <c r="B219" s="6" t="s">
        <v>222</v>
      </c>
      <c r="C219" s="6" t="s">
        <v>73</v>
      </c>
      <c r="D219" s="6" t="s">
        <v>3</v>
      </c>
      <c r="E219" s="7">
        <v>15.801715850830078</v>
      </c>
      <c r="F219" s="48">
        <v>12336</v>
      </c>
      <c r="G219" s="48">
        <v>154</v>
      </c>
      <c r="H219" s="48">
        <v>12182</v>
      </c>
      <c r="I219" s="85">
        <v>12005</v>
      </c>
      <c r="J219" s="85">
        <v>17</v>
      </c>
      <c r="K219" s="85">
        <v>97</v>
      </c>
      <c r="L219" s="85"/>
      <c r="M219" s="85">
        <v>10</v>
      </c>
      <c r="N219" s="85">
        <v>5</v>
      </c>
      <c r="O219" s="85"/>
      <c r="P219" s="85"/>
      <c r="Q219" s="85">
        <v>10</v>
      </c>
      <c r="R219" s="85"/>
      <c r="S219" s="85"/>
      <c r="T219" s="85">
        <v>1</v>
      </c>
      <c r="U219" s="85">
        <v>9</v>
      </c>
      <c r="V219" s="85">
        <v>18</v>
      </c>
      <c r="W219" s="85"/>
      <c r="X219" s="85"/>
      <c r="Y219" s="85">
        <v>41</v>
      </c>
      <c r="Z219" s="85">
        <v>6</v>
      </c>
      <c r="AA219" s="85">
        <v>9</v>
      </c>
      <c r="AB219" s="85">
        <v>1</v>
      </c>
      <c r="AC219" s="85"/>
      <c r="AD219" s="85">
        <v>2</v>
      </c>
      <c r="AE219" s="85"/>
      <c r="AF219" s="5">
        <v>3</v>
      </c>
      <c r="AG219" s="85"/>
      <c r="AH219" s="85"/>
      <c r="AI219" s="85"/>
      <c r="AJ219" s="5">
        <v>4</v>
      </c>
      <c r="AK219" s="85">
        <v>1</v>
      </c>
      <c r="AL219" s="85">
        <v>25</v>
      </c>
      <c r="AM219" s="85"/>
      <c r="AN219" s="85">
        <v>72</v>
      </c>
      <c r="AO219" s="36">
        <f t="shared" ref="AO219:AO221" si="156">ABS($Q$10)</f>
        <v>4151.6815185546875</v>
      </c>
      <c r="AP219" s="36">
        <f t="shared" ref="AP219:AP221" si="157">ABS($T$10)</f>
        <v>0.62209651472309702</v>
      </c>
      <c r="AQ219" s="5">
        <f t="shared" si="155"/>
        <v>7612.200396494326</v>
      </c>
      <c r="AR219" s="5" t="s">
        <v>54</v>
      </c>
      <c r="AS219" s="151">
        <f t="shared" si="151"/>
        <v>7.3878152029854913</v>
      </c>
      <c r="AT219" s="5" t="s">
        <v>54</v>
      </c>
      <c r="BB219" s="151">
        <f t="shared" si="152"/>
        <v>7.6956408364432196</v>
      </c>
      <c r="BC219" s="5" t="s">
        <v>54</v>
      </c>
    </row>
    <row r="220" spans="1:58" s="8" customFormat="1" ht="15.75" thickBot="1">
      <c r="A220" s="54" t="s">
        <v>168</v>
      </c>
      <c r="B220" s="6" t="s">
        <v>222</v>
      </c>
      <c r="C220" s="6" t="s">
        <v>73</v>
      </c>
      <c r="D220" s="6" t="s">
        <v>3</v>
      </c>
      <c r="E220" s="7">
        <v>18.110818862915039</v>
      </c>
      <c r="F220" s="48">
        <v>12382</v>
      </c>
      <c r="G220" s="48">
        <v>177</v>
      </c>
      <c r="H220" s="48">
        <v>12205</v>
      </c>
      <c r="I220" s="88">
        <v>12061</v>
      </c>
      <c r="J220" s="85">
        <v>23</v>
      </c>
      <c r="K220" s="85">
        <v>72</v>
      </c>
      <c r="L220" s="85"/>
      <c r="M220" s="85">
        <v>8</v>
      </c>
      <c r="N220" s="85">
        <v>2</v>
      </c>
      <c r="O220" s="85"/>
      <c r="P220" s="85">
        <v>1</v>
      </c>
      <c r="Q220" s="85">
        <v>5</v>
      </c>
      <c r="R220" s="85"/>
      <c r="S220" s="85">
        <v>1</v>
      </c>
      <c r="T220" s="85"/>
      <c r="U220" s="85">
        <v>14</v>
      </c>
      <c r="V220" s="85">
        <v>13</v>
      </c>
      <c r="W220" s="85"/>
      <c r="X220" s="85">
        <v>8</v>
      </c>
      <c r="Y220" s="85">
        <v>29</v>
      </c>
      <c r="Z220" s="85">
        <v>7</v>
      </c>
      <c r="AA220" s="85">
        <v>7</v>
      </c>
      <c r="AB220" s="85">
        <v>3</v>
      </c>
      <c r="AC220" s="85"/>
      <c r="AD220" s="85">
        <v>3</v>
      </c>
      <c r="AE220" s="85"/>
      <c r="AF220" s="85">
        <v>2</v>
      </c>
      <c r="AG220" s="85">
        <v>3</v>
      </c>
      <c r="AH220" s="85">
        <v>2</v>
      </c>
      <c r="AI220" s="85"/>
      <c r="AJ220" s="85">
        <v>2</v>
      </c>
      <c r="AK220" s="85">
        <v>4</v>
      </c>
      <c r="AL220" s="85">
        <v>42</v>
      </c>
      <c r="AM220" s="5">
        <v>1</v>
      </c>
      <c r="AN220" s="5">
        <v>69</v>
      </c>
      <c r="AO220" s="36">
        <f t="shared" si="156"/>
        <v>4151.6815185546875</v>
      </c>
      <c r="AP220" s="36">
        <f t="shared" si="157"/>
        <v>0.62209651472309702</v>
      </c>
      <c r="AQ220" s="5">
        <f t="shared" si="155"/>
        <v>8724.570409350621</v>
      </c>
      <c r="AR220" s="8">
        <f>_xlfn.STDEV.P(AQ218:AQ221)</f>
        <v>602.78329907184445</v>
      </c>
      <c r="AS220" s="151">
        <f t="shared" si="151"/>
        <v>7.060149726221117</v>
      </c>
      <c r="AT220" s="8">
        <f>_xlfn.STDEV.P(AS218:AS221)</f>
        <v>0.79141863577670402</v>
      </c>
      <c r="BB220" s="151">
        <f t="shared" si="152"/>
        <v>7.264791747271004</v>
      </c>
      <c r="BC220" s="8">
        <f>_xlfn.STDEV.P(BB218:BB221)</f>
        <v>0.74548231525359909</v>
      </c>
    </row>
    <row r="221" spans="1:58" s="15" customFormat="1" ht="15.75" thickBot="1">
      <c r="A221" s="55" t="s">
        <v>177</v>
      </c>
      <c r="B221" s="56" t="s">
        <v>222</v>
      </c>
      <c r="C221" s="56" t="s">
        <v>73</v>
      </c>
      <c r="D221" s="56" t="s">
        <v>3</v>
      </c>
      <c r="E221" s="14">
        <v>15.454100608825684</v>
      </c>
      <c r="F221" s="57">
        <v>13185</v>
      </c>
      <c r="G221" s="57">
        <v>161</v>
      </c>
      <c r="H221" s="57">
        <v>13024</v>
      </c>
      <c r="I221" s="168">
        <v>12834</v>
      </c>
      <c r="J221" s="168">
        <v>20</v>
      </c>
      <c r="K221" s="168">
        <v>97</v>
      </c>
      <c r="L221" s="168">
        <v>5</v>
      </c>
      <c r="M221" s="168">
        <v>11</v>
      </c>
      <c r="N221" s="168">
        <v>2</v>
      </c>
      <c r="O221" s="168"/>
      <c r="P221" s="168">
        <v>1</v>
      </c>
      <c r="Q221" s="168">
        <v>11</v>
      </c>
      <c r="R221" s="168"/>
      <c r="S221" s="168"/>
      <c r="T221" s="168"/>
      <c r="U221" s="168">
        <v>22</v>
      </c>
      <c r="V221" s="168">
        <v>9</v>
      </c>
      <c r="W221" s="168"/>
      <c r="X221" s="168"/>
      <c r="Y221" s="168">
        <v>37</v>
      </c>
      <c r="Z221" s="168">
        <v>3</v>
      </c>
      <c r="AA221" s="168">
        <v>8</v>
      </c>
      <c r="AB221" s="168">
        <v>4</v>
      </c>
      <c r="AC221" s="168"/>
      <c r="AD221" s="168">
        <v>3</v>
      </c>
      <c r="AE221" s="168"/>
      <c r="AF221" s="168"/>
      <c r="AG221" s="168">
        <v>1</v>
      </c>
      <c r="AH221" s="168">
        <v>6</v>
      </c>
      <c r="AI221" s="168"/>
      <c r="AJ221" s="168">
        <v>1</v>
      </c>
      <c r="AK221" s="168">
        <v>2</v>
      </c>
      <c r="AL221" s="168">
        <v>17</v>
      </c>
      <c r="AM221" s="168">
        <v>1</v>
      </c>
      <c r="AN221" s="168">
        <v>90</v>
      </c>
      <c r="AO221" s="17">
        <f t="shared" si="156"/>
        <v>4151.6815185546875</v>
      </c>
      <c r="AP221" s="17">
        <f t="shared" si="157"/>
        <v>0.62209651472309702</v>
      </c>
      <c r="AQ221" s="17">
        <f t="shared" si="155"/>
        <v>7444.7428299874382</v>
      </c>
      <c r="AS221" s="169">
        <f t="shared" si="151"/>
        <v>8.6389382285360963</v>
      </c>
      <c r="AT221" s="8"/>
      <c r="BB221" s="151">
        <f t="shared" si="152"/>
        <v>8.6389382285360963</v>
      </c>
      <c r="BC221" s="8"/>
    </row>
    <row r="222" spans="1:58" s="147" customFormat="1">
      <c r="A222" s="148" t="s">
        <v>152</v>
      </c>
      <c r="B222" s="148" t="s">
        <v>224</v>
      </c>
      <c r="C222" s="148" t="s">
        <v>75</v>
      </c>
      <c r="D222" s="148" t="s">
        <v>6</v>
      </c>
      <c r="E222" s="149">
        <v>0.56192165613174438</v>
      </c>
      <c r="F222" s="150">
        <v>2239</v>
      </c>
      <c r="G222" s="150">
        <v>1</v>
      </c>
      <c r="H222" s="150">
        <v>2238</v>
      </c>
      <c r="I222" s="160">
        <v>2237</v>
      </c>
      <c r="J222" s="160"/>
      <c r="K222" s="160">
        <v>1</v>
      </c>
      <c r="L222" s="160"/>
      <c r="M222" s="160"/>
      <c r="N222" s="160"/>
      <c r="O222" s="160"/>
      <c r="P222" s="160"/>
      <c r="Q222" s="160"/>
      <c r="R222" s="160"/>
      <c r="S222" s="160"/>
      <c r="T222" s="160"/>
      <c r="U222" s="160"/>
      <c r="V222" s="160"/>
      <c r="W222" s="160"/>
      <c r="X222" s="160"/>
      <c r="Y222" s="160"/>
      <c r="Z222" s="160"/>
      <c r="AA222" s="160"/>
      <c r="AB222" s="160"/>
      <c r="AC222" s="160"/>
      <c r="AD222" s="160"/>
      <c r="AE222" s="160"/>
      <c r="AF222" s="160"/>
      <c r="AG222" s="160"/>
      <c r="AH222" s="160"/>
      <c r="AI222" s="160"/>
      <c r="AJ222" s="160"/>
      <c r="AK222" s="160"/>
      <c r="AL222" s="160"/>
      <c r="AM222" s="160"/>
      <c r="AN222" s="160">
        <v>1</v>
      </c>
      <c r="AO222" s="146">
        <f>ABS($Q$2)</f>
        <v>9100.3961563110352</v>
      </c>
      <c r="AP222" s="146">
        <f>ABS($T$2)</f>
        <v>0.65981183734012849</v>
      </c>
      <c r="AQ222" s="146">
        <f t="shared" si="155"/>
        <v>123.49388894285822</v>
      </c>
      <c r="AR222" s="161">
        <f>AVERAGE(AQ223:AQ225)</f>
        <v>21.817797641983958</v>
      </c>
      <c r="AS222" s="155">
        <f>E222*AN222/SUM(Y222,Z222,AA222,AB222,AC222,AD222,AE222,AF222,AG222,AH222,AI222,AJ222,AK222,AL222,AM222,AN222)</f>
        <v>0.56192165613174438</v>
      </c>
      <c r="AT222" s="167">
        <f>AVERAGE(AS224:AS225)</f>
        <v>4.024384543299675E-2</v>
      </c>
      <c r="AU222" s="146"/>
      <c r="AV222" s="146"/>
      <c r="AW222" s="146"/>
      <c r="AX222" s="146"/>
      <c r="AY222" s="146"/>
      <c r="AZ222" s="146"/>
      <c r="BA222" s="146"/>
      <c r="BB222" s="155">
        <f>E222*SUM(AN222,AF222)/(SUM(AN222,AF222)+SUM(Y222,Z222,AA222,AB222,AC222,AD222,AE222,AG222,AH222,AI222,AJ222,AK222,AL222,AM222))</f>
        <v>0.56192165613174438</v>
      </c>
      <c r="BC222" s="167">
        <f>AVERAGE(BB224:BB225)</f>
        <v>7.4456475675106049E-2</v>
      </c>
      <c r="BD222" s="146"/>
      <c r="BE222" s="146"/>
      <c r="BF222" s="146"/>
    </row>
    <row r="223" spans="1:58">
      <c r="A223" s="6" t="s">
        <v>161</v>
      </c>
      <c r="B223" s="6" t="s">
        <v>224</v>
      </c>
      <c r="C223" s="6" t="s">
        <v>75</v>
      </c>
      <c r="D223" s="6" t="s">
        <v>6</v>
      </c>
      <c r="E223" s="7">
        <v>0</v>
      </c>
      <c r="F223" s="48">
        <v>14672</v>
      </c>
      <c r="G223" s="48">
        <v>0</v>
      </c>
      <c r="H223" s="48">
        <v>14672</v>
      </c>
      <c r="I223" s="85">
        <v>14617</v>
      </c>
      <c r="J223" s="85">
        <v>7</v>
      </c>
      <c r="K223" s="85">
        <v>43</v>
      </c>
      <c r="L223" s="85"/>
      <c r="M223" s="85">
        <v>1</v>
      </c>
      <c r="N223" s="85"/>
      <c r="O223" s="85"/>
      <c r="P223" s="85"/>
      <c r="Q223" s="85">
        <v>3</v>
      </c>
      <c r="R223" s="85"/>
      <c r="S223" s="85">
        <v>1</v>
      </c>
      <c r="T223" s="85"/>
      <c r="U223" s="85"/>
      <c r="V223" s="85"/>
      <c r="W223" s="85"/>
      <c r="X223" s="85"/>
      <c r="Y223" s="85"/>
      <c r="Z223" s="85"/>
      <c r="AA223" s="85"/>
      <c r="AB223" s="85"/>
      <c r="AC223" s="85"/>
      <c r="AD223" s="85"/>
      <c r="AE223" s="85"/>
      <c r="AF223" s="85"/>
      <c r="AG223" s="85"/>
      <c r="AH223" s="85"/>
      <c r="AI223" s="85"/>
      <c r="AJ223" s="85"/>
      <c r="AK223" s="85"/>
      <c r="AL223" s="85"/>
      <c r="AM223" s="85"/>
      <c r="AN223" s="85"/>
      <c r="AO223" s="5">
        <f t="shared" ref="AO223:AO225" si="158">ABS($Q$2)</f>
        <v>9100.3961563110352</v>
      </c>
      <c r="AP223" s="5">
        <f t="shared" ref="AP223:AP225" si="159">ABS($T$2)</f>
        <v>0.65981183734012849</v>
      </c>
      <c r="AQ223" s="5">
        <f t="shared" si="155"/>
        <v>0</v>
      </c>
      <c r="AR223" s="5" t="s">
        <v>54</v>
      </c>
      <c r="AS223" s="155" t="e">
        <f>E223*AN223/SUM(Y223,Z223,AA223,AB223,AC223,AD223,AE223,AF223,AG223,AH223,AI223,AJ223,AK223,AL223,AM223,AN223)</f>
        <v>#DIV/0!</v>
      </c>
      <c r="AT223" s="5" t="s">
        <v>54</v>
      </c>
      <c r="AU223" s="5"/>
      <c r="AV223" s="5"/>
      <c r="AW223" s="5"/>
      <c r="AX223" s="5"/>
      <c r="AY223" s="5"/>
      <c r="AZ223" s="5"/>
      <c r="BA223" s="5"/>
      <c r="BB223" s="155" t="e">
        <f t="shared" ref="BB223:BB233" si="160">E223*SUM(AN223,AF223)/(SUM(AN223,AF223)+SUM(Y223,Z223,AA223,AB223,AC223,AD223,AE223,AG223,AH223,AI223,AJ223,AK223,AL223,AM223))</f>
        <v>#DIV/0!</v>
      </c>
      <c r="BC223" s="5" t="s">
        <v>54</v>
      </c>
      <c r="BD223" s="5"/>
      <c r="BE223" s="5"/>
      <c r="BF223" s="5"/>
    </row>
    <row r="224" spans="1:58">
      <c r="A224" s="6" t="s">
        <v>170</v>
      </c>
      <c r="B224" s="6" t="s">
        <v>224</v>
      </c>
      <c r="C224" s="6" t="s">
        <v>75</v>
      </c>
      <c r="D224" s="6" t="s">
        <v>6</v>
      </c>
      <c r="E224" s="7">
        <v>0.13685052096843719</v>
      </c>
      <c r="F224" s="48">
        <v>18384</v>
      </c>
      <c r="G224" s="48">
        <v>2</v>
      </c>
      <c r="H224" s="48">
        <v>18382</v>
      </c>
      <c r="I224" s="85">
        <v>18311</v>
      </c>
      <c r="J224" s="85">
        <v>19</v>
      </c>
      <c r="K224" s="85">
        <v>43</v>
      </c>
      <c r="L224" s="85"/>
      <c r="M224" s="85">
        <v>2</v>
      </c>
      <c r="N224" s="85"/>
      <c r="O224" s="85"/>
      <c r="P224" s="85"/>
      <c r="Q224" s="85">
        <v>6</v>
      </c>
      <c r="R224" s="85"/>
      <c r="S224" s="85">
        <v>1</v>
      </c>
      <c r="T224" s="85"/>
      <c r="U224" s="85"/>
      <c r="V224" s="85"/>
      <c r="W224" s="85"/>
      <c r="X224" s="85"/>
      <c r="Y224" s="85">
        <v>1</v>
      </c>
      <c r="Z224" s="85"/>
      <c r="AA224" s="85"/>
      <c r="AB224" s="85"/>
      <c r="AC224" s="85"/>
      <c r="AD224" s="85"/>
      <c r="AE224" s="85"/>
      <c r="AF224" s="85">
        <v>1</v>
      </c>
      <c r="AG224" s="85"/>
      <c r="AH224" s="85"/>
      <c r="AI224" s="85"/>
      <c r="AJ224" s="85"/>
      <c r="AK224" s="85"/>
      <c r="AL224" s="85"/>
      <c r="AM224" s="85"/>
      <c r="AN224" s="85"/>
      <c r="AO224" s="5">
        <f t="shared" si="158"/>
        <v>9100.3961563110352</v>
      </c>
      <c r="AP224" s="5">
        <f t="shared" si="159"/>
        <v>0.65981183734012849</v>
      </c>
      <c r="AQ224" s="5">
        <f t="shared" si="155"/>
        <v>30.07572826893535</v>
      </c>
      <c r="AR224" s="4">
        <f>_xlfn.STDEV.P(AQ222:AQ225)</f>
        <v>46.047802233980875</v>
      </c>
      <c r="AS224" s="155">
        <f t="shared" ref="AS224:AS233" si="161">E224*AN224/SUM(Y224,Z224,AA224,AB224,AC224,AD224,AE224,AF224,AG224,AH224,AI224,AJ224,AK224,AL224,AM224,AN224)</f>
        <v>0</v>
      </c>
      <c r="AT224" s="8" t="e">
        <f>_xlfn.STDEV.P(AS222:AS225)</f>
        <v>#DIV/0!</v>
      </c>
      <c r="BB224" s="155">
        <f t="shared" si="160"/>
        <v>6.8425260484218597E-2</v>
      </c>
      <c r="BC224" s="8" t="e">
        <f>_xlfn.STDEV.P(BB222:BB225)</f>
        <v>#DIV/0!</v>
      </c>
    </row>
    <row r="225" spans="1:58">
      <c r="A225" s="6" t="s">
        <v>179</v>
      </c>
      <c r="B225" s="6" t="s">
        <v>224</v>
      </c>
      <c r="C225" s="6" t="s">
        <v>75</v>
      </c>
      <c r="D225" s="6" t="s">
        <v>6</v>
      </c>
      <c r="E225" s="7">
        <v>0.160975381731987</v>
      </c>
      <c r="F225" s="48">
        <v>15629</v>
      </c>
      <c r="G225" s="48">
        <v>2</v>
      </c>
      <c r="H225" s="48">
        <v>15627</v>
      </c>
      <c r="I225" s="85">
        <v>15580</v>
      </c>
      <c r="J225" s="85">
        <v>9</v>
      </c>
      <c r="K225" s="85">
        <v>34</v>
      </c>
      <c r="L225" s="85"/>
      <c r="M225" s="85"/>
      <c r="N225" s="85"/>
      <c r="O225" s="85"/>
      <c r="P225" s="85"/>
      <c r="Q225" s="85">
        <v>3</v>
      </c>
      <c r="R225" s="85"/>
      <c r="S225" s="85">
        <v>1</v>
      </c>
      <c r="T225" s="85"/>
      <c r="U225" s="85"/>
      <c r="V225" s="85"/>
      <c r="W225" s="85"/>
      <c r="X225" s="85"/>
      <c r="Y225" s="85"/>
      <c r="Z225" s="85"/>
      <c r="AA225" s="85"/>
      <c r="AB225" s="85"/>
      <c r="AC225" s="85"/>
      <c r="AD225" s="85"/>
      <c r="AE225" s="85"/>
      <c r="AF225" s="85"/>
      <c r="AG225" s="85"/>
      <c r="AH225" s="85"/>
      <c r="AI225" s="85"/>
      <c r="AJ225" s="85"/>
      <c r="AK225" s="85">
        <v>1</v>
      </c>
      <c r="AL225" s="85"/>
      <c r="AM225" s="85"/>
      <c r="AN225" s="85">
        <v>1</v>
      </c>
      <c r="AO225" s="36">
        <f t="shared" si="158"/>
        <v>9100.3961563110352</v>
      </c>
      <c r="AP225" s="36">
        <f t="shared" si="159"/>
        <v>0.65981183734012849</v>
      </c>
      <c r="AQ225" s="5">
        <f t="shared" si="155"/>
        <v>35.377664657016531</v>
      </c>
      <c r="AS225" s="155">
        <f t="shared" si="161"/>
        <v>8.04876908659935E-2</v>
      </c>
      <c r="AT225" s="8"/>
      <c r="BB225" s="155">
        <f t="shared" si="160"/>
        <v>8.04876908659935E-2</v>
      </c>
      <c r="BC225" s="8"/>
    </row>
    <row r="226" spans="1:58">
      <c r="A226" s="6" t="s">
        <v>151</v>
      </c>
      <c r="B226" s="6" t="s">
        <v>223</v>
      </c>
      <c r="C226" s="6" t="s">
        <v>75</v>
      </c>
      <c r="D226" s="6" t="s">
        <v>6</v>
      </c>
      <c r="E226" s="7">
        <v>1.7720034122467041</v>
      </c>
      <c r="F226" s="48">
        <v>12076</v>
      </c>
      <c r="G226" s="48">
        <v>17</v>
      </c>
      <c r="H226" s="48">
        <v>12059</v>
      </c>
      <c r="I226" s="85">
        <v>12026</v>
      </c>
      <c r="J226" s="85">
        <v>5</v>
      </c>
      <c r="K226" s="85">
        <v>18</v>
      </c>
      <c r="L226" s="85">
        <v>1</v>
      </c>
      <c r="M226" s="85">
        <v>1</v>
      </c>
      <c r="N226" s="85"/>
      <c r="O226" s="85"/>
      <c r="P226" s="85"/>
      <c r="Q226" s="85">
        <v>5</v>
      </c>
      <c r="R226" s="85"/>
      <c r="S226" s="85"/>
      <c r="T226" s="85"/>
      <c r="U226" s="85">
        <v>3</v>
      </c>
      <c r="V226" s="85"/>
      <c r="W226" s="85"/>
      <c r="X226" s="85"/>
      <c r="Y226" s="85">
        <v>6</v>
      </c>
      <c r="Z226" s="85">
        <v>2</v>
      </c>
      <c r="AA226" s="85"/>
      <c r="AB226" s="85"/>
      <c r="AC226" s="85"/>
      <c r="AD226" s="85"/>
      <c r="AE226" s="85"/>
      <c r="AF226" s="85"/>
      <c r="AG226" s="85">
        <v>1</v>
      </c>
      <c r="AH226" s="85"/>
      <c r="AI226" s="85"/>
      <c r="AJ226" s="85">
        <v>1</v>
      </c>
      <c r="AK226" s="85"/>
      <c r="AL226" s="85"/>
      <c r="AM226" s="85"/>
      <c r="AN226" s="85">
        <v>7</v>
      </c>
      <c r="AO226" s="36">
        <f>ABS($Q$6)</f>
        <v>2573.8602876663208</v>
      </c>
      <c r="AP226" s="36">
        <f>ABS($T$6)</f>
        <v>0.62480733328719151</v>
      </c>
      <c r="AQ226" s="5">
        <f t="shared" si="155"/>
        <v>1376.9227651850149</v>
      </c>
      <c r="AR226" s="5">
        <f>AVERAGE(AQ226:AQ229)</f>
        <v>1361.7561954332584</v>
      </c>
      <c r="AS226" s="155">
        <f t="shared" si="161"/>
        <v>0.7296484638662899</v>
      </c>
      <c r="AT226" s="5">
        <f>AVERAGE(AS226:AS229)</f>
        <v>0.81657000254738787</v>
      </c>
      <c r="AU226" s="5"/>
      <c r="AV226" s="5"/>
      <c r="AW226" s="5"/>
      <c r="AX226" s="5"/>
      <c r="AY226" s="5"/>
      <c r="AZ226" s="5"/>
      <c r="BA226" s="5"/>
      <c r="BB226" s="155">
        <f t="shared" si="160"/>
        <v>0.7296484638662899</v>
      </c>
      <c r="BC226" s="5">
        <f>AVERAGE(BB226:BB229)</f>
        <v>0.81657000254738787</v>
      </c>
      <c r="BD226" s="5"/>
      <c r="BE226" s="5"/>
      <c r="BF226" s="5"/>
    </row>
    <row r="227" spans="1:58">
      <c r="A227" s="6" t="s">
        <v>160</v>
      </c>
      <c r="B227" s="6" t="s">
        <v>223</v>
      </c>
      <c r="C227" s="6" t="s">
        <v>75</v>
      </c>
      <c r="D227" s="6" t="s">
        <v>6</v>
      </c>
      <c r="E227" s="7">
        <v>1.9963798522949219</v>
      </c>
      <c r="F227" s="48">
        <v>13242</v>
      </c>
      <c r="G227" s="48">
        <v>21</v>
      </c>
      <c r="H227" s="48">
        <v>13221</v>
      </c>
      <c r="I227" s="85">
        <v>13187</v>
      </c>
      <c r="J227" s="85">
        <v>7</v>
      </c>
      <c r="K227" s="85">
        <v>23</v>
      </c>
      <c r="L227" s="85"/>
      <c r="M227" s="85">
        <v>1</v>
      </c>
      <c r="N227" s="85">
        <v>1</v>
      </c>
      <c r="O227" s="85"/>
      <c r="P227" s="85"/>
      <c r="Q227" s="85"/>
      <c r="R227" s="85"/>
      <c r="S227" s="85"/>
      <c r="T227" s="85"/>
      <c r="U227" s="85">
        <v>1</v>
      </c>
      <c r="V227" s="85">
        <v>1</v>
      </c>
      <c r="W227" s="85"/>
      <c r="X227" s="85"/>
      <c r="Y227" s="85">
        <v>4</v>
      </c>
      <c r="Z227" s="85">
        <v>2</v>
      </c>
      <c r="AA227" s="85">
        <v>1</v>
      </c>
      <c r="AB227" s="85">
        <v>1</v>
      </c>
      <c r="AC227" s="85"/>
      <c r="AD227" s="85"/>
      <c r="AE227" s="85"/>
      <c r="AF227" s="85"/>
      <c r="AG227" s="85"/>
      <c r="AH227" s="85"/>
      <c r="AI227" s="85"/>
      <c r="AJ227" s="85">
        <v>1</v>
      </c>
      <c r="AK227" s="85"/>
      <c r="AL227" s="85">
        <v>3</v>
      </c>
      <c r="AM227" s="85"/>
      <c r="AN227" s="85">
        <v>9</v>
      </c>
      <c r="AO227" s="36">
        <f t="shared" ref="AO227:AO229" si="162">ABS($Q$6)</f>
        <v>2573.8602876663208</v>
      </c>
      <c r="AP227" s="36">
        <f t="shared" ref="AP227:AP229" si="163">ABS($T$6)</f>
        <v>0.62480733328719151</v>
      </c>
      <c r="AQ227" s="5">
        <f t="shared" si="155"/>
        <v>1551.2728968711885</v>
      </c>
      <c r="AR227" s="5" t="s">
        <v>54</v>
      </c>
      <c r="AS227" s="155">
        <f t="shared" si="161"/>
        <v>0.85559136526925228</v>
      </c>
      <c r="AT227" s="5" t="s">
        <v>54</v>
      </c>
      <c r="AU227" s="5"/>
      <c r="AV227" s="5"/>
      <c r="AW227" s="5"/>
      <c r="AX227" s="5"/>
      <c r="AY227" s="5"/>
      <c r="AZ227" s="5"/>
      <c r="BA227" s="5"/>
      <c r="BB227" s="155">
        <f t="shared" si="160"/>
        <v>0.85559136526925228</v>
      </c>
      <c r="BC227" s="5" t="s">
        <v>54</v>
      </c>
      <c r="BD227" s="5"/>
      <c r="BE227" s="5"/>
      <c r="BF227" s="5"/>
    </row>
    <row r="228" spans="1:58">
      <c r="A228" s="6" t="s">
        <v>169</v>
      </c>
      <c r="B228" s="6" t="s">
        <v>223</v>
      </c>
      <c r="C228" s="6" t="s">
        <v>75</v>
      </c>
      <c r="D228" s="6" t="s">
        <v>6</v>
      </c>
      <c r="E228" s="7">
        <v>2.1631331443786621</v>
      </c>
      <c r="F228" s="48">
        <v>15714</v>
      </c>
      <c r="G228" s="48">
        <v>27</v>
      </c>
      <c r="H228" s="48">
        <v>15687</v>
      </c>
      <c r="I228" s="85">
        <v>15645</v>
      </c>
      <c r="J228" s="85">
        <v>13</v>
      </c>
      <c r="K228" s="85">
        <v>19</v>
      </c>
      <c r="L228" s="85"/>
      <c r="M228" s="85">
        <v>3</v>
      </c>
      <c r="N228" s="85">
        <v>3</v>
      </c>
      <c r="O228" s="85"/>
      <c r="P228" s="85"/>
      <c r="Q228" s="85">
        <v>1</v>
      </c>
      <c r="R228" s="85"/>
      <c r="S228" s="85"/>
      <c r="T228" s="85"/>
      <c r="U228" s="85">
        <v>2</v>
      </c>
      <c r="V228" s="85">
        <v>1</v>
      </c>
      <c r="W228" s="85"/>
      <c r="X228" s="85"/>
      <c r="Y228" s="85">
        <v>3</v>
      </c>
      <c r="Z228" s="85">
        <v>1</v>
      </c>
      <c r="AA228" s="85"/>
      <c r="AB228" s="85"/>
      <c r="AC228" s="85"/>
      <c r="AD228" s="85"/>
      <c r="AE228" s="85"/>
      <c r="AF228" s="85"/>
      <c r="AG228" s="85">
        <v>2</v>
      </c>
      <c r="AH228" s="85"/>
      <c r="AI228" s="85"/>
      <c r="AJ228" s="85">
        <v>1</v>
      </c>
      <c r="AK228" s="85"/>
      <c r="AL228" s="85">
        <v>5</v>
      </c>
      <c r="AM228" s="85"/>
      <c r="AN228" s="85">
        <v>15</v>
      </c>
      <c r="AO228" s="36">
        <f t="shared" si="162"/>
        <v>2573.8602876663208</v>
      </c>
      <c r="AP228" s="36">
        <f t="shared" si="163"/>
        <v>0.62480733328719151</v>
      </c>
      <c r="AQ228" s="5">
        <f t="shared" si="155"/>
        <v>1680.84736746915</v>
      </c>
      <c r="AR228" s="4">
        <f>_xlfn.STDEV.P(AQ226:AQ229)</f>
        <v>321.05507643138549</v>
      </c>
      <c r="AS228" s="155">
        <f t="shared" si="161"/>
        <v>1.2017406357659235</v>
      </c>
      <c r="AT228" s="8">
        <f>_xlfn.STDEV.P(AS226:AS229)</f>
        <v>0.26037751375129708</v>
      </c>
      <c r="BB228" s="155">
        <f t="shared" si="160"/>
        <v>1.2017406357659235</v>
      </c>
      <c r="BC228" s="8">
        <f>_xlfn.STDEV.P(BB226:BB229)</f>
        <v>0.26037751375129708</v>
      </c>
    </row>
    <row r="229" spans="1:58">
      <c r="A229" s="6" t="s">
        <v>178</v>
      </c>
      <c r="B229" s="6" t="s">
        <v>223</v>
      </c>
      <c r="C229" s="6" t="s">
        <v>75</v>
      </c>
      <c r="D229" s="6" t="s">
        <v>6</v>
      </c>
      <c r="E229" s="7">
        <v>1.0784239768981934</v>
      </c>
      <c r="F229" s="48">
        <v>10502</v>
      </c>
      <c r="G229" s="48">
        <v>9</v>
      </c>
      <c r="H229" s="48">
        <v>10493</v>
      </c>
      <c r="I229" s="85">
        <v>10472</v>
      </c>
      <c r="J229" s="85">
        <v>3</v>
      </c>
      <c r="K229" s="85">
        <v>10</v>
      </c>
      <c r="L229" s="85"/>
      <c r="M229" s="85">
        <v>1</v>
      </c>
      <c r="N229" s="85">
        <v>1</v>
      </c>
      <c r="O229" s="85"/>
      <c r="P229" s="85">
        <v>1</v>
      </c>
      <c r="Q229" s="85">
        <v>2</v>
      </c>
      <c r="R229" s="85"/>
      <c r="S229" s="85"/>
      <c r="T229" s="85"/>
      <c r="U229" s="85">
        <v>2</v>
      </c>
      <c r="V229" s="85">
        <v>1</v>
      </c>
      <c r="W229" s="85"/>
      <c r="X229" s="85"/>
      <c r="Y229" s="85">
        <v>3</v>
      </c>
      <c r="Z229" s="85"/>
      <c r="AA229" s="85">
        <v>1</v>
      </c>
      <c r="AB229" s="85"/>
      <c r="AC229" s="85"/>
      <c r="AD229" s="85"/>
      <c r="AE229" s="85"/>
      <c r="AF229" s="85"/>
      <c r="AG229" s="85"/>
      <c r="AH229" s="85"/>
      <c r="AI229" s="85"/>
      <c r="AJ229" s="85"/>
      <c r="AK229" s="85"/>
      <c r="AL229" s="85">
        <v>1</v>
      </c>
      <c r="AM229" s="85"/>
      <c r="AN229" s="85">
        <v>4</v>
      </c>
      <c r="AO229" s="36">
        <f t="shared" si="162"/>
        <v>2573.8602876663208</v>
      </c>
      <c r="AP229" s="36">
        <f t="shared" si="163"/>
        <v>0.62480733328719151</v>
      </c>
      <c r="AQ229" s="5">
        <f t="shared" si="155"/>
        <v>837.98175220767996</v>
      </c>
      <c r="AS229" s="155">
        <f t="shared" si="161"/>
        <v>0.47929954528808594</v>
      </c>
      <c r="AT229" s="8"/>
      <c r="BB229" s="155">
        <f t="shared" si="160"/>
        <v>0.47929954528808594</v>
      </c>
      <c r="BC229" s="8"/>
    </row>
    <row r="230" spans="1:58">
      <c r="A230" s="6" t="s">
        <v>150</v>
      </c>
      <c r="B230" s="6" t="s">
        <v>222</v>
      </c>
      <c r="C230" s="6" t="s">
        <v>75</v>
      </c>
      <c r="D230" s="6" t="s">
        <v>6</v>
      </c>
      <c r="E230" s="7">
        <v>13.917046546936035</v>
      </c>
      <c r="F230" s="48">
        <v>11724</v>
      </c>
      <c r="G230" s="48">
        <v>129</v>
      </c>
      <c r="H230" s="48">
        <v>11595</v>
      </c>
      <c r="I230" s="85">
        <v>11451</v>
      </c>
      <c r="J230" s="85">
        <v>17</v>
      </c>
      <c r="K230" s="85">
        <v>77</v>
      </c>
      <c r="L230" s="85">
        <v>0</v>
      </c>
      <c r="M230" s="85">
        <v>9</v>
      </c>
      <c r="N230" s="85">
        <v>2</v>
      </c>
      <c r="O230" s="85">
        <v>0</v>
      </c>
      <c r="P230" s="85">
        <v>1</v>
      </c>
      <c r="Q230" s="85">
        <v>7</v>
      </c>
      <c r="R230" s="85">
        <v>0</v>
      </c>
      <c r="S230" s="85">
        <v>0</v>
      </c>
      <c r="T230" s="85">
        <v>5</v>
      </c>
      <c r="U230" s="88">
        <v>15</v>
      </c>
      <c r="V230" s="88">
        <v>11</v>
      </c>
      <c r="W230" s="88">
        <v>0</v>
      </c>
      <c r="X230" s="88">
        <v>0</v>
      </c>
      <c r="Y230" s="85">
        <v>22</v>
      </c>
      <c r="Z230" s="85">
        <v>8</v>
      </c>
      <c r="AA230" s="85">
        <v>3</v>
      </c>
      <c r="AB230" s="85">
        <v>2</v>
      </c>
      <c r="AC230" s="85">
        <v>0</v>
      </c>
      <c r="AD230" s="85">
        <v>1</v>
      </c>
      <c r="AE230" s="85">
        <v>0</v>
      </c>
      <c r="AF230" s="85">
        <v>1</v>
      </c>
      <c r="AG230" s="85">
        <v>2</v>
      </c>
      <c r="AH230" s="85">
        <v>2</v>
      </c>
      <c r="AI230" s="85">
        <v>0</v>
      </c>
      <c r="AJ230" s="85">
        <v>5</v>
      </c>
      <c r="AK230" s="85">
        <v>1</v>
      </c>
      <c r="AL230" s="85">
        <v>22</v>
      </c>
      <c r="AM230" s="85">
        <v>0</v>
      </c>
      <c r="AN230" s="85">
        <v>60</v>
      </c>
      <c r="AO230" s="36">
        <f>ABS($Q$10)</f>
        <v>4151.6815185546875</v>
      </c>
      <c r="AP230" s="36">
        <f>ABS($T$10)</f>
        <v>0.62209651472309702</v>
      </c>
      <c r="AQ230" s="5">
        <f t="shared" si="155"/>
        <v>6704.2939034403271</v>
      </c>
      <c r="AR230" s="5">
        <f>AVERAGE(AQ230:AQ233)</f>
        <v>7848.2677125055952</v>
      </c>
      <c r="AS230" s="155">
        <f t="shared" si="161"/>
        <v>6.4730449055516441</v>
      </c>
      <c r="AT230" s="5">
        <f>AVERAGE(AS230:AS233)</f>
        <v>7.3915211171073931</v>
      </c>
      <c r="BB230" s="155">
        <f t="shared" si="160"/>
        <v>6.5809289873108385</v>
      </c>
      <c r="BC230" s="5">
        <f>AVERAGE(BB230:BB233)</f>
        <v>7.5466343197666124</v>
      </c>
    </row>
    <row r="231" spans="1:58">
      <c r="A231" s="6" t="s">
        <v>159</v>
      </c>
      <c r="B231" s="6" t="s">
        <v>222</v>
      </c>
      <c r="C231" s="6" t="s">
        <v>75</v>
      </c>
      <c r="D231" s="6" t="s">
        <v>6</v>
      </c>
      <c r="E231" s="7">
        <v>16.834697723388672</v>
      </c>
      <c r="F231" s="48">
        <v>12336</v>
      </c>
      <c r="G231" s="48">
        <v>164</v>
      </c>
      <c r="H231" s="48">
        <v>12172</v>
      </c>
      <c r="I231" s="85">
        <v>12005</v>
      </c>
      <c r="J231" s="85">
        <v>17</v>
      </c>
      <c r="K231" s="85">
        <v>97</v>
      </c>
      <c r="L231" s="85"/>
      <c r="M231" s="85">
        <v>10</v>
      </c>
      <c r="N231" s="85">
        <v>5</v>
      </c>
      <c r="O231" s="85"/>
      <c r="P231" s="85"/>
      <c r="Q231" s="85">
        <v>10</v>
      </c>
      <c r="R231" s="85"/>
      <c r="S231" s="85"/>
      <c r="T231" s="85">
        <v>1</v>
      </c>
      <c r="U231" s="85">
        <v>9</v>
      </c>
      <c r="V231" s="85">
        <v>18</v>
      </c>
      <c r="W231" s="85"/>
      <c r="X231" s="85"/>
      <c r="Y231" s="85">
        <v>41</v>
      </c>
      <c r="Z231" s="85">
        <v>6</v>
      </c>
      <c r="AA231" s="85">
        <v>9</v>
      </c>
      <c r="AB231" s="85">
        <v>1</v>
      </c>
      <c r="AC231" s="85"/>
      <c r="AD231" s="85">
        <v>2</v>
      </c>
      <c r="AE231" s="85"/>
      <c r="AF231" s="5">
        <v>3</v>
      </c>
      <c r="AG231" s="85"/>
      <c r="AH231" s="85"/>
      <c r="AI231" s="85"/>
      <c r="AJ231" s="5">
        <v>4</v>
      </c>
      <c r="AK231" s="85">
        <v>1</v>
      </c>
      <c r="AL231" s="85">
        <v>25</v>
      </c>
      <c r="AM231" s="85"/>
      <c r="AN231" s="85">
        <v>72</v>
      </c>
      <c r="AO231" s="36">
        <f t="shared" ref="AO231:AO233" si="164">ABS($Q$10)</f>
        <v>4151.6815185546875</v>
      </c>
      <c r="AP231" s="36">
        <f t="shared" ref="AP231:AP233" si="165">ABS($T$10)</f>
        <v>0.62209651472309702</v>
      </c>
      <c r="AQ231" s="5">
        <f t="shared" si="155"/>
        <v>8109.8213570338048</v>
      </c>
      <c r="AR231" s="5" t="s">
        <v>54</v>
      </c>
      <c r="AS231" s="155">
        <f t="shared" si="161"/>
        <v>7.3908429029511247</v>
      </c>
      <c r="AT231" s="5" t="s">
        <v>54</v>
      </c>
      <c r="BB231" s="155">
        <f t="shared" si="160"/>
        <v>7.6987946905740881</v>
      </c>
      <c r="BC231" s="5" t="s">
        <v>54</v>
      </c>
    </row>
    <row r="232" spans="1:58">
      <c r="A232" s="6" t="s">
        <v>168</v>
      </c>
      <c r="B232" s="6" t="s">
        <v>222</v>
      </c>
      <c r="C232" s="6" t="s">
        <v>75</v>
      </c>
      <c r="D232" s="6" t="s">
        <v>6</v>
      </c>
      <c r="E232" s="7">
        <v>17.801673889160156</v>
      </c>
      <c r="F232" s="48">
        <v>12382</v>
      </c>
      <c r="G232" s="48">
        <v>174</v>
      </c>
      <c r="H232" s="48">
        <v>12208</v>
      </c>
      <c r="I232" s="88">
        <v>12061</v>
      </c>
      <c r="J232" s="85">
        <v>23</v>
      </c>
      <c r="K232" s="85">
        <v>72</v>
      </c>
      <c r="L232" s="85"/>
      <c r="M232" s="85">
        <v>8</v>
      </c>
      <c r="N232" s="85">
        <v>2</v>
      </c>
      <c r="O232" s="85"/>
      <c r="P232" s="85">
        <v>1</v>
      </c>
      <c r="Q232" s="85">
        <v>5</v>
      </c>
      <c r="R232" s="85"/>
      <c r="S232" s="85">
        <v>1</v>
      </c>
      <c r="T232" s="85"/>
      <c r="U232" s="85">
        <v>14</v>
      </c>
      <c r="V232" s="85">
        <v>13</v>
      </c>
      <c r="W232" s="85"/>
      <c r="X232" s="85">
        <v>8</v>
      </c>
      <c r="Y232" s="85">
        <v>29</v>
      </c>
      <c r="Z232" s="85">
        <v>7</v>
      </c>
      <c r="AA232" s="85">
        <v>7</v>
      </c>
      <c r="AB232" s="85">
        <v>3</v>
      </c>
      <c r="AC232" s="85"/>
      <c r="AD232" s="85">
        <v>3</v>
      </c>
      <c r="AE232" s="85"/>
      <c r="AF232" s="85">
        <v>2</v>
      </c>
      <c r="AG232" s="85">
        <v>3</v>
      </c>
      <c r="AH232" s="85">
        <v>2</v>
      </c>
      <c r="AI232" s="85"/>
      <c r="AJ232" s="85">
        <v>2</v>
      </c>
      <c r="AK232" s="85">
        <v>4</v>
      </c>
      <c r="AL232" s="85">
        <v>42</v>
      </c>
      <c r="AM232" s="5">
        <v>1</v>
      </c>
      <c r="AN232" s="5">
        <v>69</v>
      </c>
      <c r="AO232" s="36">
        <f t="shared" si="164"/>
        <v>4151.6815185546875</v>
      </c>
      <c r="AP232" s="36">
        <f t="shared" si="165"/>
        <v>0.62209651472309702</v>
      </c>
      <c r="AQ232" s="5">
        <f t="shared" si="155"/>
        <v>8575.645222111063</v>
      </c>
      <c r="AR232" s="4">
        <f>_xlfn.STDEV.P(AQ230:AQ233)</f>
        <v>694.65866638252214</v>
      </c>
      <c r="AS232" s="155">
        <f t="shared" si="161"/>
        <v>7.0592844732876481</v>
      </c>
      <c r="AT232" s="8">
        <f>_xlfn.STDEV.P(AS230:AS233)</f>
        <v>0.79371906358117517</v>
      </c>
      <c r="BB232" s="155">
        <f t="shared" si="160"/>
        <v>7.2639014145423628</v>
      </c>
      <c r="BC232" s="8">
        <f>_xlfn.STDEV.P(BB230:BB233)</f>
        <v>0.74791420374748618</v>
      </c>
    </row>
    <row r="233" spans="1:58" ht="15.75" thickBot="1">
      <c r="A233" s="6" t="s">
        <v>177</v>
      </c>
      <c r="B233" s="6" t="s">
        <v>222</v>
      </c>
      <c r="C233" s="6" t="s">
        <v>75</v>
      </c>
      <c r="D233" s="6" t="s">
        <v>6</v>
      </c>
      <c r="E233" s="7">
        <v>16.613597869873047</v>
      </c>
      <c r="F233" s="48">
        <v>13185</v>
      </c>
      <c r="G233" s="48">
        <v>173</v>
      </c>
      <c r="H233" s="48">
        <v>13012</v>
      </c>
      <c r="I233" s="85">
        <v>12834</v>
      </c>
      <c r="J233" s="85">
        <v>20</v>
      </c>
      <c r="K233" s="85">
        <v>97</v>
      </c>
      <c r="L233" s="85">
        <v>5</v>
      </c>
      <c r="M233" s="85">
        <v>11</v>
      </c>
      <c r="N233" s="85">
        <v>2</v>
      </c>
      <c r="O233" s="85"/>
      <c r="P233" s="85">
        <v>1</v>
      </c>
      <c r="Q233" s="85">
        <v>11</v>
      </c>
      <c r="R233" s="85"/>
      <c r="S233" s="85"/>
      <c r="T233" s="85"/>
      <c r="U233" s="85">
        <v>22</v>
      </c>
      <c r="V233" s="85">
        <v>9</v>
      </c>
      <c r="W233" s="85"/>
      <c r="X233" s="85"/>
      <c r="Y233" s="85">
        <v>37</v>
      </c>
      <c r="Z233" s="85">
        <v>3</v>
      </c>
      <c r="AA233" s="85">
        <v>8</v>
      </c>
      <c r="AB233" s="85">
        <v>4</v>
      </c>
      <c r="AC233" s="85"/>
      <c r="AD233" s="85">
        <v>3</v>
      </c>
      <c r="AE233" s="85"/>
      <c r="AF233" s="85"/>
      <c r="AG233" s="85">
        <v>1</v>
      </c>
      <c r="AH233" s="85">
        <v>6</v>
      </c>
      <c r="AI233" s="85"/>
      <c r="AJ233" s="85">
        <v>1</v>
      </c>
      <c r="AK233" s="85">
        <v>2</v>
      </c>
      <c r="AL233" s="85">
        <v>17</v>
      </c>
      <c r="AM233" s="85">
        <v>1</v>
      </c>
      <c r="AN233" s="85">
        <v>90</v>
      </c>
      <c r="AO233" s="36">
        <f t="shared" si="164"/>
        <v>4151.6815185546875</v>
      </c>
      <c r="AP233" s="36">
        <f t="shared" si="165"/>
        <v>0.62209651472309702</v>
      </c>
      <c r="AQ233" s="5">
        <f t="shared" si="155"/>
        <v>8003.310367437186</v>
      </c>
      <c r="AS233" s="155">
        <f t="shared" si="161"/>
        <v>8.6429121866391565</v>
      </c>
      <c r="AT233" s="8"/>
      <c r="BB233" s="155">
        <f t="shared" si="160"/>
        <v>8.6429121866391565</v>
      </c>
      <c r="BC233" s="8"/>
    </row>
    <row r="234" spans="1:58" s="145" customFormat="1" ht="15.75" thickBot="1">
      <c r="A234" s="139" t="s">
        <v>152</v>
      </c>
      <c r="B234" s="139" t="s">
        <v>224</v>
      </c>
      <c r="C234" s="139" t="s">
        <v>74</v>
      </c>
      <c r="D234" s="139" t="s">
        <v>5</v>
      </c>
      <c r="E234" s="140">
        <v>0.56192165613174438</v>
      </c>
      <c r="F234" s="141">
        <v>2239</v>
      </c>
      <c r="G234" s="141">
        <v>1</v>
      </c>
      <c r="H234" s="141">
        <v>2238</v>
      </c>
      <c r="I234" s="142">
        <v>2237</v>
      </c>
      <c r="J234" s="142"/>
      <c r="K234" s="142">
        <v>1</v>
      </c>
      <c r="L234" s="142"/>
      <c r="M234" s="142"/>
      <c r="N234" s="142"/>
      <c r="O234" s="142"/>
      <c r="P234" s="142"/>
      <c r="Q234" s="142"/>
      <c r="R234" s="142"/>
      <c r="S234" s="142"/>
      <c r="T234" s="142"/>
      <c r="U234" s="142"/>
      <c r="V234" s="142"/>
      <c r="W234" s="142"/>
      <c r="X234" s="142"/>
      <c r="Y234" s="142"/>
      <c r="Z234" s="142"/>
      <c r="AA234" s="142"/>
      <c r="AB234" s="142"/>
      <c r="AC234" s="142"/>
      <c r="AD234" s="142"/>
      <c r="AE234" s="142"/>
      <c r="AF234" s="142"/>
      <c r="AG234" s="142"/>
      <c r="AH234" s="142"/>
      <c r="AI234" s="142"/>
      <c r="AJ234" s="142"/>
      <c r="AK234" s="142"/>
      <c r="AL234" s="142"/>
      <c r="AM234" s="142"/>
      <c r="AN234" s="142">
        <v>1</v>
      </c>
      <c r="AO234" s="143">
        <f>ABS($Q$2)</f>
        <v>9100.3961563110352</v>
      </c>
      <c r="AP234" s="143">
        <f>ABS($T$2)</f>
        <v>0.65981183734012849</v>
      </c>
      <c r="AQ234" s="143">
        <f t="shared" si="155"/>
        <v>123.49388894285822</v>
      </c>
      <c r="AR234" s="154">
        <f>AVERAGE(AQ235:AQ237)</f>
        <v>33.111510658802722</v>
      </c>
      <c r="AS234" s="151">
        <f>E234*AN234/SUM(M234,N234,O234,P234,U234,V234,W234,X234,AC234,AD234,AE234,AF234,AK234,AL234,AM234,AN234)</f>
        <v>0.56192165613174438</v>
      </c>
      <c r="AT234" s="167">
        <f>AVERAGE(AS235:AS237)</f>
        <v>2.6829230288664501E-2</v>
      </c>
      <c r="AU234" s="144"/>
      <c r="AV234" s="144"/>
      <c r="AW234" s="144"/>
      <c r="AX234" s="151">
        <f>E234*(SUM(O234,P234,W234,X234,AE234,AF234,AM234,AN234)/(SUM(O234,P234,W234,X234,AE234,AF234,AM234,AN234)+SUM(M234,N234,U234,V234,AC234,AD234,AK234,AL234)))</f>
        <v>0.56192165613174438</v>
      </c>
      <c r="AY234" s="167">
        <f>AVERAGE(AX235:AX237,AX247:AX249)</f>
        <v>4.966593492362234E-2</v>
      </c>
      <c r="AZ234" s="151">
        <f>AY234/(AO234/2)*1000000</f>
        <v>10.915114918196061</v>
      </c>
      <c r="BA234" s="153">
        <f>AZ234/AP234</f>
        <v>16.542769166127272</v>
      </c>
      <c r="BB234" s="151">
        <f>E234*SUM(AN234,AF234)/(SUM(AN234,AF234)+SUM(M234,N234,O234,P234,U234,V234,W234,X234,AC234,AD234,AE234,AK234,AL234,AM234))</f>
        <v>0.56192165613174438</v>
      </c>
      <c r="BC234" s="167">
        <f>AVERAGE(BB235:BB237)</f>
        <v>4.9638272159629404E-2</v>
      </c>
      <c r="BD234" s="144"/>
      <c r="BE234" s="144"/>
      <c r="BF234" s="144"/>
    </row>
    <row r="235" spans="1:58" s="8" customFormat="1" ht="15.75" thickBot="1">
      <c r="A235" s="6" t="s">
        <v>161</v>
      </c>
      <c r="B235" s="6" t="s">
        <v>224</v>
      </c>
      <c r="C235" s="6" t="s">
        <v>74</v>
      </c>
      <c r="D235" s="6" t="s">
        <v>5</v>
      </c>
      <c r="E235" s="7">
        <v>8.5735037922859192E-2</v>
      </c>
      <c r="F235" s="48">
        <v>14672</v>
      </c>
      <c r="G235" s="48">
        <v>1</v>
      </c>
      <c r="H235" s="48">
        <v>14671</v>
      </c>
      <c r="I235" s="85">
        <v>14617</v>
      </c>
      <c r="J235" s="85">
        <v>7</v>
      </c>
      <c r="K235" s="85">
        <v>43</v>
      </c>
      <c r="L235" s="85"/>
      <c r="M235" s="85">
        <v>1</v>
      </c>
      <c r="N235" s="85"/>
      <c r="O235" s="85"/>
      <c r="P235" s="85"/>
      <c r="Q235" s="85">
        <v>3</v>
      </c>
      <c r="R235" s="85"/>
      <c r="S235" s="85">
        <v>1</v>
      </c>
      <c r="T235" s="85"/>
      <c r="U235" s="85"/>
      <c r="V235" s="85"/>
      <c r="W235" s="85"/>
      <c r="X235" s="85"/>
      <c r="Y235" s="85"/>
      <c r="Z235" s="85"/>
      <c r="AA235" s="85"/>
      <c r="AB235" s="85"/>
      <c r="AC235" s="85"/>
      <c r="AD235" s="85"/>
      <c r="AE235" s="85"/>
      <c r="AF235" s="85"/>
      <c r="AG235" s="85"/>
      <c r="AH235" s="85"/>
      <c r="AI235" s="85"/>
      <c r="AJ235" s="85"/>
      <c r="AK235" s="85"/>
      <c r="AL235" s="85"/>
      <c r="AM235" s="85"/>
      <c r="AN235" s="85"/>
      <c r="AO235" s="5">
        <f t="shared" ref="AO235:AO237" si="166">ABS($Q$2)</f>
        <v>9100.3961563110352</v>
      </c>
      <c r="AP235" s="5">
        <f t="shared" ref="AP235:AP237" si="167">ABS($T$2)</f>
        <v>0.65981183734012849</v>
      </c>
      <c r="AQ235" s="5">
        <f t="shared" si="155"/>
        <v>18.842045214350978</v>
      </c>
      <c r="AR235" s="5" t="s">
        <v>54</v>
      </c>
      <c r="AS235" s="151">
        <f t="shared" ref="AS235:AS245" si="168">E235*AN235/SUM(M235,N235,O235,P235,U235,V235,W235,X235,AC235,AD235,AE235,AF235,AK235,AL235,AM235,AN235)</f>
        <v>0</v>
      </c>
      <c r="AT235" s="5" t="s">
        <v>54</v>
      </c>
      <c r="AU235" s="5"/>
      <c r="AV235" s="5"/>
      <c r="AW235" s="5"/>
      <c r="AX235" s="151">
        <f t="shared" ref="AX235:AX245" si="169">E235*(SUM(O235,P235,W235,X235,AE235,AF235,AM235,AN235)/(SUM(O235,P235,W235,X235,AE235,AF235,AM235,AN235)+SUM(M235,N235,U235,V235,AC235,AD235,AK235,AL235)))</f>
        <v>0</v>
      </c>
      <c r="AY235" s="138"/>
      <c r="AZ235" s="138"/>
      <c r="BA235" s="138"/>
      <c r="BB235" s="151">
        <f t="shared" ref="BB235:BB245" si="170">E235*SUM(AN235,AF235)/(SUM(AN235,AF235)+SUM(M235,N235,O235,P235,U235,V235,W235,X235,AC235,AD235,AE235,AK235,AL235,AM235))</f>
        <v>0</v>
      </c>
      <c r="BC235" s="5" t="s">
        <v>54</v>
      </c>
      <c r="BD235" s="5"/>
      <c r="BE235" s="5"/>
      <c r="BF235" s="5"/>
    </row>
    <row r="236" spans="1:58" ht="15.75" thickBot="1">
      <c r="A236" s="6" t="s">
        <v>170</v>
      </c>
      <c r="B236" s="6" t="s">
        <v>224</v>
      </c>
      <c r="C236" s="6" t="s">
        <v>74</v>
      </c>
      <c r="D236" s="6" t="s">
        <v>5</v>
      </c>
      <c r="E236" s="7">
        <v>0.20528137683868408</v>
      </c>
      <c r="F236" s="48">
        <v>18384</v>
      </c>
      <c r="G236" s="48">
        <v>3</v>
      </c>
      <c r="H236" s="48">
        <v>18381</v>
      </c>
      <c r="I236" s="85">
        <v>18311</v>
      </c>
      <c r="J236" s="85">
        <v>19</v>
      </c>
      <c r="K236" s="85">
        <v>43</v>
      </c>
      <c r="L236" s="85"/>
      <c r="M236" s="85">
        <v>2</v>
      </c>
      <c r="N236" s="85"/>
      <c r="O236" s="85"/>
      <c r="P236" s="85"/>
      <c r="Q236" s="85">
        <v>6</v>
      </c>
      <c r="R236" s="85"/>
      <c r="S236" s="85">
        <v>1</v>
      </c>
      <c r="T236" s="85"/>
      <c r="U236" s="85"/>
      <c r="V236" s="85"/>
      <c r="W236" s="85"/>
      <c r="X236" s="85"/>
      <c r="Y236" s="85">
        <v>1</v>
      </c>
      <c r="Z236" s="85"/>
      <c r="AA236" s="85"/>
      <c r="AB236" s="85"/>
      <c r="AC236" s="85"/>
      <c r="AD236" s="85"/>
      <c r="AE236" s="85"/>
      <c r="AF236" s="85">
        <v>1</v>
      </c>
      <c r="AG236" s="85"/>
      <c r="AH236" s="85"/>
      <c r="AI236" s="85"/>
      <c r="AJ236" s="85"/>
      <c r="AK236" s="85"/>
      <c r="AL236" s="85"/>
      <c r="AM236" s="85"/>
      <c r="AN236" s="85"/>
      <c r="AO236" s="5">
        <f t="shared" si="166"/>
        <v>9100.3961563110352</v>
      </c>
      <c r="AP236" s="5">
        <f t="shared" si="167"/>
        <v>0.65981183734012849</v>
      </c>
      <c r="AQ236" s="5">
        <f t="shared" si="155"/>
        <v>45.114822105040659</v>
      </c>
      <c r="AR236" s="4">
        <f>_xlfn.STDEV.P(AQ234:AQ237)</f>
        <v>40.247867371765764</v>
      </c>
      <c r="AS236" s="151">
        <f t="shared" si="168"/>
        <v>0</v>
      </c>
      <c r="AT236" s="8">
        <f>_xlfn.STDEV.P(AS234:AS237)</f>
        <v>0.23402017740638686</v>
      </c>
      <c r="AX236" s="151">
        <f t="shared" si="169"/>
        <v>6.8427125612894685E-2</v>
      </c>
      <c r="AY236" s="72"/>
      <c r="AZ236" s="72"/>
      <c r="BA236" s="72"/>
      <c r="BB236" s="151">
        <f t="shared" si="170"/>
        <v>6.8427125612894699E-2</v>
      </c>
      <c r="BC236" s="8">
        <f>_xlfn.STDEV.P(BB234:BB237)</f>
        <v>0.22393881130346929</v>
      </c>
    </row>
    <row r="237" spans="1:58" ht="15.75" thickBot="1">
      <c r="A237" s="6" t="s">
        <v>179</v>
      </c>
      <c r="B237" s="6" t="s">
        <v>224</v>
      </c>
      <c r="C237" s="6" t="s">
        <v>74</v>
      </c>
      <c r="D237" s="6" t="s">
        <v>5</v>
      </c>
      <c r="E237" s="7">
        <v>0.160975381731987</v>
      </c>
      <c r="F237" s="48">
        <v>15629</v>
      </c>
      <c r="G237" s="48">
        <v>2</v>
      </c>
      <c r="H237" s="48">
        <v>15627</v>
      </c>
      <c r="I237" s="85">
        <v>15580</v>
      </c>
      <c r="J237" s="85">
        <v>9</v>
      </c>
      <c r="K237" s="85">
        <v>34</v>
      </c>
      <c r="L237" s="85"/>
      <c r="M237" s="85"/>
      <c r="N237" s="85"/>
      <c r="O237" s="85"/>
      <c r="P237" s="85"/>
      <c r="Q237" s="85">
        <v>3</v>
      </c>
      <c r="R237" s="85"/>
      <c r="S237" s="85">
        <v>1</v>
      </c>
      <c r="T237" s="85"/>
      <c r="U237" s="85"/>
      <c r="V237" s="85"/>
      <c r="W237" s="85"/>
      <c r="X237" s="85"/>
      <c r="Y237" s="85"/>
      <c r="Z237" s="85"/>
      <c r="AA237" s="85"/>
      <c r="AB237" s="85"/>
      <c r="AC237" s="85"/>
      <c r="AD237" s="85"/>
      <c r="AE237" s="85"/>
      <c r="AF237" s="85"/>
      <c r="AG237" s="85"/>
      <c r="AH237" s="85"/>
      <c r="AI237" s="85"/>
      <c r="AJ237" s="85"/>
      <c r="AK237" s="85">
        <v>1</v>
      </c>
      <c r="AL237" s="85"/>
      <c r="AM237" s="85"/>
      <c r="AN237" s="85">
        <v>1</v>
      </c>
      <c r="AO237" s="36">
        <f t="shared" si="166"/>
        <v>9100.3961563110352</v>
      </c>
      <c r="AP237" s="36">
        <f t="shared" si="167"/>
        <v>0.65981183734012849</v>
      </c>
      <c r="AQ237" s="5">
        <f t="shared" si="155"/>
        <v>35.377664657016531</v>
      </c>
      <c r="AS237" s="151">
        <f t="shared" si="168"/>
        <v>8.04876908659935E-2</v>
      </c>
      <c r="AT237" s="8"/>
      <c r="AX237" s="151">
        <f t="shared" si="169"/>
        <v>8.04876908659935E-2</v>
      </c>
      <c r="AY237" s="72"/>
      <c r="AZ237" s="72"/>
      <c r="BA237" s="72"/>
      <c r="BB237" s="151">
        <f t="shared" si="170"/>
        <v>8.04876908659935E-2</v>
      </c>
      <c r="BC237" s="8"/>
    </row>
    <row r="238" spans="1:58" s="8" customFormat="1" ht="15.75" thickBot="1">
      <c r="A238" s="6" t="s">
        <v>151</v>
      </c>
      <c r="B238" s="6" t="s">
        <v>223</v>
      </c>
      <c r="C238" s="6" t="s">
        <v>74</v>
      </c>
      <c r="D238" s="6" t="s">
        <v>5</v>
      </c>
      <c r="E238" s="7">
        <v>1.1463053226470947</v>
      </c>
      <c r="F238" s="48">
        <v>12076</v>
      </c>
      <c r="G238" s="48">
        <v>11</v>
      </c>
      <c r="H238" s="48">
        <v>12065</v>
      </c>
      <c r="I238" s="85">
        <v>12026</v>
      </c>
      <c r="J238" s="85">
        <v>5</v>
      </c>
      <c r="K238" s="85">
        <v>18</v>
      </c>
      <c r="L238" s="85">
        <v>1</v>
      </c>
      <c r="M238" s="85">
        <v>1</v>
      </c>
      <c r="N238" s="85"/>
      <c r="O238" s="85"/>
      <c r="P238" s="85"/>
      <c r="Q238" s="85">
        <v>5</v>
      </c>
      <c r="R238" s="85"/>
      <c r="S238" s="85"/>
      <c r="T238" s="85"/>
      <c r="U238" s="85">
        <v>3</v>
      </c>
      <c r="V238" s="85"/>
      <c r="W238" s="85"/>
      <c r="X238" s="85"/>
      <c r="Y238" s="85">
        <v>6</v>
      </c>
      <c r="Z238" s="85">
        <v>2</v>
      </c>
      <c r="AA238" s="85"/>
      <c r="AB238" s="85"/>
      <c r="AC238" s="85"/>
      <c r="AD238" s="85"/>
      <c r="AE238" s="85"/>
      <c r="AF238" s="85"/>
      <c r="AG238" s="85">
        <v>1</v>
      </c>
      <c r="AH238" s="85"/>
      <c r="AI238" s="85"/>
      <c r="AJ238" s="85">
        <v>1</v>
      </c>
      <c r="AK238" s="85"/>
      <c r="AL238" s="85"/>
      <c r="AM238" s="85"/>
      <c r="AN238" s="85">
        <v>7</v>
      </c>
      <c r="AO238" s="36">
        <f>ABS($Q$6)</f>
        <v>2573.8602876663208</v>
      </c>
      <c r="AP238" s="36">
        <f>ABS($T$6)</f>
        <v>0.62480733328719151</v>
      </c>
      <c r="AQ238" s="5">
        <f t="shared" si="155"/>
        <v>890.72847360058699</v>
      </c>
      <c r="AR238" s="5">
        <f>AVERAGE(AQ238:AQ241)</f>
        <v>1225.5485997590213</v>
      </c>
      <c r="AS238" s="151">
        <f t="shared" si="168"/>
        <v>0.72946702350269665</v>
      </c>
      <c r="AT238" s="5">
        <f>AVERAGE(AS238:AS241)</f>
        <v>0.81651476972085368</v>
      </c>
      <c r="AU238" s="5"/>
      <c r="AV238" s="5"/>
      <c r="AW238" s="5"/>
      <c r="AX238" s="151">
        <f t="shared" si="169"/>
        <v>0.72946702350269665</v>
      </c>
      <c r="AY238" s="151">
        <f>AVERAGE(AX238:AX241,AX250:AX253)</f>
        <v>0.84665781991480504</v>
      </c>
      <c r="AZ238" s="138">
        <f>AY238/(AO238/2)*1000000</f>
        <v>657.88949304816902</v>
      </c>
      <c r="BA238" s="157">
        <f>AZ238/AP238</f>
        <v>1052.9477776563986</v>
      </c>
      <c r="BB238" s="151">
        <f t="shared" si="170"/>
        <v>0.72946702350269665</v>
      </c>
      <c r="BC238" s="5">
        <f>AVERAGE(BB238:BB241)</f>
        <v>0.81651476972085368</v>
      </c>
      <c r="BD238" s="5"/>
      <c r="BE238" s="5"/>
      <c r="BF238" s="5"/>
    </row>
    <row r="239" spans="1:58" s="8" customFormat="1" ht="15.75" thickBot="1">
      <c r="A239" s="6" t="s">
        <v>160</v>
      </c>
      <c r="B239" s="6" t="s">
        <v>223</v>
      </c>
      <c r="C239" s="6" t="s">
        <v>74</v>
      </c>
      <c r="D239" s="6" t="s">
        <v>5</v>
      </c>
      <c r="E239" s="7">
        <v>1.5207637548446655</v>
      </c>
      <c r="F239" s="48">
        <v>13242</v>
      </c>
      <c r="G239" s="48">
        <v>16</v>
      </c>
      <c r="H239" s="48">
        <v>13226</v>
      </c>
      <c r="I239" s="85">
        <v>13187</v>
      </c>
      <c r="J239" s="85">
        <v>7</v>
      </c>
      <c r="K239" s="85">
        <v>23</v>
      </c>
      <c r="L239" s="85"/>
      <c r="M239" s="85">
        <v>1</v>
      </c>
      <c r="N239" s="85">
        <v>1</v>
      </c>
      <c r="O239" s="85"/>
      <c r="P239" s="85"/>
      <c r="Q239" s="85"/>
      <c r="R239" s="85"/>
      <c r="S239" s="85"/>
      <c r="T239" s="85"/>
      <c r="U239" s="85">
        <v>1</v>
      </c>
      <c r="V239" s="85">
        <v>1</v>
      </c>
      <c r="W239" s="85"/>
      <c r="X239" s="85"/>
      <c r="Y239" s="85">
        <v>4</v>
      </c>
      <c r="Z239" s="85">
        <v>2</v>
      </c>
      <c r="AA239" s="85">
        <v>1</v>
      </c>
      <c r="AB239" s="85">
        <v>1</v>
      </c>
      <c r="AC239" s="85"/>
      <c r="AD239" s="85"/>
      <c r="AE239" s="85"/>
      <c r="AF239" s="85"/>
      <c r="AG239" s="85"/>
      <c r="AH239" s="85"/>
      <c r="AI239" s="85"/>
      <c r="AJ239" s="85">
        <v>1</v>
      </c>
      <c r="AK239" s="85"/>
      <c r="AL239" s="85">
        <v>3</v>
      </c>
      <c r="AM239" s="85"/>
      <c r="AN239" s="85">
        <v>9</v>
      </c>
      <c r="AO239" s="36">
        <f t="shared" ref="AO239:AO241" si="171">ABS($Q$6)</f>
        <v>2573.8602876663208</v>
      </c>
      <c r="AP239" s="36">
        <f t="shared" ref="AP239:AP241" si="172">ABS($T$6)</f>
        <v>0.62480733328719151</v>
      </c>
      <c r="AQ239" s="5">
        <f t="shared" si="155"/>
        <v>1181.6987597438854</v>
      </c>
      <c r="AR239" s="5" t="s">
        <v>54</v>
      </c>
      <c r="AS239" s="151">
        <f t="shared" si="168"/>
        <v>0.85542961210012436</v>
      </c>
      <c r="AT239" s="5" t="s">
        <v>54</v>
      </c>
      <c r="AU239" s="5"/>
      <c r="AV239" s="5"/>
      <c r="AW239" s="5"/>
      <c r="AX239" s="151">
        <f t="shared" si="169"/>
        <v>0.85542961210012436</v>
      </c>
      <c r="AY239" s="138"/>
      <c r="AZ239" s="138"/>
      <c r="BA239" s="138"/>
      <c r="BB239" s="151">
        <f t="shared" si="170"/>
        <v>0.85542961210012436</v>
      </c>
      <c r="BC239" s="5" t="s">
        <v>54</v>
      </c>
      <c r="BD239" s="5"/>
      <c r="BE239" s="5"/>
      <c r="BF239" s="5"/>
    </row>
    <row r="240" spans="1:58" ht="15.75" thickBot="1">
      <c r="A240" s="6" t="s">
        <v>169</v>
      </c>
      <c r="B240" s="6" t="s">
        <v>223</v>
      </c>
      <c r="C240" s="6" t="s">
        <v>74</v>
      </c>
      <c r="D240" s="6" t="s">
        <v>5</v>
      </c>
      <c r="E240" s="7">
        <v>2.3235132694244385</v>
      </c>
      <c r="F240" s="48">
        <v>15714</v>
      </c>
      <c r="G240" s="48">
        <v>29</v>
      </c>
      <c r="H240" s="48">
        <v>15685</v>
      </c>
      <c r="I240" s="85">
        <v>15645</v>
      </c>
      <c r="J240" s="85">
        <v>13</v>
      </c>
      <c r="K240" s="85">
        <v>19</v>
      </c>
      <c r="L240" s="85"/>
      <c r="M240" s="85">
        <v>3</v>
      </c>
      <c r="N240" s="85">
        <v>3</v>
      </c>
      <c r="O240" s="85"/>
      <c r="P240" s="85"/>
      <c r="Q240" s="85">
        <v>1</v>
      </c>
      <c r="R240" s="85"/>
      <c r="S240" s="85"/>
      <c r="T240" s="85"/>
      <c r="U240" s="85">
        <v>2</v>
      </c>
      <c r="V240" s="85">
        <v>1</v>
      </c>
      <c r="W240" s="85"/>
      <c r="X240" s="85"/>
      <c r="Y240" s="85">
        <v>3</v>
      </c>
      <c r="Z240" s="85">
        <v>1</v>
      </c>
      <c r="AA240" s="85"/>
      <c r="AB240" s="85"/>
      <c r="AC240" s="85"/>
      <c r="AD240" s="85"/>
      <c r="AE240" s="85"/>
      <c r="AF240" s="85"/>
      <c r="AG240" s="85">
        <v>2</v>
      </c>
      <c r="AH240" s="85"/>
      <c r="AI240" s="85"/>
      <c r="AJ240" s="85">
        <v>1</v>
      </c>
      <c r="AK240" s="85"/>
      <c r="AL240" s="85">
        <v>5</v>
      </c>
      <c r="AM240" s="85"/>
      <c r="AN240" s="85">
        <v>15</v>
      </c>
      <c r="AO240" s="36">
        <f t="shared" si="171"/>
        <v>2573.8602876663208</v>
      </c>
      <c r="AP240" s="36">
        <f t="shared" si="172"/>
        <v>0.62480733328719151</v>
      </c>
      <c r="AQ240" s="5">
        <f t="shared" si="155"/>
        <v>1805.4696135283489</v>
      </c>
      <c r="AR240" s="4">
        <f>_xlfn.STDEV.P(AQ238:AQ241)</f>
        <v>350.29904785759015</v>
      </c>
      <c r="AS240" s="151">
        <f t="shared" si="168"/>
        <v>1.2018172083229854</v>
      </c>
      <c r="AT240" s="8">
        <f>_xlfn.STDEV.P(AS238:AS241)</f>
        <v>0.26040014374241277</v>
      </c>
      <c r="AX240" s="151">
        <f t="shared" si="169"/>
        <v>1.2018172083229854</v>
      </c>
      <c r="AY240" s="72"/>
      <c r="AZ240" s="72"/>
      <c r="BA240" s="72"/>
      <c r="BB240" s="151">
        <f t="shared" si="170"/>
        <v>1.2018172083229854</v>
      </c>
      <c r="BC240" s="8">
        <f>_xlfn.STDEV.P(BB238:BB241)</f>
        <v>0.26040014374241277</v>
      </c>
    </row>
    <row r="241" spans="1:58" ht="15.75" thickBot="1">
      <c r="A241" s="6" t="s">
        <v>178</v>
      </c>
      <c r="B241" s="6" t="s">
        <v>223</v>
      </c>
      <c r="C241" s="6" t="s">
        <v>74</v>
      </c>
      <c r="D241" s="6" t="s">
        <v>5</v>
      </c>
      <c r="E241" s="7">
        <v>1.3181993961334229</v>
      </c>
      <c r="F241" s="48">
        <v>10502</v>
      </c>
      <c r="G241" s="48">
        <v>11</v>
      </c>
      <c r="H241" s="48">
        <v>10491</v>
      </c>
      <c r="I241" s="85">
        <v>10472</v>
      </c>
      <c r="J241" s="85">
        <v>3</v>
      </c>
      <c r="K241" s="85">
        <v>10</v>
      </c>
      <c r="L241" s="85"/>
      <c r="M241" s="85">
        <v>1</v>
      </c>
      <c r="N241" s="85">
        <v>1</v>
      </c>
      <c r="O241" s="85"/>
      <c r="P241" s="85">
        <v>1</v>
      </c>
      <c r="Q241" s="85">
        <v>2</v>
      </c>
      <c r="R241" s="85"/>
      <c r="S241" s="85"/>
      <c r="T241" s="85"/>
      <c r="U241" s="85">
        <v>2</v>
      </c>
      <c r="V241" s="85">
        <v>1</v>
      </c>
      <c r="W241" s="85"/>
      <c r="X241" s="85"/>
      <c r="Y241" s="85">
        <v>3</v>
      </c>
      <c r="Z241" s="85"/>
      <c r="AA241" s="85">
        <v>1</v>
      </c>
      <c r="AB241" s="85"/>
      <c r="AC241" s="85"/>
      <c r="AD241" s="85"/>
      <c r="AE241" s="85"/>
      <c r="AF241" s="85"/>
      <c r="AG241" s="85"/>
      <c r="AH241" s="85"/>
      <c r="AI241" s="85"/>
      <c r="AJ241" s="85"/>
      <c r="AK241" s="85"/>
      <c r="AL241" s="85">
        <v>1</v>
      </c>
      <c r="AM241" s="85"/>
      <c r="AN241" s="85">
        <v>4</v>
      </c>
      <c r="AO241" s="36">
        <f t="shared" si="171"/>
        <v>2573.8602876663208</v>
      </c>
      <c r="AP241" s="36">
        <f t="shared" si="172"/>
        <v>0.62480733328719151</v>
      </c>
      <c r="AQ241" s="5">
        <f t="shared" si="155"/>
        <v>1024.2975521632634</v>
      </c>
      <c r="AS241" s="151">
        <f t="shared" si="168"/>
        <v>0.47934523495760833</v>
      </c>
      <c r="AT241" s="8"/>
      <c r="AX241" s="151">
        <f t="shared" si="169"/>
        <v>0.59918154369701038</v>
      </c>
      <c r="AY241" s="72"/>
      <c r="AZ241" s="72"/>
      <c r="BA241" s="72"/>
      <c r="BB241" s="151">
        <f t="shared" si="170"/>
        <v>0.47934523495760833</v>
      </c>
      <c r="BC241" s="8"/>
    </row>
    <row r="242" spans="1:58" s="8" customFormat="1" ht="15.75" thickBot="1">
      <c r="A242" s="6" t="s">
        <v>150</v>
      </c>
      <c r="B242" s="6" t="s">
        <v>222</v>
      </c>
      <c r="C242" s="6" t="s">
        <v>74</v>
      </c>
      <c r="D242" s="6" t="s">
        <v>5</v>
      </c>
      <c r="E242" s="7">
        <v>13.266316413879395</v>
      </c>
      <c r="F242" s="48">
        <v>11724</v>
      </c>
      <c r="G242" s="48">
        <v>123</v>
      </c>
      <c r="H242" s="48">
        <v>11601</v>
      </c>
      <c r="I242" s="85">
        <v>11451</v>
      </c>
      <c r="J242" s="85">
        <v>17</v>
      </c>
      <c r="K242" s="85">
        <v>77</v>
      </c>
      <c r="L242" s="85">
        <v>0</v>
      </c>
      <c r="M242" s="85">
        <v>9</v>
      </c>
      <c r="N242" s="85">
        <v>2</v>
      </c>
      <c r="O242" s="85">
        <v>0</v>
      </c>
      <c r="P242" s="85">
        <v>1</v>
      </c>
      <c r="Q242" s="85">
        <v>7</v>
      </c>
      <c r="R242" s="85">
        <v>0</v>
      </c>
      <c r="S242" s="85">
        <v>0</v>
      </c>
      <c r="T242" s="85">
        <v>5</v>
      </c>
      <c r="U242" s="88">
        <v>15</v>
      </c>
      <c r="V242" s="88">
        <v>11</v>
      </c>
      <c r="W242" s="88">
        <v>0</v>
      </c>
      <c r="X242" s="88">
        <v>0</v>
      </c>
      <c r="Y242" s="85">
        <v>22</v>
      </c>
      <c r="Z242" s="85">
        <v>8</v>
      </c>
      <c r="AA242" s="85">
        <v>3</v>
      </c>
      <c r="AB242" s="85">
        <v>2</v>
      </c>
      <c r="AC242" s="85">
        <v>0</v>
      </c>
      <c r="AD242" s="85">
        <v>1</v>
      </c>
      <c r="AE242" s="85">
        <v>0</v>
      </c>
      <c r="AF242" s="85">
        <v>1</v>
      </c>
      <c r="AG242" s="85">
        <v>2</v>
      </c>
      <c r="AH242" s="85">
        <v>2</v>
      </c>
      <c r="AI242" s="85">
        <v>0</v>
      </c>
      <c r="AJ242" s="85">
        <v>5</v>
      </c>
      <c r="AK242" s="85">
        <v>1</v>
      </c>
      <c r="AL242" s="85">
        <v>22</v>
      </c>
      <c r="AM242" s="85">
        <v>0</v>
      </c>
      <c r="AN242" s="85">
        <v>60</v>
      </c>
      <c r="AO242" s="36">
        <f>ABS($Q$10)</f>
        <v>4151.6815185546875</v>
      </c>
      <c r="AP242" s="36">
        <f>ABS($T$10)</f>
        <v>0.62209651472309702</v>
      </c>
      <c r="AQ242" s="5">
        <f t="shared" si="155"/>
        <v>6390.8160366297843</v>
      </c>
      <c r="AR242" s="5">
        <f>AVERAGE(AQ242:AQ245)</f>
        <v>7272.2457004181788</v>
      </c>
      <c r="AS242" s="151">
        <f t="shared" si="168"/>
        <v>6.4713738604289732</v>
      </c>
      <c r="AT242" s="5">
        <f>AVERAGE(AS242:AS245)</f>
        <v>7.3879196526971196</v>
      </c>
      <c r="AX242" s="151">
        <f t="shared" si="169"/>
        <v>6.6870863224432719</v>
      </c>
      <c r="AY242" s="151">
        <f>AVERAGE(AX242:AX245,AX254:AX257)</f>
        <v>7.8784106015715594</v>
      </c>
      <c r="AZ242" s="138">
        <f>AY242/(AO242/2)*1000000</f>
        <v>3795.2865923657105</v>
      </c>
      <c r="BA242" s="157">
        <f>AZ242/AP242</f>
        <v>6100.8002818582581</v>
      </c>
      <c r="BB242" s="151">
        <f t="shared" si="170"/>
        <v>6.5792300914361226</v>
      </c>
      <c r="BC242" s="5">
        <f>AVERAGE(BB242:BB245)</f>
        <v>7.5429513725085888</v>
      </c>
    </row>
    <row r="243" spans="1:58" s="15" customFormat="1" ht="15.75" thickBot="1">
      <c r="A243" s="6" t="s">
        <v>159</v>
      </c>
      <c r="B243" s="6" t="s">
        <v>222</v>
      </c>
      <c r="C243" s="6" t="s">
        <v>74</v>
      </c>
      <c r="D243" s="6" t="s">
        <v>5</v>
      </c>
      <c r="E243" s="7">
        <v>14.872756958007813</v>
      </c>
      <c r="F243" s="48">
        <v>12336</v>
      </c>
      <c r="G243" s="48">
        <v>145</v>
      </c>
      <c r="H243" s="48">
        <v>12191</v>
      </c>
      <c r="I243" s="85">
        <v>12005</v>
      </c>
      <c r="J243" s="85">
        <v>17</v>
      </c>
      <c r="K243" s="85">
        <v>97</v>
      </c>
      <c r="L243" s="85"/>
      <c r="M243" s="85">
        <v>10</v>
      </c>
      <c r="N243" s="85">
        <v>5</v>
      </c>
      <c r="O243" s="85"/>
      <c r="P243" s="85"/>
      <c r="Q243" s="85">
        <v>10</v>
      </c>
      <c r="R243" s="85"/>
      <c r="S243" s="85"/>
      <c r="T243" s="85">
        <v>1</v>
      </c>
      <c r="U243" s="85">
        <v>9</v>
      </c>
      <c r="V243" s="85">
        <v>18</v>
      </c>
      <c r="W243" s="85"/>
      <c r="X243" s="85"/>
      <c r="Y243" s="85">
        <v>41</v>
      </c>
      <c r="Z243" s="85">
        <v>6</v>
      </c>
      <c r="AA243" s="85">
        <v>9</v>
      </c>
      <c r="AB243" s="85">
        <v>1</v>
      </c>
      <c r="AC243" s="85"/>
      <c r="AD243" s="85">
        <v>2</v>
      </c>
      <c r="AE243" s="85"/>
      <c r="AF243" s="5">
        <v>3</v>
      </c>
      <c r="AG243" s="85"/>
      <c r="AH243" s="85"/>
      <c r="AI243" s="85"/>
      <c r="AJ243" s="5">
        <v>4</v>
      </c>
      <c r="AK243" s="85">
        <v>1</v>
      </c>
      <c r="AL243" s="85">
        <v>25</v>
      </c>
      <c r="AM243" s="85"/>
      <c r="AN243" s="85">
        <v>72</v>
      </c>
      <c r="AO243" s="36">
        <f t="shared" ref="AO243:AO245" si="173">ABS($Q$10)</f>
        <v>4151.6815185546875</v>
      </c>
      <c r="AP243" s="36">
        <f t="shared" ref="AP243:AP245" si="174">ABS($T$10)</f>
        <v>0.62209651472309702</v>
      </c>
      <c r="AQ243" s="5">
        <f t="shared" si="155"/>
        <v>7164.690688116857</v>
      </c>
      <c r="AR243" s="5" t="s">
        <v>54</v>
      </c>
      <c r="AS243" s="151">
        <f t="shared" si="168"/>
        <v>7.38509311018319</v>
      </c>
      <c r="AT243" s="5" t="s">
        <v>54</v>
      </c>
      <c r="AX243" s="151">
        <f t="shared" si="169"/>
        <v>7.69280532310749</v>
      </c>
      <c r="AY243" s="158"/>
      <c r="AZ243" s="158"/>
      <c r="BA243" s="158"/>
      <c r="BB243" s="151">
        <f t="shared" si="170"/>
        <v>7.6928053231074891</v>
      </c>
      <c r="BC243" s="5" t="s">
        <v>54</v>
      </c>
    </row>
    <row r="244" spans="1:58" ht="15.75" thickBot="1">
      <c r="A244" s="6" t="s">
        <v>168</v>
      </c>
      <c r="B244" s="6" t="s">
        <v>222</v>
      </c>
      <c r="C244" s="6" t="s">
        <v>74</v>
      </c>
      <c r="D244" s="6" t="s">
        <v>5</v>
      </c>
      <c r="E244" s="7">
        <v>17.080629348754883</v>
      </c>
      <c r="F244" s="48">
        <v>12382</v>
      </c>
      <c r="G244" s="48">
        <v>167</v>
      </c>
      <c r="H244" s="48">
        <v>12215</v>
      </c>
      <c r="I244" s="88">
        <v>12061</v>
      </c>
      <c r="J244" s="85">
        <v>23</v>
      </c>
      <c r="K244" s="85">
        <v>72</v>
      </c>
      <c r="L244" s="85"/>
      <c r="M244" s="85">
        <v>8</v>
      </c>
      <c r="N244" s="85">
        <v>2</v>
      </c>
      <c r="O244" s="85"/>
      <c r="P244" s="85">
        <v>1</v>
      </c>
      <c r="Q244" s="85">
        <v>5</v>
      </c>
      <c r="R244" s="85"/>
      <c r="S244" s="85">
        <v>1</v>
      </c>
      <c r="T244" s="85"/>
      <c r="U244" s="85">
        <v>14</v>
      </c>
      <c r="V244" s="85">
        <v>13</v>
      </c>
      <c r="W244" s="85"/>
      <c r="X244" s="85">
        <v>8</v>
      </c>
      <c r="Y244" s="85">
        <v>29</v>
      </c>
      <c r="Z244" s="85">
        <v>7</v>
      </c>
      <c r="AA244" s="85">
        <v>7</v>
      </c>
      <c r="AB244" s="85">
        <v>3</v>
      </c>
      <c r="AC244" s="85"/>
      <c r="AD244" s="85">
        <v>3</v>
      </c>
      <c r="AE244" s="85"/>
      <c r="AF244" s="85">
        <v>2</v>
      </c>
      <c r="AG244" s="85">
        <v>3</v>
      </c>
      <c r="AH244" s="85">
        <v>2</v>
      </c>
      <c r="AI244" s="85"/>
      <c r="AJ244" s="85">
        <v>2</v>
      </c>
      <c r="AK244" s="85">
        <v>4</v>
      </c>
      <c r="AL244" s="85">
        <v>42</v>
      </c>
      <c r="AM244" s="5">
        <v>1</v>
      </c>
      <c r="AN244" s="5">
        <v>69</v>
      </c>
      <c r="AO244" s="36">
        <f t="shared" si="173"/>
        <v>4151.6815185546875</v>
      </c>
      <c r="AP244" s="36">
        <f t="shared" si="174"/>
        <v>0.62209651472309702</v>
      </c>
      <c r="AQ244" s="5">
        <f t="shared" si="155"/>
        <v>8228.2946186590507</v>
      </c>
      <c r="AR244" s="4">
        <f>_xlfn.STDEV.P(AQ242:AQ245)</f>
        <v>652.61026483880073</v>
      </c>
      <c r="AS244" s="151">
        <f t="shared" si="168"/>
        <v>7.0572660183478257</v>
      </c>
      <c r="AT244" s="8">
        <f>_xlfn.STDEV.P(AS242:AS245)</f>
        <v>0.79245834718271668</v>
      </c>
      <c r="AX244" s="151">
        <f t="shared" si="169"/>
        <v>8.2846166302344049</v>
      </c>
      <c r="AY244" s="72"/>
      <c r="AZ244" s="72"/>
      <c r="BA244" s="72"/>
      <c r="BB244" s="151">
        <f t="shared" si="170"/>
        <v>7.2618244536622552</v>
      </c>
      <c r="BC244" s="8">
        <f>_xlfn.STDEV.P(BB242:BB245)</f>
        <v>0.74653527455937041</v>
      </c>
    </row>
    <row r="245" spans="1:58" ht="15.75" thickBot="1">
      <c r="A245" s="6" t="s">
        <v>177</v>
      </c>
      <c r="B245" s="6" t="s">
        <v>222</v>
      </c>
      <c r="C245" s="6" t="s">
        <v>74</v>
      </c>
      <c r="D245" s="6" t="s">
        <v>5</v>
      </c>
      <c r="E245" s="7">
        <v>15.164393424987793</v>
      </c>
      <c r="F245" s="48">
        <v>13185</v>
      </c>
      <c r="G245" s="48">
        <v>158</v>
      </c>
      <c r="H245" s="48">
        <v>13027</v>
      </c>
      <c r="I245" s="85">
        <v>12834</v>
      </c>
      <c r="J245" s="85">
        <v>20</v>
      </c>
      <c r="K245" s="85">
        <v>97</v>
      </c>
      <c r="L245" s="85">
        <v>5</v>
      </c>
      <c r="M245" s="85">
        <v>11</v>
      </c>
      <c r="N245" s="85">
        <v>2</v>
      </c>
      <c r="O245" s="85"/>
      <c r="P245" s="85">
        <v>1</v>
      </c>
      <c r="Q245" s="85">
        <v>11</v>
      </c>
      <c r="R245" s="85"/>
      <c r="S245" s="85"/>
      <c r="T245" s="85"/>
      <c r="U245" s="85">
        <v>22</v>
      </c>
      <c r="V245" s="85">
        <v>9</v>
      </c>
      <c r="W245" s="85"/>
      <c r="X245" s="85"/>
      <c r="Y245" s="85">
        <v>37</v>
      </c>
      <c r="Z245" s="85">
        <v>3</v>
      </c>
      <c r="AA245" s="85">
        <v>8</v>
      </c>
      <c r="AB245" s="85">
        <v>4</v>
      </c>
      <c r="AC245" s="85"/>
      <c r="AD245" s="85">
        <v>3</v>
      </c>
      <c r="AE245" s="85"/>
      <c r="AF245" s="85"/>
      <c r="AG245" s="85">
        <v>1</v>
      </c>
      <c r="AH245" s="85">
        <v>6</v>
      </c>
      <c r="AI245" s="85"/>
      <c r="AJ245" s="85">
        <v>1</v>
      </c>
      <c r="AK245" s="85">
        <v>2</v>
      </c>
      <c r="AL245" s="85">
        <v>17</v>
      </c>
      <c r="AM245" s="85">
        <v>1</v>
      </c>
      <c r="AN245" s="85">
        <v>90</v>
      </c>
      <c r="AO245" s="36">
        <f t="shared" si="173"/>
        <v>4151.6815185546875</v>
      </c>
      <c r="AP245" s="36">
        <f t="shared" si="174"/>
        <v>0.62209651472309702</v>
      </c>
      <c r="AQ245" s="5">
        <f t="shared" si="155"/>
        <v>7305.181458267024</v>
      </c>
      <c r="AS245" s="151">
        <f t="shared" si="168"/>
        <v>8.6379456218284894</v>
      </c>
      <c r="AT245" s="8"/>
      <c r="AX245" s="151">
        <f t="shared" si="169"/>
        <v>8.829899968980234</v>
      </c>
      <c r="AY245" s="72"/>
      <c r="AZ245" s="72"/>
      <c r="BA245" s="72"/>
      <c r="BB245" s="151">
        <f t="shared" si="170"/>
        <v>8.6379456218284894</v>
      </c>
      <c r="BC245" s="8"/>
    </row>
    <row r="246" spans="1:58" s="147" customFormat="1">
      <c r="A246" s="139" t="s">
        <v>152</v>
      </c>
      <c r="B246" s="139" t="s">
        <v>224</v>
      </c>
      <c r="C246" s="139" t="s">
        <v>76</v>
      </c>
      <c r="D246" s="139" t="s">
        <v>4</v>
      </c>
      <c r="E246" s="140">
        <v>1.1240944862365723</v>
      </c>
      <c r="F246" s="141">
        <v>2239</v>
      </c>
      <c r="G246" s="141">
        <v>2</v>
      </c>
      <c r="H246" s="141">
        <v>2237</v>
      </c>
      <c r="I246" s="142">
        <v>2237</v>
      </c>
      <c r="J246" s="142"/>
      <c r="K246" s="142">
        <v>1</v>
      </c>
      <c r="L246" s="142"/>
      <c r="M246" s="142"/>
      <c r="N246" s="142"/>
      <c r="O246" s="142"/>
      <c r="P246" s="142"/>
      <c r="Q246" s="142"/>
      <c r="R246" s="142"/>
      <c r="S246" s="142"/>
      <c r="T246" s="142"/>
      <c r="U246" s="142"/>
      <c r="V246" s="142"/>
      <c r="W246" s="142"/>
      <c r="X246" s="142"/>
      <c r="Y246" s="142"/>
      <c r="Z246" s="142"/>
      <c r="AA246" s="142"/>
      <c r="AB246" s="142"/>
      <c r="AC246" s="142"/>
      <c r="AD246" s="142"/>
      <c r="AE246" s="142"/>
      <c r="AF246" s="142"/>
      <c r="AG246" s="142"/>
      <c r="AH246" s="142"/>
      <c r="AI246" s="142"/>
      <c r="AJ246" s="142"/>
      <c r="AK246" s="142"/>
      <c r="AL246" s="142"/>
      <c r="AM246" s="142"/>
      <c r="AN246" s="142">
        <v>1</v>
      </c>
      <c r="AO246" s="143">
        <f>ABS($Q$2)</f>
        <v>9100.3961563110352</v>
      </c>
      <c r="AP246" s="143">
        <f>ABS($T$2)</f>
        <v>0.65981183734012849</v>
      </c>
      <c r="AQ246" s="143">
        <f t="shared" si="155"/>
        <v>247.04297855363666</v>
      </c>
      <c r="AR246" s="154">
        <f>AVERAGE(AQ247:AQ249)</f>
        <v>715.08520639216238</v>
      </c>
      <c r="AS246" s="155">
        <f>E246*AN246/SUM(K246,L246,O246,P246,S246,T246,W246,X246,AA246,AB246,AE246,AF246,AI246,AJ246,AM246,AN246)</f>
        <v>0.56204724311828613</v>
      </c>
      <c r="AT246" s="167">
        <f>AVERAGE(AS247:AS249)</f>
        <v>2.6858457812556514E-2</v>
      </c>
      <c r="AU246" s="146"/>
      <c r="AV246" s="146"/>
      <c r="AW246" s="146"/>
      <c r="AX246" s="138">
        <f>E246*(SUM(O246,P246,W246,X246,AE246,AF246,AM246,AN246)/(SUM(O246,P246,W246,X246,AE246,AF246,AM246,AN246)+SUM(K246,L246,S246,T246,AA246,AB246,AI246,AJ246)))</f>
        <v>0.56204724311828613</v>
      </c>
      <c r="AY246" s="155"/>
      <c r="AZ246" s="155"/>
      <c r="BA246" s="159"/>
      <c r="BB246" s="155">
        <f>E246*SUM(AN246,AF246)/(SUM(AN246,AF246)+SUM(K246,L246,O246,P246,S246,T246,W246,X246,AA246,AB246,AE246,AI246,AJ246,AM246))</f>
        <v>0.56204724311828613</v>
      </c>
      <c r="BC246" s="167">
        <f>AVERAGE(BB247:BB249)</f>
        <v>4.9693597687615297E-2</v>
      </c>
      <c r="BD246" s="146"/>
      <c r="BE246" s="146"/>
      <c r="BF246" s="146"/>
    </row>
    <row r="247" spans="1:58">
      <c r="A247" s="6" t="s">
        <v>161</v>
      </c>
      <c r="B247" s="6" t="s">
        <v>224</v>
      </c>
      <c r="C247" s="6" t="s">
        <v>76</v>
      </c>
      <c r="D247" s="6" t="s">
        <v>4</v>
      </c>
      <c r="E247" s="7">
        <v>3.7778806686401367</v>
      </c>
      <c r="F247" s="48">
        <v>14672</v>
      </c>
      <c r="G247" s="48">
        <v>44</v>
      </c>
      <c r="H247" s="48">
        <v>14628</v>
      </c>
      <c r="I247" s="85">
        <v>14617</v>
      </c>
      <c r="J247" s="85">
        <v>7</v>
      </c>
      <c r="K247" s="85">
        <v>43</v>
      </c>
      <c r="L247" s="85"/>
      <c r="M247" s="85">
        <v>1</v>
      </c>
      <c r="N247" s="85"/>
      <c r="O247" s="85"/>
      <c r="P247" s="85"/>
      <c r="Q247" s="85">
        <v>3</v>
      </c>
      <c r="R247" s="85"/>
      <c r="S247" s="85">
        <v>1</v>
      </c>
      <c r="T247" s="85"/>
      <c r="U247" s="85"/>
      <c r="V247" s="85"/>
      <c r="W247" s="85"/>
      <c r="X247" s="85"/>
      <c r="Y247" s="85"/>
      <c r="Z247" s="85"/>
      <c r="AA247" s="85"/>
      <c r="AB247" s="85"/>
      <c r="AC247" s="85"/>
      <c r="AD247" s="85"/>
      <c r="AE247" s="85"/>
      <c r="AF247" s="85"/>
      <c r="AG247" s="85"/>
      <c r="AH247" s="85"/>
      <c r="AI247" s="85"/>
      <c r="AJ247" s="85"/>
      <c r="AK247" s="85"/>
      <c r="AL247" s="85"/>
      <c r="AM247" s="85"/>
      <c r="AN247" s="85"/>
      <c r="AO247" s="5">
        <f t="shared" ref="AO247:AO249" si="175">ABS($Q$2)</f>
        <v>9100.3961563110352</v>
      </c>
      <c r="AP247" s="5">
        <f t="shared" ref="AP247:AP249" si="176">ABS($T$2)</f>
        <v>0.65981183734012849</v>
      </c>
      <c r="AQ247" s="5">
        <f t="shared" si="155"/>
        <v>830.26729908240623</v>
      </c>
      <c r="AR247" s="5" t="s">
        <v>54</v>
      </c>
      <c r="AS247" s="155">
        <f t="shared" ref="AS247:AS257" si="177">E247*AN247/SUM(K247,L247,O247,P247,S247,T247,W247,X247,AA247,AB247,AE247,AF247,AI247,AJ247,AM247,AN247)</f>
        <v>0</v>
      </c>
      <c r="AT247" s="5" t="s">
        <v>54</v>
      </c>
      <c r="AU247" s="5"/>
      <c r="AV247" s="5"/>
      <c r="AW247" s="5"/>
      <c r="AX247" s="138">
        <f t="shared" ref="AX247:AX257" si="178">E247*(SUM(O247,P247,W247,X247,AE247,AF247,AM247,AN247)/(SUM(O247,P247,W247,X247,AE247,AF247,AM247,AN247)+SUM(K247,L247,S247,T247,AA247,AB247,AI247,AJ247)))</f>
        <v>0</v>
      </c>
      <c r="AY247" s="138"/>
      <c r="AZ247" s="138"/>
      <c r="BA247" s="138"/>
      <c r="BB247" s="155">
        <f t="shared" ref="BB247:BB257" si="179">E247*SUM(AN247,AF247)/(SUM(AN247,AF247)+SUM(K247,L247,O247,P247,S247,T247,W247,X247,AA247,AB247,AE247,AI247,AJ247,AM247))</f>
        <v>0</v>
      </c>
      <c r="BC247" s="5" t="s">
        <v>54</v>
      </c>
      <c r="BD247" s="5"/>
      <c r="BE247" s="5"/>
      <c r="BF247" s="5"/>
    </row>
    <row r="248" spans="1:58">
      <c r="A248" s="6" t="s">
        <v>170</v>
      </c>
      <c r="B248" s="6" t="s">
        <v>224</v>
      </c>
      <c r="C248" s="6" t="s">
        <v>76</v>
      </c>
      <c r="D248" s="6" t="s">
        <v>4</v>
      </c>
      <c r="E248" s="7">
        <v>3.0827438831329346</v>
      </c>
      <c r="F248" s="48">
        <v>18384</v>
      </c>
      <c r="G248" s="48">
        <v>45</v>
      </c>
      <c r="H248" s="48">
        <v>18339</v>
      </c>
      <c r="I248" s="85">
        <v>18311</v>
      </c>
      <c r="J248" s="85">
        <v>19</v>
      </c>
      <c r="K248" s="85">
        <v>43</v>
      </c>
      <c r="L248" s="85"/>
      <c r="M248" s="85">
        <v>2</v>
      </c>
      <c r="N248" s="85"/>
      <c r="O248" s="85"/>
      <c r="P248" s="85"/>
      <c r="Q248" s="85">
        <v>6</v>
      </c>
      <c r="R248" s="85"/>
      <c r="S248" s="85">
        <v>1</v>
      </c>
      <c r="T248" s="85"/>
      <c r="U248" s="85"/>
      <c r="V248" s="85"/>
      <c r="W248" s="85"/>
      <c r="X248" s="85"/>
      <c r="Y248" s="85">
        <v>1</v>
      </c>
      <c r="Z248" s="85"/>
      <c r="AA248" s="85"/>
      <c r="AB248" s="85"/>
      <c r="AC248" s="85"/>
      <c r="AD248" s="85"/>
      <c r="AE248" s="85"/>
      <c r="AF248" s="85">
        <v>1</v>
      </c>
      <c r="AG248" s="85"/>
      <c r="AH248" s="85"/>
      <c r="AI248" s="85"/>
      <c r="AJ248" s="85"/>
      <c r="AK248" s="85"/>
      <c r="AL248" s="85"/>
      <c r="AM248" s="85"/>
      <c r="AN248" s="85"/>
      <c r="AO248" s="5">
        <f t="shared" si="175"/>
        <v>9100.3961563110352</v>
      </c>
      <c r="AP248" s="5">
        <f t="shared" si="176"/>
        <v>0.65981183734012849</v>
      </c>
      <c r="AQ248" s="5">
        <f t="shared" si="155"/>
        <v>677.49663425258291</v>
      </c>
      <c r="AR248" s="4">
        <f>_xlfn.STDEV.P(AQ246:AQ249)</f>
        <v>215.05709413053575</v>
      </c>
      <c r="AS248" s="155">
        <f t="shared" si="177"/>
        <v>0</v>
      </c>
      <c r="AT248" s="8">
        <f>_xlfn.STDEV.P(AS246:AS249)</f>
        <v>0.23406651697443828</v>
      </c>
      <c r="AX248" s="138">
        <f t="shared" si="178"/>
        <v>6.8505419625176325E-2</v>
      </c>
      <c r="AY248" s="72"/>
      <c r="AZ248" s="72"/>
      <c r="BA248" s="72"/>
      <c r="BB248" s="155">
        <f t="shared" si="179"/>
        <v>6.8505419625176325E-2</v>
      </c>
      <c r="BC248" s="8">
        <f>_xlfn.STDEV.P(BB246:BB249)</f>
        <v>0.2239736122062144</v>
      </c>
    </row>
    <row r="249" spans="1:58">
      <c r="A249" s="6" t="s">
        <v>179</v>
      </c>
      <c r="B249" s="6" t="s">
        <v>224</v>
      </c>
      <c r="C249" s="6" t="s">
        <v>76</v>
      </c>
      <c r="D249" s="6" t="s">
        <v>4</v>
      </c>
      <c r="E249" s="7">
        <v>2.9007134437561035</v>
      </c>
      <c r="F249" s="48">
        <v>15629</v>
      </c>
      <c r="G249" s="48">
        <v>36</v>
      </c>
      <c r="H249" s="48">
        <v>15593</v>
      </c>
      <c r="I249" s="85">
        <v>15580</v>
      </c>
      <c r="J249" s="85">
        <v>9</v>
      </c>
      <c r="K249" s="85">
        <v>34</v>
      </c>
      <c r="L249" s="85"/>
      <c r="M249" s="85"/>
      <c r="N249" s="85"/>
      <c r="O249" s="85"/>
      <c r="P249" s="85"/>
      <c r="Q249" s="85">
        <v>3</v>
      </c>
      <c r="R249" s="85"/>
      <c r="S249" s="85">
        <v>1</v>
      </c>
      <c r="T249" s="85"/>
      <c r="U249" s="85"/>
      <c r="V249" s="85"/>
      <c r="W249" s="85"/>
      <c r="X249" s="85"/>
      <c r="Y249" s="85"/>
      <c r="Z249" s="85"/>
      <c r="AA249" s="85"/>
      <c r="AB249" s="85"/>
      <c r="AC249" s="85"/>
      <c r="AD249" s="85"/>
      <c r="AE249" s="85"/>
      <c r="AF249" s="85"/>
      <c r="AG249" s="85"/>
      <c r="AH249" s="85"/>
      <c r="AI249" s="85"/>
      <c r="AJ249" s="85"/>
      <c r="AK249" s="85">
        <v>1</v>
      </c>
      <c r="AL249" s="85"/>
      <c r="AM249" s="85"/>
      <c r="AN249" s="85">
        <v>1</v>
      </c>
      <c r="AO249" s="36">
        <f t="shared" si="175"/>
        <v>9100.3961563110352</v>
      </c>
      <c r="AP249" s="36">
        <f t="shared" si="176"/>
        <v>0.65981183734012849</v>
      </c>
      <c r="AQ249" s="5">
        <f t="shared" si="155"/>
        <v>637.49168584149766</v>
      </c>
      <c r="AS249" s="155">
        <f t="shared" si="177"/>
        <v>8.0575373437669545E-2</v>
      </c>
      <c r="AT249" s="8"/>
      <c r="AX249" s="138">
        <f t="shared" si="178"/>
        <v>8.0575373437669531E-2</v>
      </c>
      <c r="AY249" s="72"/>
      <c r="AZ249" s="72"/>
      <c r="BA249" s="72"/>
      <c r="BB249" s="155">
        <f t="shared" si="179"/>
        <v>8.0575373437669545E-2</v>
      </c>
      <c r="BC249" s="8"/>
    </row>
    <row r="250" spans="1:58">
      <c r="A250" s="6" t="s">
        <v>151</v>
      </c>
      <c r="B250" s="6" t="s">
        <v>223</v>
      </c>
      <c r="C250" s="6" t="s">
        <v>76</v>
      </c>
      <c r="D250" s="6" t="s">
        <v>4</v>
      </c>
      <c r="E250" s="7">
        <v>2.8155257701873779</v>
      </c>
      <c r="F250" s="48">
        <v>12076</v>
      </c>
      <c r="G250" s="48">
        <v>27</v>
      </c>
      <c r="H250" s="48">
        <v>12049</v>
      </c>
      <c r="I250" s="85">
        <v>12026</v>
      </c>
      <c r="J250" s="85">
        <v>5</v>
      </c>
      <c r="K250" s="85">
        <v>18</v>
      </c>
      <c r="L250" s="85">
        <v>1</v>
      </c>
      <c r="M250" s="85">
        <v>1</v>
      </c>
      <c r="N250" s="85"/>
      <c r="O250" s="85"/>
      <c r="P250" s="85"/>
      <c r="Q250" s="85">
        <v>5</v>
      </c>
      <c r="R250" s="85"/>
      <c r="S250" s="85"/>
      <c r="T250" s="85"/>
      <c r="U250" s="85">
        <v>3</v>
      </c>
      <c r="V250" s="85"/>
      <c r="W250" s="85"/>
      <c r="X250" s="85"/>
      <c r="Y250" s="85">
        <v>6</v>
      </c>
      <c r="Z250" s="85">
        <v>2</v>
      </c>
      <c r="AA250" s="85"/>
      <c r="AB250" s="85"/>
      <c r="AC250" s="85"/>
      <c r="AD250" s="85"/>
      <c r="AE250" s="85"/>
      <c r="AF250" s="85"/>
      <c r="AG250" s="85">
        <v>1</v>
      </c>
      <c r="AH250" s="85"/>
      <c r="AI250" s="85"/>
      <c r="AJ250" s="85">
        <v>1</v>
      </c>
      <c r="AK250" s="85"/>
      <c r="AL250" s="85"/>
      <c r="AM250" s="85"/>
      <c r="AN250" s="85">
        <v>7</v>
      </c>
      <c r="AO250" s="36">
        <f>ABS($Q$6)</f>
        <v>2573.8602876663208</v>
      </c>
      <c r="AP250" s="36">
        <f>ABS($T$6)</f>
        <v>0.62480733328719151</v>
      </c>
      <c r="AQ250" s="5">
        <f t="shared" si="155"/>
        <v>2187.7844603136341</v>
      </c>
      <c r="AR250" s="5">
        <f>AVERAGE(AQ250:AQ253)</f>
        <v>2111.0707858629748</v>
      </c>
      <c r="AS250" s="155">
        <f t="shared" si="177"/>
        <v>0.729951125604135</v>
      </c>
      <c r="AT250" s="5">
        <f>AVERAGE(AS250:AS253)</f>
        <v>0.81687557638952968</v>
      </c>
      <c r="AU250" s="5"/>
      <c r="AV250" s="5"/>
      <c r="AW250" s="5"/>
      <c r="AX250" s="138">
        <f t="shared" si="178"/>
        <v>0.729951125604135</v>
      </c>
      <c r="AY250" s="138"/>
      <c r="AZ250" s="138"/>
      <c r="BA250" s="138"/>
      <c r="BB250" s="155">
        <f t="shared" si="179"/>
        <v>0.729951125604135</v>
      </c>
      <c r="BC250" s="5">
        <f>AVERAGE(BB250:BB253)</f>
        <v>0.81687557638952968</v>
      </c>
      <c r="BD250" s="5"/>
      <c r="BE250" s="5"/>
      <c r="BF250" s="5"/>
    </row>
    <row r="251" spans="1:58">
      <c r="A251" s="6" t="s">
        <v>160</v>
      </c>
      <c r="B251" s="6" t="s">
        <v>223</v>
      </c>
      <c r="C251" s="6" t="s">
        <v>76</v>
      </c>
      <c r="D251" s="6" t="s">
        <v>4</v>
      </c>
      <c r="E251" s="7">
        <v>3.3290622234344482</v>
      </c>
      <c r="F251" s="48">
        <v>13242</v>
      </c>
      <c r="G251" s="48">
        <v>35</v>
      </c>
      <c r="H251" s="48">
        <v>13207</v>
      </c>
      <c r="I251" s="85">
        <v>13187</v>
      </c>
      <c r="J251" s="85">
        <v>7</v>
      </c>
      <c r="K251" s="85">
        <v>23</v>
      </c>
      <c r="L251" s="85"/>
      <c r="M251" s="85">
        <v>1</v>
      </c>
      <c r="N251" s="85">
        <v>1</v>
      </c>
      <c r="O251" s="85"/>
      <c r="P251" s="85"/>
      <c r="Q251" s="85"/>
      <c r="R251" s="85"/>
      <c r="S251" s="85"/>
      <c r="T251" s="85"/>
      <c r="U251" s="85">
        <v>1</v>
      </c>
      <c r="V251" s="85">
        <v>1</v>
      </c>
      <c r="W251" s="85"/>
      <c r="X251" s="85"/>
      <c r="Y251" s="85">
        <v>4</v>
      </c>
      <c r="Z251" s="85">
        <v>2</v>
      </c>
      <c r="AA251" s="85">
        <v>1</v>
      </c>
      <c r="AB251" s="85">
        <v>1</v>
      </c>
      <c r="AC251" s="85"/>
      <c r="AD251" s="85"/>
      <c r="AE251" s="85"/>
      <c r="AF251" s="85"/>
      <c r="AG251" s="85"/>
      <c r="AH251" s="85"/>
      <c r="AI251" s="85"/>
      <c r="AJ251" s="85">
        <v>1</v>
      </c>
      <c r="AK251" s="85"/>
      <c r="AL251" s="85">
        <v>3</v>
      </c>
      <c r="AM251" s="85"/>
      <c r="AN251" s="85">
        <v>9</v>
      </c>
      <c r="AO251" s="36">
        <f t="shared" ref="AO251:AO253" si="180">ABS($Q$6)</f>
        <v>2573.8602876663208</v>
      </c>
      <c r="AP251" s="36">
        <f t="shared" ref="AP251:AP253" si="181">ABS($T$6)</f>
        <v>0.62480733328719151</v>
      </c>
      <c r="AQ251" s="5">
        <f t="shared" si="155"/>
        <v>2586.8243427096481</v>
      </c>
      <c r="AR251" s="5" t="s">
        <v>54</v>
      </c>
      <c r="AS251" s="155">
        <f t="shared" si="177"/>
        <v>0.8560445717402867</v>
      </c>
      <c r="AT251" s="5" t="s">
        <v>54</v>
      </c>
      <c r="AU251" s="5"/>
      <c r="AV251" s="5"/>
      <c r="AW251" s="5"/>
      <c r="AX251" s="138">
        <f t="shared" si="178"/>
        <v>0.85604457174028659</v>
      </c>
      <c r="AY251" s="138"/>
      <c r="AZ251" s="138"/>
      <c r="BA251" s="138"/>
      <c r="BB251" s="155">
        <f t="shared" si="179"/>
        <v>0.8560445717402867</v>
      </c>
      <c r="BC251" s="5" t="s">
        <v>54</v>
      </c>
      <c r="BD251" s="5"/>
      <c r="BE251" s="5"/>
      <c r="BF251" s="5"/>
    </row>
    <row r="252" spans="1:58">
      <c r="A252" s="6" t="s">
        <v>169</v>
      </c>
      <c r="B252" s="6" t="s">
        <v>223</v>
      </c>
      <c r="C252" s="6" t="s">
        <v>76</v>
      </c>
      <c r="D252" s="6" t="s">
        <v>4</v>
      </c>
      <c r="E252" s="7">
        <v>2.804776668548584</v>
      </c>
      <c r="F252" s="48">
        <v>15714</v>
      </c>
      <c r="G252" s="48">
        <v>35</v>
      </c>
      <c r="H252" s="48">
        <v>15679</v>
      </c>
      <c r="I252" s="85">
        <v>15645</v>
      </c>
      <c r="J252" s="85">
        <v>13</v>
      </c>
      <c r="K252" s="85">
        <v>19</v>
      </c>
      <c r="L252" s="85"/>
      <c r="M252" s="85">
        <v>3</v>
      </c>
      <c r="N252" s="85">
        <v>3</v>
      </c>
      <c r="O252" s="85"/>
      <c r="P252" s="85"/>
      <c r="Q252" s="85">
        <v>1</v>
      </c>
      <c r="R252" s="85"/>
      <c r="S252" s="85"/>
      <c r="T252" s="85"/>
      <c r="U252" s="85">
        <v>2</v>
      </c>
      <c r="V252" s="85">
        <v>1</v>
      </c>
      <c r="W252" s="85"/>
      <c r="X252" s="85"/>
      <c r="Y252" s="85">
        <v>3</v>
      </c>
      <c r="Z252" s="85">
        <v>1</v>
      </c>
      <c r="AA252" s="85"/>
      <c r="AB252" s="85"/>
      <c r="AC252" s="85"/>
      <c r="AD252" s="85"/>
      <c r="AE252" s="85"/>
      <c r="AF252" s="85"/>
      <c r="AG252" s="85">
        <v>2</v>
      </c>
      <c r="AH252" s="85"/>
      <c r="AI252" s="85"/>
      <c r="AJ252" s="85">
        <v>1</v>
      </c>
      <c r="AK252" s="85"/>
      <c r="AL252" s="85">
        <v>5</v>
      </c>
      <c r="AM252" s="85"/>
      <c r="AN252" s="85">
        <v>15</v>
      </c>
      <c r="AO252" s="36">
        <f t="shared" si="180"/>
        <v>2573.8602876663208</v>
      </c>
      <c r="AP252" s="36">
        <f t="shared" si="181"/>
        <v>0.62480733328719151</v>
      </c>
      <c r="AQ252" s="5">
        <f t="shared" si="155"/>
        <v>2179.4319466280213</v>
      </c>
      <c r="AR252" s="4">
        <f>_xlfn.STDEV.P(AQ250:AQ253)</f>
        <v>394.43870733989991</v>
      </c>
      <c r="AS252" s="155">
        <f t="shared" si="177"/>
        <v>1.2020471436636788</v>
      </c>
      <c r="AT252" s="8">
        <f>_xlfn.STDEV.P(AS250:AS253)</f>
        <v>0.26043081572005278</v>
      </c>
      <c r="AX252" s="138">
        <f t="shared" si="178"/>
        <v>1.2020471436636788</v>
      </c>
      <c r="BB252" s="155">
        <f t="shared" si="179"/>
        <v>1.2020471436636788</v>
      </c>
      <c r="BC252" s="8">
        <f>_xlfn.STDEV.P(BB250:BB253)</f>
        <v>0.26043081572005278</v>
      </c>
    </row>
    <row r="253" spans="1:58">
      <c r="A253" s="6" t="s">
        <v>178</v>
      </c>
      <c r="B253" s="6" t="s">
        <v>223</v>
      </c>
      <c r="C253" s="6" t="s">
        <v>76</v>
      </c>
      <c r="D253" s="6" t="s">
        <v>4</v>
      </c>
      <c r="E253" s="7">
        <v>1.9178378582000732</v>
      </c>
      <c r="F253" s="48">
        <v>10502</v>
      </c>
      <c r="G253" s="48">
        <v>16</v>
      </c>
      <c r="H253" s="48">
        <v>10486</v>
      </c>
      <c r="I253" s="85">
        <v>10472</v>
      </c>
      <c r="J253" s="85">
        <v>3</v>
      </c>
      <c r="K253" s="85">
        <v>10</v>
      </c>
      <c r="L253" s="85"/>
      <c r="M253" s="85">
        <v>1</v>
      </c>
      <c r="N253" s="85">
        <v>1</v>
      </c>
      <c r="O253" s="85"/>
      <c r="P253" s="85">
        <v>1</v>
      </c>
      <c r="Q253" s="85">
        <v>2</v>
      </c>
      <c r="R253" s="85"/>
      <c r="S253" s="85"/>
      <c r="T253" s="85"/>
      <c r="U253" s="85">
        <v>2</v>
      </c>
      <c r="V253" s="85">
        <v>1</v>
      </c>
      <c r="W253" s="85"/>
      <c r="X253" s="85"/>
      <c r="Y253" s="85">
        <v>3</v>
      </c>
      <c r="Z253" s="85"/>
      <c r="AA253" s="85">
        <v>1</v>
      </c>
      <c r="AB253" s="85"/>
      <c r="AC253" s="85"/>
      <c r="AD253" s="85"/>
      <c r="AE253" s="85"/>
      <c r="AF253" s="85"/>
      <c r="AG253" s="85"/>
      <c r="AH253" s="85"/>
      <c r="AI253" s="85"/>
      <c r="AJ253" s="85"/>
      <c r="AK253" s="85"/>
      <c r="AL253" s="85">
        <v>1</v>
      </c>
      <c r="AM253" s="85"/>
      <c r="AN253" s="85">
        <v>4</v>
      </c>
      <c r="AO253" s="36">
        <f t="shared" si="180"/>
        <v>2573.8602876663208</v>
      </c>
      <c r="AP253" s="36">
        <f t="shared" si="181"/>
        <v>0.62480733328719151</v>
      </c>
      <c r="AQ253" s="5">
        <f t="shared" si="155"/>
        <v>1490.2423938005952</v>
      </c>
      <c r="AS253" s="155">
        <f t="shared" si="177"/>
        <v>0.47945946455001831</v>
      </c>
      <c r="AT253" s="8"/>
      <c r="AX253" s="138">
        <f t="shared" si="178"/>
        <v>0.59932433068752289</v>
      </c>
      <c r="BB253" s="155">
        <f t="shared" si="179"/>
        <v>0.47945946455001831</v>
      </c>
      <c r="BC253" s="8"/>
    </row>
    <row r="254" spans="1:58">
      <c r="A254" s="6" t="s">
        <v>150</v>
      </c>
      <c r="B254" s="6" t="s">
        <v>222</v>
      </c>
      <c r="C254" s="6" t="s">
        <v>76</v>
      </c>
      <c r="D254" s="6" t="s">
        <v>4</v>
      </c>
      <c r="E254" s="7">
        <v>16.632053375244141</v>
      </c>
      <c r="F254" s="48">
        <v>11724</v>
      </c>
      <c r="G254" s="48">
        <v>154</v>
      </c>
      <c r="H254" s="48">
        <v>11570</v>
      </c>
      <c r="I254" s="85">
        <v>11451</v>
      </c>
      <c r="J254" s="85">
        <v>17</v>
      </c>
      <c r="K254" s="85">
        <v>77</v>
      </c>
      <c r="L254" s="85">
        <v>0</v>
      </c>
      <c r="M254" s="85">
        <v>9</v>
      </c>
      <c r="N254" s="85">
        <v>2</v>
      </c>
      <c r="O254" s="85">
        <v>0</v>
      </c>
      <c r="P254" s="85">
        <v>1</v>
      </c>
      <c r="Q254" s="85">
        <v>7</v>
      </c>
      <c r="R254" s="85">
        <v>0</v>
      </c>
      <c r="S254" s="85">
        <v>0</v>
      </c>
      <c r="T254" s="85">
        <v>5</v>
      </c>
      <c r="U254" s="88">
        <v>15</v>
      </c>
      <c r="V254" s="88">
        <v>11</v>
      </c>
      <c r="W254" s="88">
        <v>0</v>
      </c>
      <c r="X254" s="88">
        <v>0</v>
      </c>
      <c r="Y254" s="85">
        <v>22</v>
      </c>
      <c r="Z254" s="85">
        <v>8</v>
      </c>
      <c r="AA254" s="85">
        <v>3</v>
      </c>
      <c r="AB254" s="85">
        <v>2</v>
      </c>
      <c r="AC254" s="85">
        <v>0</v>
      </c>
      <c r="AD254" s="85">
        <v>1</v>
      </c>
      <c r="AE254" s="85">
        <v>0</v>
      </c>
      <c r="AF254" s="85">
        <v>1</v>
      </c>
      <c r="AG254" s="85">
        <v>2</v>
      </c>
      <c r="AH254" s="85">
        <v>2</v>
      </c>
      <c r="AI254" s="85">
        <v>0</v>
      </c>
      <c r="AJ254" s="85">
        <v>5</v>
      </c>
      <c r="AK254" s="85">
        <v>1</v>
      </c>
      <c r="AL254" s="85">
        <v>22</v>
      </c>
      <c r="AM254" s="85">
        <v>0</v>
      </c>
      <c r="AN254" s="85">
        <v>60</v>
      </c>
      <c r="AO254" s="36">
        <f>ABS($Q$10)</f>
        <v>4151.6815185546875</v>
      </c>
      <c r="AP254" s="36">
        <f>ABS($T$10)</f>
        <v>0.62209651472309702</v>
      </c>
      <c r="AQ254" s="5">
        <f t="shared" si="155"/>
        <v>8012.2009845467192</v>
      </c>
      <c r="AR254" s="5">
        <f>AVERAGE(AQ254:AQ257)</f>
        <v>8758.8786722953082</v>
      </c>
      <c r="AS254" s="155">
        <f t="shared" si="177"/>
        <v>6.4800207955496649</v>
      </c>
      <c r="AT254" s="5">
        <f>AVERAGE(AS254:AS257)</f>
        <v>7.3972543365066041</v>
      </c>
      <c r="AX254" s="138">
        <f t="shared" si="178"/>
        <v>6.6960214887346545</v>
      </c>
      <c r="BB254" s="155">
        <f t="shared" si="179"/>
        <v>6.5880211421421597</v>
      </c>
      <c r="BC254" s="5">
        <f>AVERAGE(BB254:BB257)</f>
        <v>7.5524525579624697</v>
      </c>
    </row>
    <row r="255" spans="1:58">
      <c r="A255" s="6" t="s">
        <v>159</v>
      </c>
      <c r="B255" s="6" t="s">
        <v>222</v>
      </c>
      <c r="C255" s="6" t="s">
        <v>76</v>
      </c>
      <c r="D255" s="6" t="s">
        <v>4</v>
      </c>
      <c r="E255" s="7">
        <v>19.213779449462891</v>
      </c>
      <c r="F255" s="48">
        <v>12336</v>
      </c>
      <c r="G255" s="48">
        <v>187</v>
      </c>
      <c r="H255" s="48">
        <v>12149</v>
      </c>
      <c r="I255" s="85">
        <v>12005</v>
      </c>
      <c r="J255" s="85">
        <v>17</v>
      </c>
      <c r="K255" s="85">
        <v>97</v>
      </c>
      <c r="L255" s="85"/>
      <c r="M255" s="85">
        <v>10</v>
      </c>
      <c r="N255" s="85">
        <v>5</v>
      </c>
      <c r="O255" s="85"/>
      <c r="P255" s="85"/>
      <c r="Q255" s="85">
        <v>10</v>
      </c>
      <c r="R255" s="85"/>
      <c r="S255" s="85"/>
      <c r="T255" s="85">
        <v>1</v>
      </c>
      <c r="U255" s="85">
        <v>9</v>
      </c>
      <c r="V255" s="85">
        <v>18</v>
      </c>
      <c r="W255" s="85"/>
      <c r="X255" s="85"/>
      <c r="Y255" s="85">
        <v>41</v>
      </c>
      <c r="Z255" s="85">
        <v>6</v>
      </c>
      <c r="AA255" s="85">
        <v>9</v>
      </c>
      <c r="AB255" s="85">
        <v>1</v>
      </c>
      <c r="AC255" s="85"/>
      <c r="AD255" s="85">
        <v>2</v>
      </c>
      <c r="AE255" s="85"/>
      <c r="AF255" s="5">
        <v>3</v>
      </c>
      <c r="AG255" s="85"/>
      <c r="AH255" s="85"/>
      <c r="AI255" s="85"/>
      <c r="AJ255" s="5">
        <v>4</v>
      </c>
      <c r="AK255" s="85">
        <v>1</v>
      </c>
      <c r="AL255" s="85">
        <v>25</v>
      </c>
      <c r="AM255" s="85"/>
      <c r="AN255" s="85">
        <v>72</v>
      </c>
      <c r="AO255" s="36">
        <f t="shared" ref="AO255:AO257" si="182">ABS($Q$10)</f>
        <v>4151.6815185546875</v>
      </c>
      <c r="AP255" s="36">
        <f t="shared" ref="AP255:AP257" si="183">ABS($T$10)</f>
        <v>0.62209651472309702</v>
      </c>
      <c r="AQ255" s="5">
        <f t="shared" si="155"/>
        <v>9255.9023921236276</v>
      </c>
      <c r="AR255" s="5" t="s">
        <v>54</v>
      </c>
      <c r="AS255" s="155">
        <f t="shared" si="177"/>
        <v>7.3978188254616475</v>
      </c>
      <c r="AT255" s="5" t="s">
        <v>54</v>
      </c>
      <c r="AX255" s="138">
        <f t="shared" si="178"/>
        <v>7.7060612765225498</v>
      </c>
      <c r="BB255" s="155">
        <f t="shared" si="179"/>
        <v>7.7060612765225498</v>
      </c>
      <c r="BC255" s="5" t="s">
        <v>54</v>
      </c>
    </row>
    <row r="256" spans="1:58">
      <c r="A256" s="6" t="s">
        <v>168</v>
      </c>
      <c r="B256" s="6" t="s">
        <v>222</v>
      </c>
      <c r="C256" s="6" t="s">
        <v>76</v>
      </c>
      <c r="D256" s="6" t="s">
        <v>4</v>
      </c>
      <c r="E256" s="7">
        <v>16.977657318115234</v>
      </c>
      <c r="F256" s="48">
        <v>12382</v>
      </c>
      <c r="G256" s="48">
        <v>166</v>
      </c>
      <c r="H256" s="48">
        <v>12216</v>
      </c>
      <c r="I256" s="88">
        <v>12061</v>
      </c>
      <c r="J256" s="85">
        <v>23</v>
      </c>
      <c r="K256" s="85">
        <v>72</v>
      </c>
      <c r="L256" s="85"/>
      <c r="M256" s="85">
        <v>8</v>
      </c>
      <c r="N256" s="85">
        <v>2</v>
      </c>
      <c r="O256" s="85"/>
      <c r="P256" s="85">
        <v>1</v>
      </c>
      <c r="Q256" s="85">
        <v>5</v>
      </c>
      <c r="R256" s="85"/>
      <c r="S256" s="85">
        <v>1</v>
      </c>
      <c r="T256" s="85"/>
      <c r="U256" s="85">
        <v>14</v>
      </c>
      <c r="V256" s="85">
        <v>13</v>
      </c>
      <c r="W256" s="85"/>
      <c r="X256" s="85">
        <v>8</v>
      </c>
      <c r="Y256" s="85">
        <v>29</v>
      </c>
      <c r="Z256" s="85">
        <v>7</v>
      </c>
      <c r="AA256" s="85">
        <v>7</v>
      </c>
      <c r="AB256" s="85">
        <v>3</v>
      </c>
      <c r="AC256" s="85"/>
      <c r="AD256" s="85">
        <v>3</v>
      </c>
      <c r="AE256" s="85"/>
      <c r="AF256" s="85">
        <v>2</v>
      </c>
      <c r="AG256" s="85">
        <v>3</v>
      </c>
      <c r="AH256" s="85">
        <v>2</v>
      </c>
      <c r="AI256" s="85"/>
      <c r="AJ256" s="85">
        <v>2</v>
      </c>
      <c r="AK256" s="85">
        <v>4</v>
      </c>
      <c r="AL256" s="85">
        <v>42</v>
      </c>
      <c r="AM256" s="5">
        <v>1</v>
      </c>
      <c r="AN256" s="5">
        <v>69</v>
      </c>
      <c r="AO256" s="36">
        <f t="shared" si="182"/>
        <v>4151.6815185546875</v>
      </c>
      <c r="AP256" s="36">
        <f t="shared" si="183"/>
        <v>0.62209651472309702</v>
      </c>
      <c r="AQ256" s="5">
        <f t="shared" si="155"/>
        <v>8178.6896428537293</v>
      </c>
      <c r="AR256" s="4">
        <f>_xlfn.STDEV.P(AQ254:AQ257)</f>
        <v>676.35398601775444</v>
      </c>
      <c r="AS256" s="155">
        <f t="shared" si="177"/>
        <v>7.0569780418671755</v>
      </c>
      <c r="AT256" s="8">
        <f>_xlfn.STDEV.P(AS254:AS257)</f>
        <v>0.79640084888844997</v>
      </c>
      <c r="AX256" s="138">
        <f t="shared" si="178"/>
        <v>8.2842785708875546</v>
      </c>
      <c r="BB256" s="155">
        <f t="shared" si="179"/>
        <v>7.261528130037239</v>
      </c>
      <c r="BC256" s="8">
        <f>_xlfn.STDEV.P(BB254:BB257)</f>
        <v>0.75036780062461406</v>
      </c>
    </row>
    <row r="257" spans="1:58" ht="15.75" thickBot="1">
      <c r="A257" s="6" t="s">
        <v>177</v>
      </c>
      <c r="B257" s="6" t="s">
        <v>222</v>
      </c>
      <c r="C257" s="6" t="s">
        <v>76</v>
      </c>
      <c r="D257" s="6" t="s">
        <v>4</v>
      </c>
      <c r="E257" s="7">
        <v>19.904659271240234</v>
      </c>
      <c r="F257" s="48">
        <v>13185</v>
      </c>
      <c r="G257" s="48">
        <v>207</v>
      </c>
      <c r="H257" s="48">
        <v>12978</v>
      </c>
      <c r="I257" s="85">
        <v>12834</v>
      </c>
      <c r="J257" s="85">
        <v>20</v>
      </c>
      <c r="K257" s="85">
        <v>97</v>
      </c>
      <c r="L257" s="85">
        <v>5</v>
      </c>
      <c r="M257" s="85">
        <v>11</v>
      </c>
      <c r="N257" s="85">
        <v>2</v>
      </c>
      <c r="O257" s="85"/>
      <c r="P257" s="85">
        <v>1</v>
      </c>
      <c r="Q257" s="85">
        <v>11</v>
      </c>
      <c r="R257" s="85"/>
      <c r="S257" s="85"/>
      <c r="T257" s="85"/>
      <c r="U257" s="85">
        <v>22</v>
      </c>
      <c r="V257" s="85">
        <v>9</v>
      </c>
      <c r="W257" s="85"/>
      <c r="X257" s="85"/>
      <c r="Y257" s="85">
        <v>37</v>
      </c>
      <c r="Z257" s="85">
        <v>3</v>
      </c>
      <c r="AA257" s="85">
        <v>8</v>
      </c>
      <c r="AB257" s="85">
        <v>4</v>
      </c>
      <c r="AC257" s="85"/>
      <c r="AD257" s="85">
        <v>3</v>
      </c>
      <c r="AE257" s="85"/>
      <c r="AF257" s="85"/>
      <c r="AG257" s="85">
        <v>1</v>
      </c>
      <c r="AH257" s="85">
        <v>6</v>
      </c>
      <c r="AI257" s="85"/>
      <c r="AJ257" s="85">
        <v>1</v>
      </c>
      <c r="AK257" s="85">
        <v>2</v>
      </c>
      <c r="AL257" s="85">
        <v>17</v>
      </c>
      <c r="AM257" s="85">
        <v>1</v>
      </c>
      <c r="AN257" s="85">
        <v>90</v>
      </c>
      <c r="AO257" s="36">
        <f t="shared" si="182"/>
        <v>4151.6815185546875</v>
      </c>
      <c r="AP257" s="36">
        <f t="shared" si="183"/>
        <v>0.62209651472309702</v>
      </c>
      <c r="AQ257" s="5">
        <f t="shared" si="155"/>
        <v>9588.7216696571577</v>
      </c>
      <c r="AS257" s="155">
        <f t="shared" si="177"/>
        <v>8.6541996831479278</v>
      </c>
      <c r="AT257" s="8"/>
      <c r="AX257" s="138">
        <f t="shared" si="178"/>
        <v>8.8465152316623268</v>
      </c>
      <c r="BB257" s="155">
        <f t="shared" si="179"/>
        <v>8.6541996831479278</v>
      </c>
      <c r="BC257" s="8"/>
    </row>
    <row r="258" spans="1:58" s="145" customFormat="1" ht="15.75" thickBot="1">
      <c r="A258" s="148" t="s">
        <v>152</v>
      </c>
      <c r="B258" s="148" t="s">
        <v>224</v>
      </c>
      <c r="C258" s="148" t="s">
        <v>92</v>
      </c>
      <c r="D258" s="148" t="s">
        <v>91</v>
      </c>
      <c r="E258" s="149">
        <v>0.56192165613174438</v>
      </c>
      <c r="F258" s="150">
        <v>2239</v>
      </c>
      <c r="G258" s="150">
        <v>1</v>
      </c>
      <c r="H258" s="150">
        <v>2238</v>
      </c>
      <c r="I258" s="142">
        <v>2237</v>
      </c>
      <c r="J258" s="142"/>
      <c r="K258" s="142">
        <v>1</v>
      </c>
      <c r="L258" s="142"/>
      <c r="M258" s="142"/>
      <c r="N258" s="142"/>
      <c r="O258" s="142"/>
      <c r="P258" s="142"/>
      <c r="Q258" s="142"/>
      <c r="R258" s="142"/>
      <c r="S258" s="142"/>
      <c r="T258" s="142"/>
      <c r="U258" s="142"/>
      <c r="V258" s="142"/>
      <c r="W258" s="142"/>
      <c r="X258" s="142"/>
      <c r="Y258" s="142"/>
      <c r="Z258" s="142"/>
      <c r="AA258" s="142"/>
      <c r="AB258" s="142"/>
      <c r="AC258" s="142"/>
      <c r="AD258" s="142"/>
      <c r="AE258" s="142"/>
      <c r="AF258" s="142"/>
      <c r="AG258" s="142"/>
      <c r="AH258" s="142"/>
      <c r="AI258" s="142"/>
      <c r="AJ258" s="142"/>
      <c r="AK258" s="142"/>
      <c r="AL258" s="142"/>
      <c r="AM258" s="142"/>
      <c r="AN258" s="142">
        <v>1</v>
      </c>
      <c r="AO258" s="143">
        <f>ABS($Q$2)</f>
        <v>9100.3961563110352</v>
      </c>
      <c r="AP258" s="143">
        <f>ABS($T$2)</f>
        <v>0.65981183734012849</v>
      </c>
      <c r="AQ258" s="143">
        <f t="shared" si="155"/>
        <v>123.49388894285822</v>
      </c>
      <c r="AR258" s="154">
        <f>AVERAGE(AQ259:AQ261)</f>
        <v>95.600614181441941</v>
      </c>
      <c r="AS258" s="156">
        <f>E258*AN258/SUM(Q258,R258,S258,T258,U258,V258,W258,X258,AG258:AN258)</f>
        <v>0.56192165613174438</v>
      </c>
      <c r="AT258" s="167">
        <f>AVERAGE(AS259:AS261)</f>
        <v>2.6832663350635107E-2</v>
      </c>
      <c r="AU258" s="144"/>
      <c r="AV258" s="144"/>
      <c r="AW258" s="144"/>
      <c r="AX258" s="144"/>
      <c r="AY258" s="144"/>
      <c r="AZ258" s="144"/>
      <c r="BA258" s="144"/>
      <c r="BB258" s="144"/>
      <c r="BC258" s="144"/>
      <c r="BD258" s="144"/>
      <c r="BE258" s="144"/>
      <c r="BF258" s="144"/>
    </row>
    <row r="259" spans="1:58" s="8" customFormat="1" ht="15.75" thickBot="1">
      <c r="A259" s="6" t="s">
        <v>161</v>
      </c>
      <c r="B259" s="6" t="s">
        <v>224</v>
      </c>
      <c r="C259" s="6" t="s">
        <v>92</v>
      </c>
      <c r="D259" s="6" t="s">
        <v>91</v>
      </c>
      <c r="E259" s="7">
        <v>0.34297522902488708</v>
      </c>
      <c r="F259" s="48">
        <v>14672</v>
      </c>
      <c r="G259" s="48">
        <v>4</v>
      </c>
      <c r="H259" s="48">
        <v>14668</v>
      </c>
      <c r="I259" s="85">
        <v>14617</v>
      </c>
      <c r="J259" s="85">
        <v>7</v>
      </c>
      <c r="K259" s="85">
        <v>43</v>
      </c>
      <c r="L259" s="85"/>
      <c r="M259" s="85">
        <v>1</v>
      </c>
      <c r="N259" s="85"/>
      <c r="O259" s="85"/>
      <c r="P259" s="85"/>
      <c r="Q259" s="85">
        <v>3</v>
      </c>
      <c r="R259" s="85"/>
      <c r="S259" s="85">
        <v>1</v>
      </c>
      <c r="T259" s="85"/>
      <c r="U259" s="85"/>
      <c r="V259" s="85"/>
      <c r="W259" s="85"/>
      <c r="X259" s="85"/>
      <c r="Y259" s="85"/>
      <c r="Z259" s="85"/>
      <c r="AA259" s="85"/>
      <c r="AB259" s="85"/>
      <c r="AC259" s="85"/>
      <c r="AD259" s="85"/>
      <c r="AE259" s="85"/>
      <c r="AF259" s="85"/>
      <c r="AG259" s="85"/>
      <c r="AH259" s="85"/>
      <c r="AI259" s="85"/>
      <c r="AJ259" s="85"/>
      <c r="AK259" s="85"/>
      <c r="AL259" s="85"/>
      <c r="AM259" s="85"/>
      <c r="AN259" s="85"/>
      <c r="AO259" s="5">
        <f t="shared" ref="AO259:AO261" si="184">ABS($Q$2)</f>
        <v>9100.3961563110352</v>
      </c>
      <c r="AP259" s="5">
        <f t="shared" ref="AP259:AP261" si="185">ABS($T$2)</f>
        <v>0.65981183734012849</v>
      </c>
      <c r="AQ259" s="5">
        <f t="shared" si="155"/>
        <v>75.375889825859318</v>
      </c>
      <c r="AR259" s="5" t="s">
        <v>54</v>
      </c>
      <c r="AS259" s="156">
        <f t="shared" ref="AS259:AS269" si="186">E259*AN259/SUM(Q259,R259,S259,T259,U259,V259,W259,X259,AG259:AN259)</f>
        <v>0</v>
      </c>
      <c r="AT259" s="5" t="s">
        <v>54</v>
      </c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</row>
    <row r="260" spans="1:58" ht="15.75" thickBot="1">
      <c r="A260" s="6" t="s">
        <v>170</v>
      </c>
      <c r="B260" s="6" t="s">
        <v>224</v>
      </c>
      <c r="C260" s="6" t="s">
        <v>92</v>
      </c>
      <c r="D260" s="6" t="s">
        <v>91</v>
      </c>
      <c r="E260" s="7">
        <v>0.47904202342033386</v>
      </c>
      <c r="F260" s="48">
        <v>18384</v>
      </c>
      <c r="G260" s="48">
        <v>7</v>
      </c>
      <c r="H260" s="48">
        <v>18377</v>
      </c>
      <c r="I260" s="85">
        <v>18311</v>
      </c>
      <c r="J260" s="85">
        <v>19</v>
      </c>
      <c r="K260" s="85">
        <v>43</v>
      </c>
      <c r="L260" s="85"/>
      <c r="M260" s="85">
        <v>2</v>
      </c>
      <c r="N260" s="85"/>
      <c r="O260" s="85"/>
      <c r="P260" s="85"/>
      <c r="Q260" s="85">
        <v>6</v>
      </c>
      <c r="R260" s="85"/>
      <c r="S260" s="85">
        <v>1</v>
      </c>
      <c r="T260" s="85"/>
      <c r="U260" s="85"/>
      <c r="V260" s="85"/>
      <c r="W260" s="85"/>
      <c r="X260" s="85"/>
      <c r="Y260" s="85">
        <v>1</v>
      </c>
      <c r="Z260" s="85"/>
      <c r="AA260" s="85"/>
      <c r="AB260" s="85"/>
      <c r="AC260" s="85"/>
      <c r="AD260" s="85"/>
      <c r="AE260" s="85"/>
      <c r="AF260" s="85">
        <v>1</v>
      </c>
      <c r="AG260" s="85"/>
      <c r="AH260" s="85"/>
      <c r="AI260" s="85"/>
      <c r="AJ260" s="85"/>
      <c r="AK260" s="85"/>
      <c r="AL260" s="85"/>
      <c r="AM260" s="85"/>
      <c r="AN260" s="85"/>
      <c r="AO260" s="5">
        <f t="shared" si="184"/>
        <v>9100.3961563110352</v>
      </c>
      <c r="AP260" s="5">
        <f t="shared" si="185"/>
        <v>0.65981183734012849</v>
      </c>
      <c r="AQ260" s="5">
        <f t="shared" si="155"/>
        <v>105.27937799457729</v>
      </c>
      <c r="AR260" s="4">
        <f>_xlfn.STDEV.P(AQ258:AQ261)</f>
        <v>17.302176963170748</v>
      </c>
      <c r="AS260" s="156">
        <f t="shared" si="186"/>
        <v>0</v>
      </c>
      <c r="AT260" s="8">
        <f>_xlfn.STDEV.P(AS258:AS261)</f>
        <v>0.23401929598943205</v>
      </c>
    </row>
    <row r="261" spans="1:58" ht="15.75" thickBot="1">
      <c r="A261" s="6" t="s">
        <v>179</v>
      </c>
      <c r="B261" s="6" t="s">
        <v>224</v>
      </c>
      <c r="C261" s="6" t="s">
        <v>92</v>
      </c>
      <c r="D261" s="6" t="s">
        <v>91</v>
      </c>
      <c r="E261" s="7">
        <v>0.48298794031143188</v>
      </c>
      <c r="F261" s="48">
        <v>15629</v>
      </c>
      <c r="G261" s="48">
        <v>6</v>
      </c>
      <c r="H261" s="48">
        <v>15623</v>
      </c>
      <c r="I261" s="85">
        <v>15580</v>
      </c>
      <c r="J261" s="85">
        <v>9</v>
      </c>
      <c r="K261" s="85">
        <v>34</v>
      </c>
      <c r="L261" s="85"/>
      <c r="M261" s="85"/>
      <c r="N261" s="85"/>
      <c r="O261" s="85"/>
      <c r="P261" s="85"/>
      <c r="Q261" s="85">
        <v>3</v>
      </c>
      <c r="R261" s="85"/>
      <c r="S261" s="85">
        <v>1</v>
      </c>
      <c r="T261" s="85"/>
      <c r="U261" s="85"/>
      <c r="V261" s="85"/>
      <c r="W261" s="85"/>
      <c r="X261" s="85"/>
      <c r="Y261" s="85"/>
      <c r="Z261" s="85"/>
      <c r="AA261" s="85"/>
      <c r="AB261" s="85"/>
      <c r="AC261" s="85"/>
      <c r="AD261" s="85"/>
      <c r="AE261" s="85"/>
      <c r="AF261" s="85"/>
      <c r="AG261" s="85"/>
      <c r="AH261" s="85"/>
      <c r="AI261" s="85"/>
      <c r="AJ261" s="85"/>
      <c r="AK261" s="85">
        <v>1</v>
      </c>
      <c r="AL261" s="85"/>
      <c r="AM261" s="85"/>
      <c r="AN261" s="85">
        <v>1</v>
      </c>
      <c r="AO261" s="36">
        <f t="shared" si="184"/>
        <v>9100.3961563110352</v>
      </c>
      <c r="AP261" s="36">
        <f t="shared" si="185"/>
        <v>0.65981183734012849</v>
      </c>
      <c r="AQ261" s="5">
        <f t="shared" si="155"/>
        <v>106.14657472388924</v>
      </c>
      <c r="AS261" s="156">
        <f t="shared" si="186"/>
        <v>8.0497990051905319E-2</v>
      </c>
      <c r="AT261" s="8"/>
    </row>
    <row r="262" spans="1:58" s="8" customFormat="1" ht="15.75" thickBot="1">
      <c r="A262" s="6" t="s">
        <v>151</v>
      </c>
      <c r="B262" s="6" t="s">
        <v>223</v>
      </c>
      <c r="C262" s="6" t="s">
        <v>92</v>
      </c>
      <c r="D262" s="6" t="s">
        <v>91</v>
      </c>
      <c r="E262" s="7">
        <v>1.7720034122467041</v>
      </c>
      <c r="F262" s="48">
        <v>12076</v>
      </c>
      <c r="G262" s="48">
        <v>17</v>
      </c>
      <c r="H262" s="48">
        <v>12059</v>
      </c>
      <c r="I262" s="85">
        <v>12026</v>
      </c>
      <c r="J262" s="85">
        <v>5</v>
      </c>
      <c r="K262" s="85">
        <v>18</v>
      </c>
      <c r="L262" s="85">
        <v>1</v>
      </c>
      <c r="M262" s="85">
        <v>1</v>
      </c>
      <c r="N262" s="85"/>
      <c r="O262" s="85"/>
      <c r="P262" s="85"/>
      <c r="Q262" s="85">
        <v>5</v>
      </c>
      <c r="R262" s="85"/>
      <c r="S262" s="85"/>
      <c r="T262" s="85"/>
      <c r="U262" s="85">
        <v>3</v>
      </c>
      <c r="V262" s="85"/>
      <c r="W262" s="85"/>
      <c r="X262" s="85"/>
      <c r="Y262" s="85">
        <v>6</v>
      </c>
      <c r="Z262" s="85">
        <v>2</v>
      </c>
      <c r="AA262" s="85"/>
      <c r="AB262" s="85"/>
      <c r="AC262" s="85"/>
      <c r="AD262" s="85"/>
      <c r="AE262" s="85"/>
      <c r="AF262" s="85"/>
      <c r="AG262" s="85">
        <v>1</v>
      </c>
      <c r="AH262" s="85"/>
      <c r="AI262" s="85"/>
      <c r="AJ262" s="85">
        <v>1</v>
      </c>
      <c r="AK262" s="85"/>
      <c r="AL262" s="85"/>
      <c r="AM262" s="85"/>
      <c r="AN262" s="85">
        <v>7</v>
      </c>
      <c r="AO262" s="36">
        <f>ABS($Q$6)</f>
        <v>2573.8602876663208</v>
      </c>
      <c r="AP262" s="36">
        <f>ABS($T$6)</f>
        <v>0.62480733328719151</v>
      </c>
      <c r="AQ262" s="5">
        <f t="shared" si="155"/>
        <v>1376.9227651850149</v>
      </c>
      <c r="AR262" s="23">
        <f>AVERAGE(AQ262:AQ265)</f>
        <v>1274.1765185246425</v>
      </c>
      <c r="AS262" s="156">
        <f t="shared" si="186"/>
        <v>0.7296484638662899</v>
      </c>
      <c r="AT262" s="5">
        <f>AVERAGE(AS262:AS265)</f>
        <v>0.81652719534300511</v>
      </c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</row>
    <row r="263" spans="1:58" s="8" customFormat="1" ht="15.75" thickBot="1">
      <c r="A263" s="6" t="s">
        <v>160</v>
      </c>
      <c r="B263" s="6" t="s">
        <v>223</v>
      </c>
      <c r="C263" s="6" t="s">
        <v>92</v>
      </c>
      <c r="D263" s="6" t="s">
        <v>91</v>
      </c>
      <c r="E263" s="7">
        <v>1.4256621599197388</v>
      </c>
      <c r="F263" s="48">
        <v>13242</v>
      </c>
      <c r="G263" s="48">
        <v>15</v>
      </c>
      <c r="H263" s="48">
        <v>13227</v>
      </c>
      <c r="I263" s="85">
        <v>13187</v>
      </c>
      <c r="J263" s="85">
        <v>7</v>
      </c>
      <c r="K263" s="85">
        <v>23</v>
      </c>
      <c r="L263" s="85"/>
      <c r="M263" s="85">
        <v>1</v>
      </c>
      <c r="N263" s="85">
        <v>1</v>
      </c>
      <c r="O263" s="85"/>
      <c r="P263" s="85"/>
      <c r="Q263" s="85"/>
      <c r="R263" s="85"/>
      <c r="S263" s="85"/>
      <c r="T263" s="85"/>
      <c r="U263" s="85">
        <v>1</v>
      </c>
      <c r="V263" s="85">
        <v>1</v>
      </c>
      <c r="W263" s="85"/>
      <c r="X263" s="85"/>
      <c r="Y263" s="85">
        <v>4</v>
      </c>
      <c r="Z263" s="85">
        <v>2</v>
      </c>
      <c r="AA263" s="85">
        <v>1</v>
      </c>
      <c r="AB263" s="85">
        <v>1</v>
      </c>
      <c r="AC263" s="85"/>
      <c r="AD263" s="85"/>
      <c r="AE263" s="85"/>
      <c r="AF263" s="85"/>
      <c r="AG263" s="85"/>
      <c r="AH263" s="85"/>
      <c r="AI263" s="85"/>
      <c r="AJ263" s="85">
        <v>1</v>
      </c>
      <c r="AK263" s="85"/>
      <c r="AL263" s="85">
        <v>3</v>
      </c>
      <c r="AM263" s="85"/>
      <c r="AN263" s="85">
        <v>9</v>
      </c>
      <c r="AO263" s="36">
        <f t="shared" ref="AO263:AO265" si="187">ABS($Q$6)</f>
        <v>2573.8602876663208</v>
      </c>
      <c r="AP263" s="36">
        <f t="shared" ref="AP263:AP265" si="188">ABS($T$6)</f>
        <v>0.62480733328719151</v>
      </c>
      <c r="AQ263" s="5">
        <f t="shared" si="155"/>
        <v>1107.8007355343786</v>
      </c>
      <c r="AR263" s="5" t="s">
        <v>54</v>
      </c>
      <c r="AS263" s="156">
        <f t="shared" si="186"/>
        <v>0.85539729595184322</v>
      </c>
      <c r="AT263" s="5" t="s">
        <v>54</v>
      </c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</row>
    <row r="264" spans="1:58" ht="15.75" thickBot="1">
      <c r="A264" s="6" t="s">
        <v>169</v>
      </c>
      <c r="B264" s="6" t="s">
        <v>223</v>
      </c>
      <c r="C264" s="6" t="s">
        <v>92</v>
      </c>
      <c r="D264" s="6" t="s">
        <v>91</v>
      </c>
      <c r="E264" s="7">
        <v>2.1631331443786621</v>
      </c>
      <c r="F264" s="48">
        <v>15714</v>
      </c>
      <c r="G264" s="48">
        <v>27</v>
      </c>
      <c r="H264" s="48">
        <v>15687</v>
      </c>
      <c r="I264" s="85">
        <v>15645</v>
      </c>
      <c r="J264" s="85">
        <v>13</v>
      </c>
      <c r="K264" s="85">
        <v>19</v>
      </c>
      <c r="L264" s="85"/>
      <c r="M264" s="85">
        <v>3</v>
      </c>
      <c r="N264" s="85">
        <v>3</v>
      </c>
      <c r="O264" s="85"/>
      <c r="P264" s="85"/>
      <c r="Q264" s="85">
        <v>1</v>
      </c>
      <c r="R264" s="85"/>
      <c r="S264" s="85"/>
      <c r="T264" s="85"/>
      <c r="U264" s="85">
        <v>2</v>
      </c>
      <c r="V264" s="85">
        <v>1</v>
      </c>
      <c r="W264" s="85"/>
      <c r="X264" s="85"/>
      <c r="Y264" s="85">
        <v>3</v>
      </c>
      <c r="Z264" s="85">
        <v>1</v>
      </c>
      <c r="AA264" s="85"/>
      <c r="AB264" s="85"/>
      <c r="AC264" s="85"/>
      <c r="AD264" s="85"/>
      <c r="AE264" s="85"/>
      <c r="AF264" s="85"/>
      <c r="AG264" s="85">
        <v>2</v>
      </c>
      <c r="AH264" s="85"/>
      <c r="AI264" s="85"/>
      <c r="AJ264" s="85">
        <v>1</v>
      </c>
      <c r="AK264" s="85"/>
      <c r="AL264" s="85">
        <v>5</v>
      </c>
      <c r="AM264" s="85"/>
      <c r="AN264" s="85">
        <v>15</v>
      </c>
      <c r="AO264" s="36">
        <f t="shared" si="187"/>
        <v>2573.8602876663208</v>
      </c>
      <c r="AP264" s="36">
        <f t="shared" si="188"/>
        <v>0.62480733328719151</v>
      </c>
      <c r="AQ264" s="5">
        <f t="shared" si="155"/>
        <v>1680.84736746915</v>
      </c>
      <c r="AR264" s="4">
        <f>_xlfn.STDEV.P(AQ262:AQ265)</f>
        <v>283.41498456769261</v>
      </c>
      <c r="AS264" s="156">
        <f t="shared" si="186"/>
        <v>1.2017406357659235</v>
      </c>
      <c r="AT264" s="8">
        <f>_xlfn.STDEV.P(AS262:AS265)</f>
        <v>0.26036286072223175</v>
      </c>
    </row>
    <row r="265" spans="1:58" ht="15.75" thickBot="1">
      <c r="A265" s="6" t="s">
        <v>178</v>
      </c>
      <c r="B265" s="6" t="s">
        <v>223</v>
      </c>
      <c r="C265" s="6" t="s">
        <v>92</v>
      </c>
      <c r="D265" s="6" t="s">
        <v>91</v>
      </c>
      <c r="E265" s="7">
        <v>1.1983059644699097</v>
      </c>
      <c r="F265" s="48">
        <v>10502</v>
      </c>
      <c r="G265" s="48">
        <v>10</v>
      </c>
      <c r="H265" s="48">
        <v>10492</v>
      </c>
      <c r="I265" s="85">
        <v>10472</v>
      </c>
      <c r="J265" s="85">
        <v>3</v>
      </c>
      <c r="K265" s="85">
        <v>10</v>
      </c>
      <c r="L265" s="85"/>
      <c r="M265" s="85">
        <v>1</v>
      </c>
      <c r="N265" s="85">
        <v>1</v>
      </c>
      <c r="O265" s="85"/>
      <c r="P265" s="85">
        <v>1</v>
      </c>
      <c r="Q265" s="85">
        <v>2</v>
      </c>
      <c r="R265" s="85"/>
      <c r="S265" s="85"/>
      <c r="T265" s="85"/>
      <c r="U265" s="85">
        <v>2</v>
      </c>
      <c r="V265" s="85">
        <v>1</v>
      </c>
      <c r="W265" s="85"/>
      <c r="X265" s="85"/>
      <c r="Y265" s="85">
        <v>3</v>
      </c>
      <c r="Z265" s="85"/>
      <c r="AA265" s="85">
        <v>1</v>
      </c>
      <c r="AB265" s="85"/>
      <c r="AC265" s="85"/>
      <c r="AD265" s="85"/>
      <c r="AE265" s="85"/>
      <c r="AF265" s="85"/>
      <c r="AG265" s="85"/>
      <c r="AH265" s="85"/>
      <c r="AI265" s="85"/>
      <c r="AJ265" s="85"/>
      <c r="AK265" s="85"/>
      <c r="AL265" s="85">
        <v>1</v>
      </c>
      <c r="AM265" s="85"/>
      <c r="AN265" s="85">
        <v>4</v>
      </c>
      <c r="AO265" s="36">
        <f t="shared" si="187"/>
        <v>2573.8602876663208</v>
      </c>
      <c r="AP265" s="36">
        <f t="shared" si="188"/>
        <v>0.62480733328719151</v>
      </c>
      <c r="AQ265" s="5">
        <f t="shared" si="155"/>
        <v>931.13520591002634</v>
      </c>
      <c r="AS265" s="156">
        <f t="shared" si="186"/>
        <v>0.47932238578796388</v>
      </c>
      <c r="AT265" s="8"/>
    </row>
    <row r="266" spans="1:58" s="8" customFormat="1" ht="15.75" thickBot="1">
      <c r="A266" s="6" t="s">
        <v>150</v>
      </c>
      <c r="B266" s="6" t="s">
        <v>222</v>
      </c>
      <c r="C266" s="6" t="s">
        <v>92</v>
      </c>
      <c r="D266" s="6" t="s">
        <v>91</v>
      </c>
      <c r="E266" s="7">
        <v>14.025533676147461</v>
      </c>
      <c r="F266" s="48">
        <v>11724</v>
      </c>
      <c r="G266" s="48">
        <v>130</v>
      </c>
      <c r="H266" s="48">
        <v>11594</v>
      </c>
      <c r="I266" s="85">
        <v>11451</v>
      </c>
      <c r="J266" s="85">
        <v>17</v>
      </c>
      <c r="K266" s="85">
        <v>77</v>
      </c>
      <c r="L266" s="85">
        <v>0</v>
      </c>
      <c r="M266" s="85">
        <v>9</v>
      </c>
      <c r="N266" s="85">
        <v>2</v>
      </c>
      <c r="O266" s="85">
        <v>0</v>
      </c>
      <c r="P266" s="85">
        <v>1</v>
      </c>
      <c r="Q266" s="85">
        <v>7</v>
      </c>
      <c r="R266" s="85">
        <v>0</v>
      </c>
      <c r="S266" s="85">
        <v>0</v>
      </c>
      <c r="T266" s="85">
        <v>5</v>
      </c>
      <c r="U266" s="88">
        <v>15</v>
      </c>
      <c r="V266" s="88">
        <v>11</v>
      </c>
      <c r="W266" s="88">
        <v>0</v>
      </c>
      <c r="X266" s="88">
        <v>0</v>
      </c>
      <c r="Y266" s="85">
        <v>22</v>
      </c>
      <c r="Z266" s="85">
        <v>8</v>
      </c>
      <c r="AA266" s="85">
        <v>3</v>
      </c>
      <c r="AB266" s="85">
        <v>2</v>
      </c>
      <c r="AC266" s="85">
        <v>0</v>
      </c>
      <c r="AD266" s="85">
        <v>1</v>
      </c>
      <c r="AE266" s="85">
        <v>0</v>
      </c>
      <c r="AF266" s="85">
        <v>1</v>
      </c>
      <c r="AG266" s="85">
        <v>2</v>
      </c>
      <c r="AH266" s="85">
        <v>2</v>
      </c>
      <c r="AI266" s="85">
        <v>0</v>
      </c>
      <c r="AJ266" s="85">
        <v>5</v>
      </c>
      <c r="AK266" s="85">
        <v>1</v>
      </c>
      <c r="AL266" s="85">
        <v>22</v>
      </c>
      <c r="AM266" s="85">
        <v>0</v>
      </c>
      <c r="AN266" s="85">
        <v>60</v>
      </c>
      <c r="AO266" s="36">
        <f>ABS($Q$10)</f>
        <v>4151.6815185546875</v>
      </c>
      <c r="AP266" s="36">
        <f>ABS($T$10)</f>
        <v>0.62209651472309702</v>
      </c>
      <c r="AQ266" s="5">
        <f t="shared" si="155"/>
        <v>6756.5556815784503</v>
      </c>
      <c r="AR266" s="23">
        <f>AVERAGE(AQ266:AQ269)</f>
        <v>7287.6205139871927</v>
      </c>
      <c r="AS266" s="156">
        <f t="shared" si="186"/>
        <v>6.4733232351449823</v>
      </c>
      <c r="AT266" s="5">
        <f>AVERAGE(AS266:AS269)</f>
        <v>7.3879784138751905</v>
      </c>
    </row>
    <row r="267" spans="1:58" s="15" customFormat="1" ht="15.75" thickBot="1">
      <c r="A267" s="6" t="s">
        <v>159</v>
      </c>
      <c r="B267" s="6" t="s">
        <v>222</v>
      </c>
      <c r="C267" s="6" t="s">
        <v>92</v>
      </c>
      <c r="D267" s="6" t="s">
        <v>91</v>
      </c>
      <c r="E267" s="7">
        <v>14.356965065002441</v>
      </c>
      <c r="F267" s="48">
        <v>12336</v>
      </c>
      <c r="G267" s="48">
        <v>140</v>
      </c>
      <c r="H267" s="48">
        <v>12196</v>
      </c>
      <c r="I267" s="85">
        <v>12005</v>
      </c>
      <c r="J267" s="85">
        <v>17</v>
      </c>
      <c r="K267" s="85">
        <v>97</v>
      </c>
      <c r="L267" s="85"/>
      <c r="M267" s="85">
        <v>10</v>
      </c>
      <c r="N267" s="85">
        <v>5</v>
      </c>
      <c r="O267" s="85"/>
      <c r="P267" s="85"/>
      <c r="Q267" s="85">
        <v>10</v>
      </c>
      <c r="R267" s="85"/>
      <c r="S267" s="85"/>
      <c r="T267" s="85">
        <v>1</v>
      </c>
      <c r="U267" s="85">
        <v>9</v>
      </c>
      <c r="V267" s="85">
        <v>18</v>
      </c>
      <c r="W267" s="85"/>
      <c r="X267" s="85"/>
      <c r="Y267" s="85">
        <v>41</v>
      </c>
      <c r="Z267" s="85">
        <v>6</v>
      </c>
      <c r="AA267" s="85">
        <v>9</v>
      </c>
      <c r="AB267" s="85">
        <v>1</v>
      </c>
      <c r="AC267" s="85"/>
      <c r="AD267" s="85">
        <v>2</v>
      </c>
      <c r="AE267" s="85"/>
      <c r="AF267" s="5">
        <v>3</v>
      </c>
      <c r="AG267" s="85"/>
      <c r="AH267" s="85"/>
      <c r="AI267" s="85"/>
      <c r="AJ267" s="5">
        <v>4</v>
      </c>
      <c r="AK267" s="85">
        <v>1</v>
      </c>
      <c r="AL267" s="85">
        <v>25</v>
      </c>
      <c r="AM267" s="85"/>
      <c r="AN267" s="85">
        <v>72</v>
      </c>
      <c r="AO267" s="36">
        <f t="shared" ref="AO267:AO269" si="189">ABS($Q$10)</f>
        <v>4151.6815185546875</v>
      </c>
      <c r="AP267" s="36">
        <f t="shared" ref="AP267:AP269" si="190">ABS($T$10)</f>
        <v>0.62209651472309702</v>
      </c>
      <c r="AQ267" s="5">
        <f t="shared" si="155"/>
        <v>6916.2169597250268</v>
      </c>
      <c r="AR267" s="5" t="s">
        <v>54</v>
      </c>
      <c r="AS267" s="156">
        <f t="shared" si="186"/>
        <v>7.3835820334298274</v>
      </c>
      <c r="AT267" s="5" t="s">
        <v>54</v>
      </c>
    </row>
    <row r="268" spans="1:58" ht="15.75" thickBot="1">
      <c r="A268" s="6" t="s">
        <v>168</v>
      </c>
      <c r="B268" s="6" t="s">
        <v>222</v>
      </c>
      <c r="C268" s="6" t="s">
        <v>92</v>
      </c>
      <c r="D268" s="6" t="s">
        <v>91</v>
      </c>
      <c r="E268" s="7">
        <v>16.771736145019531</v>
      </c>
      <c r="F268" s="48">
        <v>12382</v>
      </c>
      <c r="G268" s="48">
        <v>164</v>
      </c>
      <c r="H268" s="48">
        <v>12218</v>
      </c>
      <c r="I268" s="88">
        <v>12061</v>
      </c>
      <c r="J268" s="85">
        <v>23</v>
      </c>
      <c r="K268" s="85">
        <v>72</v>
      </c>
      <c r="L268" s="85"/>
      <c r="M268" s="85">
        <v>8</v>
      </c>
      <c r="N268" s="85">
        <v>2</v>
      </c>
      <c r="O268" s="85"/>
      <c r="P268" s="85">
        <v>1</v>
      </c>
      <c r="Q268" s="85">
        <v>5</v>
      </c>
      <c r="R268" s="85"/>
      <c r="S268" s="85">
        <v>1</v>
      </c>
      <c r="T268" s="85"/>
      <c r="U268" s="85">
        <v>14</v>
      </c>
      <c r="V268" s="85">
        <v>13</v>
      </c>
      <c r="W268" s="85"/>
      <c r="X268" s="85">
        <v>8</v>
      </c>
      <c r="Y268" s="85">
        <v>29</v>
      </c>
      <c r="Z268" s="85">
        <v>7</v>
      </c>
      <c r="AA268" s="85">
        <v>7</v>
      </c>
      <c r="AB268" s="85">
        <v>3</v>
      </c>
      <c r="AC268" s="85"/>
      <c r="AD268" s="85">
        <v>3</v>
      </c>
      <c r="AE268" s="85"/>
      <c r="AF268" s="85">
        <v>2</v>
      </c>
      <c r="AG268" s="85">
        <v>3</v>
      </c>
      <c r="AH268" s="85">
        <v>2</v>
      </c>
      <c r="AI268" s="85"/>
      <c r="AJ268" s="85">
        <v>2</v>
      </c>
      <c r="AK268" s="85">
        <v>4</v>
      </c>
      <c r="AL268" s="85">
        <v>42</v>
      </c>
      <c r="AM268" s="5">
        <v>1</v>
      </c>
      <c r="AN268" s="5">
        <v>69</v>
      </c>
      <c r="AO268" s="36">
        <f t="shared" si="189"/>
        <v>4151.6815185546875</v>
      </c>
      <c r="AP268" s="36">
        <f t="shared" si="190"/>
        <v>0.62209651472309702</v>
      </c>
      <c r="AQ268" s="5">
        <f t="shared" si="155"/>
        <v>8079.4907172254507</v>
      </c>
      <c r="AR268" s="4">
        <f>_xlfn.STDEV.P(AQ266:AQ269)</f>
        <v>514.60199020580421</v>
      </c>
      <c r="AS268" s="156">
        <f t="shared" si="186"/>
        <v>7.0564011829655344</v>
      </c>
      <c r="AT268" s="8">
        <f>_xlfn.STDEV.P(AS266:AS269)</f>
        <v>0.79224826519007752</v>
      </c>
    </row>
    <row r="269" spans="1:58">
      <c r="A269" s="6" t="s">
        <v>177</v>
      </c>
      <c r="B269" s="6" t="s">
        <v>222</v>
      </c>
      <c r="C269" s="6" t="s">
        <v>92</v>
      </c>
      <c r="D269" s="6" t="s">
        <v>91</v>
      </c>
      <c r="E269" s="7">
        <v>15.357523918151855</v>
      </c>
      <c r="F269" s="48">
        <v>13185</v>
      </c>
      <c r="G269" s="48">
        <v>160</v>
      </c>
      <c r="H269" s="48">
        <v>13025</v>
      </c>
      <c r="I269" s="85">
        <v>12834</v>
      </c>
      <c r="J269" s="85">
        <v>20</v>
      </c>
      <c r="K269" s="85">
        <v>97</v>
      </c>
      <c r="L269" s="85">
        <v>5</v>
      </c>
      <c r="M269" s="85">
        <v>11</v>
      </c>
      <c r="N269" s="85">
        <v>2</v>
      </c>
      <c r="O269" s="85"/>
      <c r="P269" s="85">
        <v>1</v>
      </c>
      <c r="Q269" s="85">
        <v>11</v>
      </c>
      <c r="R269" s="85"/>
      <c r="S269" s="85"/>
      <c r="T269" s="85"/>
      <c r="U269" s="85">
        <v>22</v>
      </c>
      <c r="V269" s="85">
        <v>9</v>
      </c>
      <c r="W269" s="85"/>
      <c r="X269" s="85"/>
      <c r="Y269" s="85">
        <v>37</v>
      </c>
      <c r="Z269" s="85">
        <v>3</v>
      </c>
      <c r="AA269" s="85">
        <v>8</v>
      </c>
      <c r="AB269" s="85">
        <v>4</v>
      </c>
      <c r="AC269" s="85"/>
      <c r="AD269" s="85">
        <v>3</v>
      </c>
      <c r="AE269" s="85"/>
      <c r="AF269" s="85"/>
      <c r="AG269" s="85">
        <v>1</v>
      </c>
      <c r="AH269" s="85">
        <v>6</v>
      </c>
      <c r="AI269" s="85"/>
      <c r="AJ269" s="85">
        <v>1</v>
      </c>
      <c r="AK269" s="85">
        <v>2</v>
      </c>
      <c r="AL269" s="85">
        <v>17</v>
      </c>
      <c r="AM269" s="85">
        <v>1</v>
      </c>
      <c r="AN269" s="85">
        <v>90</v>
      </c>
      <c r="AO269" s="36">
        <f t="shared" si="189"/>
        <v>4151.6815185546875</v>
      </c>
      <c r="AP269" s="36">
        <f t="shared" si="190"/>
        <v>0.62209651472309702</v>
      </c>
      <c r="AQ269" s="5">
        <f t="shared" si="155"/>
        <v>7398.2186974198466</v>
      </c>
      <c r="AS269" s="156">
        <f t="shared" si="186"/>
        <v>8.6386072039604187</v>
      </c>
      <c r="AT269" s="8"/>
    </row>
    <row r="271" spans="1:58" ht="31.5">
      <c r="A271" s="61" t="s">
        <v>121</v>
      </c>
    </row>
    <row r="273" spans="1:58">
      <c r="A273" s="85" t="s">
        <v>35</v>
      </c>
      <c r="B273" s="87" t="s">
        <v>70</v>
      </c>
      <c r="C273" s="85" t="s">
        <v>20</v>
      </c>
      <c r="D273" s="85" t="s">
        <v>23</v>
      </c>
      <c r="E273" s="85" t="s">
        <v>21</v>
      </c>
      <c r="F273" s="85" t="s">
        <v>24</v>
      </c>
      <c r="G273" s="85" t="s">
        <v>25</v>
      </c>
      <c r="H273" s="85" t="s">
        <v>26</v>
      </c>
      <c r="I273" s="85" t="s">
        <v>22</v>
      </c>
      <c r="J273" s="85" t="s">
        <v>93</v>
      </c>
      <c r="K273" s="85" t="s">
        <v>94</v>
      </c>
      <c r="L273" s="85" t="s">
        <v>95</v>
      </c>
      <c r="M273" s="85" t="s">
        <v>96</v>
      </c>
      <c r="N273" s="85" t="s">
        <v>97</v>
      </c>
      <c r="O273" s="85" t="s">
        <v>98</v>
      </c>
      <c r="P273" s="85" t="s">
        <v>99</v>
      </c>
      <c r="Q273" s="85" t="s">
        <v>100</v>
      </c>
      <c r="R273" s="85" t="s">
        <v>27</v>
      </c>
      <c r="S273" s="85" t="s">
        <v>28</v>
      </c>
      <c r="T273" s="85" t="s">
        <v>29</v>
      </c>
      <c r="U273" s="85" t="s">
        <v>30</v>
      </c>
      <c r="V273" s="85" t="s">
        <v>31</v>
      </c>
      <c r="W273" s="85" t="s">
        <v>32</v>
      </c>
      <c r="X273" s="85" t="s">
        <v>33</v>
      </c>
      <c r="Y273" s="85" t="s">
        <v>34</v>
      </c>
      <c r="Z273" s="85" t="s">
        <v>101</v>
      </c>
      <c r="AA273" s="85" t="s">
        <v>102</v>
      </c>
      <c r="AB273" s="85" t="s">
        <v>103</v>
      </c>
      <c r="AC273" s="85" t="s">
        <v>104</v>
      </c>
      <c r="AD273" s="85" t="s">
        <v>105</v>
      </c>
      <c r="AE273" s="85" t="s">
        <v>106</v>
      </c>
      <c r="AF273" s="85" t="s">
        <v>107</v>
      </c>
      <c r="AG273" s="85" t="s">
        <v>108</v>
      </c>
    </row>
    <row r="274" spans="1:58">
      <c r="A274" s="88" t="s">
        <v>154</v>
      </c>
      <c r="B274" s="85">
        <v>16928</v>
      </c>
      <c r="C274" s="85">
        <v>11</v>
      </c>
      <c r="D274" s="85">
        <v>49</v>
      </c>
      <c r="E274" s="85"/>
      <c r="F274" s="85">
        <v>12</v>
      </c>
      <c r="G274" s="85"/>
      <c r="H274" s="85"/>
      <c r="I274" s="85"/>
      <c r="J274" s="85">
        <v>3</v>
      </c>
      <c r="K274" s="85">
        <v>1</v>
      </c>
      <c r="L274" s="85"/>
      <c r="M274" s="85"/>
      <c r="N274" s="85"/>
      <c r="O274" s="85">
        <v>1</v>
      </c>
      <c r="P274" s="85"/>
      <c r="Q274" s="85"/>
      <c r="R274" s="85">
        <v>1</v>
      </c>
      <c r="S274" s="85"/>
      <c r="T274" s="85"/>
      <c r="U274" s="85"/>
      <c r="V274" s="85"/>
      <c r="W274" s="85"/>
      <c r="X274" s="85"/>
      <c r="Y274" s="85"/>
      <c r="Z274" s="85"/>
      <c r="AA274" s="85"/>
      <c r="AB274" s="85"/>
      <c r="AC274" s="85"/>
      <c r="AD274" s="85"/>
      <c r="AE274" s="85"/>
      <c r="AF274" s="85"/>
      <c r="AG274" s="85"/>
    </row>
    <row r="275" spans="1:58">
      <c r="A275" s="88" t="s">
        <v>163</v>
      </c>
      <c r="B275" s="85">
        <v>17549</v>
      </c>
      <c r="C275" s="85">
        <v>4</v>
      </c>
      <c r="D275" s="85">
        <v>59</v>
      </c>
      <c r="E275" s="85">
        <v>2</v>
      </c>
      <c r="F275" s="85">
        <v>7</v>
      </c>
      <c r="G275" s="85"/>
      <c r="H275" s="85"/>
      <c r="I275" s="85"/>
      <c r="J275" s="85">
        <v>2</v>
      </c>
      <c r="K275" s="85">
        <v>1</v>
      </c>
      <c r="L275" s="85"/>
      <c r="M275" s="88"/>
      <c r="N275" s="85"/>
      <c r="O275" s="85"/>
      <c r="P275" s="88"/>
      <c r="Q275" s="85"/>
      <c r="R275" s="85"/>
      <c r="S275" s="85"/>
      <c r="T275" s="85">
        <v>1</v>
      </c>
      <c r="U275" s="85"/>
      <c r="V275" s="85"/>
      <c r="W275" s="85"/>
      <c r="X275" s="85"/>
      <c r="Y275" s="85"/>
      <c r="Z275" s="85"/>
      <c r="AA275" s="85"/>
      <c r="AB275" s="85"/>
      <c r="AC275" s="85"/>
      <c r="AD275" s="85"/>
      <c r="AE275" s="85"/>
      <c r="AF275" s="88"/>
      <c r="AG275" s="85"/>
    </row>
    <row r="276" spans="1:58">
      <c r="A276" s="88" t="s">
        <v>172</v>
      </c>
      <c r="B276" s="85">
        <v>18852</v>
      </c>
      <c r="C276" s="85">
        <v>13</v>
      </c>
      <c r="D276" s="85">
        <v>72</v>
      </c>
      <c r="E276" s="85">
        <v>1</v>
      </c>
      <c r="F276" s="85">
        <v>9</v>
      </c>
      <c r="G276" s="85"/>
      <c r="H276" s="85"/>
      <c r="I276" s="85"/>
      <c r="J276" s="85">
        <v>2</v>
      </c>
      <c r="K276" s="85">
        <v>1</v>
      </c>
      <c r="L276" s="85"/>
      <c r="M276" s="85"/>
      <c r="N276" s="85"/>
      <c r="O276" s="85"/>
      <c r="P276" s="85"/>
      <c r="Q276" s="85"/>
      <c r="R276" s="85">
        <v>2</v>
      </c>
      <c r="S276" s="85"/>
      <c r="T276" s="85">
        <v>1</v>
      </c>
      <c r="U276" s="85"/>
      <c r="V276" s="85"/>
      <c r="W276" s="85"/>
      <c r="X276" s="85"/>
      <c r="Y276" s="85"/>
      <c r="Z276" s="85"/>
      <c r="AA276" s="85"/>
      <c r="AB276" s="85"/>
      <c r="AC276" s="85"/>
      <c r="AD276" s="85"/>
      <c r="AE276" s="85"/>
      <c r="AF276" s="85"/>
      <c r="AG276" s="85"/>
    </row>
    <row r="277" spans="1:58">
      <c r="A277" s="88" t="s">
        <v>181</v>
      </c>
      <c r="B277" s="85">
        <v>18296</v>
      </c>
      <c r="C277" s="85">
        <v>5</v>
      </c>
      <c r="D277" s="85">
        <v>59</v>
      </c>
      <c r="E277" s="85">
        <v>1</v>
      </c>
      <c r="F277" s="85">
        <v>3</v>
      </c>
      <c r="G277" s="85"/>
      <c r="H277" s="85"/>
      <c r="I277" s="85"/>
      <c r="J277" s="85">
        <v>3</v>
      </c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>
        <v>1</v>
      </c>
      <c r="X277" s="85"/>
      <c r="Y277" s="85"/>
      <c r="Z277" s="85"/>
      <c r="AA277" s="85"/>
      <c r="AB277" s="85"/>
      <c r="AC277" s="85"/>
      <c r="AD277" s="85"/>
      <c r="AE277" s="85"/>
      <c r="AF277" s="85"/>
      <c r="AG277" s="85">
        <v>1</v>
      </c>
    </row>
    <row r="278" spans="1:58">
      <c r="A278" s="88" t="s">
        <v>189</v>
      </c>
      <c r="B278" s="85">
        <v>12840</v>
      </c>
      <c r="C278" s="85">
        <v>1</v>
      </c>
      <c r="D278" s="85">
        <v>19</v>
      </c>
      <c r="E278" s="85"/>
      <c r="F278" s="85">
        <v>5</v>
      </c>
      <c r="G278" s="85"/>
      <c r="H278" s="85"/>
      <c r="I278" s="85">
        <v>1</v>
      </c>
      <c r="J278" s="85">
        <v>2</v>
      </c>
      <c r="K278" s="85">
        <v>1</v>
      </c>
      <c r="L278" s="85"/>
      <c r="M278" s="85"/>
      <c r="N278" s="85"/>
      <c r="O278" s="85">
        <v>3</v>
      </c>
      <c r="P278" s="85"/>
      <c r="Q278" s="88">
        <v>1</v>
      </c>
      <c r="R278" s="88">
        <v>5</v>
      </c>
      <c r="S278" s="85"/>
      <c r="T278" s="85"/>
      <c r="U278" s="85"/>
      <c r="V278" s="85">
        <v>2</v>
      </c>
      <c r="W278" s="85"/>
      <c r="X278" s="85"/>
      <c r="Y278" s="85">
        <v>1</v>
      </c>
      <c r="Z278" s="85"/>
      <c r="AA278" s="85"/>
      <c r="AB278" s="85"/>
      <c r="AC278" s="85"/>
      <c r="AD278" s="85"/>
      <c r="AE278" s="85">
        <v>7</v>
      </c>
      <c r="AF278" s="85"/>
      <c r="AG278" s="85">
        <v>8</v>
      </c>
    </row>
    <row r="279" spans="1:58">
      <c r="A279" s="88" t="s">
        <v>198</v>
      </c>
      <c r="B279" s="85">
        <v>12780</v>
      </c>
      <c r="C279" s="85">
        <v>3</v>
      </c>
      <c r="D279" s="85">
        <v>19</v>
      </c>
      <c r="E279" s="85"/>
      <c r="F279" s="85">
        <v>7</v>
      </c>
      <c r="G279" s="85"/>
      <c r="H279" s="85"/>
      <c r="I279" s="85"/>
      <c r="J279" s="85">
        <v>5</v>
      </c>
      <c r="K279" s="85">
        <v>1</v>
      </c>
      <c r="L279" s="85"/>
      <c r="M279" s="85"/>
      <c r="N279" s="85"/>
      <c r="O279" s="85">
        <v>1</v>
      </c>
      <c r="P279" s="85"/>
      <c r="Q279" s="85"/>
      <c r="R279" s="85">
        <v>16</v>
      </c>
      <c r="S279" s="85"/>
      <c r="T279" s="85">
        <v>1</v>
      </c>
      <c r="U279" s="85"/>
      <c r="V279" s="85">
        <v>1</v>
      </c>
      <c r="W279" s="85"/>
      <c r="X279" s="85"/>
      <c r="Y279" s="85"/>
      <c r="Z279" s="85">
        <v>1</v>
      </c>
      <c r="AA279" s="85"/>
      <c r="AB279" s="85"/>
      <c r="AC279" s="85"/>
      <c r="AD279" s="85"/>
      <c r="AE279" s="85"/>
      <c r="AF279" s="85">
        <v>2</v>
      </c>
      <c r="AG279" s="85">
        <v>11</v>
      </c>
    </row>
    <row r="280" spans="1:58">
      <c r="A280" s="88" t="s">
        <v>207</v>
      </c>
      <c r="B280" s="85">
        <v>11528</v>
      </c>
      <c r="C280" s="85">
        <v>2</v>
      </c>
      <c r="D280" s="85">
        <v>24</v>
      </c>
      <c r="E280" s="85"/>
      <c r="F280" s="85">
        <v>2</v>
      </c>
      <c r="G280" s="85">
        <v>1</v>
      </c>
      <c r="H280" s="85"/>
      <c r="I280" s="85">
        <v>1</v>
      </c>
      <c r="J280" s="85">
        <v>6</v>
      </c>
      <c r="K280" s="85">
        <v>1</v>
      </c>
      <c r="L280" s="85"/>
      <c r="M280" s="85"/>
      <c r="N280" s="85"/>
      <c r="O280" s="85"/>
      <c r="P280" s="85"/>
      <c r="Q280" s="85"/>
      <c r="R280" s="85"/>
      <c r="S280" s="85"/>
      <c r="T280" s="85">
        <v>1</v>
      </c>
      <c r="U280" s="85"/>
      <c r="V280" s="85">
        <v>1</v>
      </c>
      <c r="W280" s="85"/>
      <c r="X280" s="85">
        <v>1</v>
      </c>
      <c r="Y280" s="85"/>
      <c r="Z280" s="85">
        <v>2</v>
      </c>
      <c r="AA280" s="85"/>
      <c r="AB280" s="85"/>
      <c r="AC280" s="85"/>
      <c r="AD280" s="85"/>
      <c r="AE280" s="85">
        <v>4</v>
      </c>
      <c r="AF280" s="85"/>
      <c r="AG280" s="85">
        <v>7</v>
      </c>
    </row>
    <row r="281" spans="1:58">
      <c r="A281" s="88" t="s">
        <v>216</v>
      </c>
      <c r="B281" s="85">
        <v>8040</v>
      </c>
      <c r="C281" s="85">
        <v>1</v>
      </c>
      <c r="D281" s="85">
        <v>13</v>
      </c>
      <c r="E281" s="85"/>
      <c r="F281" s="85"/>
      <c r="G281" s="85"/>
      <c r="H281" s="85"/>
      <c r="I281" s="85"/>
      <c r="J281" s="85">
        <v>2</v>
      </c>
      <c r="K281" s="85"/>
      <c r="L281" s="85"/>
      <c r="M281" s="85"/>
      <c r="N281" s="85"/>
      <c r="O281" s="85"/>
      <c r="P281" s="85"/>
      <c r="Q281" s="85"/>
      <c r="R281" s="85">
        <v>2</v>
      </c>
      <c r="S281" s="85"/>
      <c r="T281" s="85"/>
      <c r="U281" s="85"/>
      <c r="V281" s="85">
        <v>1</v>
      </c>
      <c r="W281" s="85"/>
      <c r="X281" s="85"/>
      <c r="Y281" s="85"/>
      <c r="Z281" s="85"/>
      <c r="AA281" s="85"/>
      <c r="AB281" s="85"/>
      <c r="AC281" s="85"/>
      <c r="AD281" s="85">
        <v>1</v>
      </c>
      <c r="AE281" s="85">
        <v>3</v>
      </c>
      <c r="AF281" s="85"/>
      <c r="AG281" s="85">
        <v>3</v>
      </c>
    </row>
    <row r="282" spans="1:58">
      <c r="A282" s="88" t="s">
        <v>153</v>
      </c>
      <c r="B282" s="85">
        <v>10083</v>
      </c>
      <c r="C282" s="85">
        <v>9</v>
      </c>
      <c r="D282" s="85">
        <v>61</v>
      </c>
      <c r="E282" s="85"/>
      <c r="F282" s="85">
        <v>11</v>
      </c>
      <c r="G282" s="85">
        <v>1</v>
      </c>
      <c r="H282" s="85"/>
      <c r="I282" s="85">
        <v>1</v>
      </c>
      <c r="J282" s="85">
        <v>8</v>
      </c>
      <c r="K282" s="85">
        <v>8</v>
      </c>
      <c r="L282" s="85"/>
      <c r="M282" s="85">
        <v>3</v>
      </c>
      <c r="N282" s="85"/>
      <c r="O282" s="85">
        <v>8</v>
      </c>
      <c r="P282" s="85"/>
      <c r="Q282" s="85"/>
      <c r="R282" s="85">
        <v>21</v>
      </c>
      <c r="S282" s="85"/>
      <c r="T282" s="85">
        <v>4</v>
      </c>
      <c r="U282" s="85">
        <v>1</v>
      </c>
      <c r="V282" s="85">
        <v>9</v>
      </c>
      <c r="W282" s="85"/>
      <c r="X282" s="85">
        <v>2</v>
      </c>
      <c r="Y282" s="85">
        <v>1</v>
      </c>
      <c r="Z282" s="85">
        <v>5</v>
      </c>
      <c r="AA282" s="85">
        <v>5</v>
      </c>
      <c r="AB282" s="85"/>
      <c r="AC282" s="85">
        <v>5</v>
      </c>
      <c r="AD282" s="85">
        <v>1</v>
      </c>
      <c r="AE282" s="85">
        <v>24</v>
      </c>
      <c r="AF282" s="85"/>
      <c r="AG282" s="85">
        <v>52</v>
      </c>
    </row>
    <row r="283" spans="1:58">
      <c r="A283" s="88" t="s">
        <v>162</v>
      </c>
      <c r="B283" s="85">
        <v>11009</v>
      </c>
      <c r="C283" s="85">
        <v>15</v>
      </c>
      <c r="D283" s="85">
        <v>68</v>
      </c>
      <c r="E283" s="85">
        <v>5</v>
      </c>
      <c r="F283" s="85">
        <v>12</v>
      </c>
      <c r="G283" s="85">
        <v>3</v>
      </c>
      <c r="H283" s="85"/>
      <c r="I283" s="85"/>
      <c r="J283" s="85">
        <v>14</v>
      </c>
      <c r="K283" s="85">
        <v>20</v>
      </c>
      <c r="L283" s="85">
        <v>1</v>
      </c>
      <c r="M283" s="85"/>
      <c r="N283" s="85"/>
      <c r="O283" s="85">
        <v>12</v>
      </c>
      <c r="P283" s="85"/>
      <c r="Q283" s="85">
        <v>3</v>
      </c>
      <c r="R283" s="85">
        <v>24</v>
      </c>
      <c r="S283" s="85">
        <v>1</v>
      </c>
      <c r="T283" s="85">
        <v>3</v>
      </c>
      <c r="U283" s="85"/>
      <c r="V283" s="85">
        <v>1</v>
      </c>
      <c r="W283" s="85">
        <v>2</v>
      </c>
      <c r="X283" s="85">
        <v>3</v>
      </c>
      <c r="Y283" s="85"/>
      <c r="Z283" s="85">
        <v>2</v>
      </c>
      <c r="AA283" s="85"/>
      <c r="AB283" s="85"/>
      <c r="AC283" s="85"/>
      <c r="AD283" s="85"/>
      <c r="AE283" s="85">
        <v>31</v>
      </c>
      <c r="AF283" s="85"/>
      <c r="AG283" s="85">
        <v>68</v>
      </c>
    </row>
    <row r="284" spans="1:58">
      <c r="A284" s="88" t="s">
        <v>171</v>
      </c>
      <c r="B284" s="85">
        <v>8995</v>
      </c>
      <c r="C284" s="85">
        <v>8</v>
      </c>
      <c r="D284" s="85">
        <v>44</v>
      </c>
      <c r="E284" s="85">
        <v>3</v>
      </c>
      <c r="F284" s="85">
        <v>13</v>
      </c>
      <c r="G284" s="85">
        <v>2</v>
      </c>
      <c r="H284" s="85"/>
      <c r="I284" s="85">
        <v>1</v>
      </c>
      <c r="J284" s="85">
        <v>10</v>
      </c>
      <c r="K284" s="85">
        <v>14</v>
      </c>
      <c r="L284" s="85"/>
      <c r="M284" s="85">
        <v>1</v>
      </c>
      <c r="N284" s="85"/>
      <c r="O284" s="85">
        <v>7</v>
      </c>
      <c r="P284" s="85"/>
      <c r="Q284" s="85">
        <v>1</v>
      </c>
      <c r="R284" s="85">
        <v>21</v>
      </c>
      <c r="S284" s="85"/>
      <c r="T284" s="85"/>
      <c r="U284" s="85"/>
      <c r="V284" s="85">
        <v>3</v>
      </c>
      <c r="W284" s="85">
        <v>1</v>
      </c>
      <c r="X284" s="85">
        <v>2</v>
      </c>
      <c r="Y284" s="85"/>
      <c r="Z284" s="85">
        <v>4</v>
      </c>
      <c r="AA284" s="85"/>
      <c r="AB284" s="85"/>
      <c r="AC284" s="85">
        <v>3</v>
      </c>
      <c r="AD284" s="85">
        <v>1</v>
      </c>
      <c r="AE284" s="85">
        <v>19</v>
      </c>
      <c r="AF284" s="85"/>
      <c r="AG284" s="85">
        <v>43</v>
      </c>
    </row>
    <row r="285" spans="1:58">
      <c r="A285" s="88" t="s">
        <v>180</v>
      </c>
      <c r="B285" s="85">
        <v>9659</v>
      </c>
      <c r="C285" s="85">
        <v>5</v>
      </c>
      <c r="D285" s="85">
        <v>74</v>
      </c>
      <c r="E285" s="85">
        <v>1</v>
      </c>
      <c r="F285" s="85">
        <v>4</v>
      </c>
      <c r="G285" s="85">
        <v>4</v>
      </c>
      <c r="H285" s="85"/>
      <c r="I285" s="85"/>
      <c r="J285" s="85">
        <v>12</v>
      </c>
      <c r="K285" s="85">
        <v>11</v>
      </c>
      <c r="L285" s="85"/>
      <c r="M285" s="85">
        <v>1</v>
      </c>
      <c r="N285" s="85">
        <v>2</v>
      </c>
      <c r="O285" s="85">
        <v>7</v>
      </c>
      <c r="P285" s="85"/>
      <c r="Q285" s="85"/>
      <c r="R285" s="85">
        <v>22</v>
      </c>
      <c r="S285" s="85"/>
      <c r="T285" s="85">
        <v>3</v>
      </c>
      <c r="U285" s="85"/>
      <c r="V285" s="85">
        <v>4</v>
      </c>
      <c r="W285" s="85"/>
      <c r="X285" s="85">
        <v>1</v>
      </c>
      <c r="Y285" s="85"/>
      <c r="Z285" s="85">
        <v>2</v>
      </c>
      <c r="AA285" s="85">
        <v>6</v>
      </c>
      <c r="AB285" s="85"/>
      <c r="AC285" s="85">
        <v>3</v>
      </c>
      <c r="AD285" s="85"/>
      <c r="AE285" s="85">
        <v>16</v>
      </c>
      <c r="AF285" s="85"/>
      <c r="AG285" s="85">
        <v>57</v>
      </c>
    </row>
    <row r="287" spans="1:58" ht="15.75" thickBot="1">
      <c r="A287" s="30" t="s">
        <v>0</v>
      </c>
      <c r="B287" s="30" t="s">
        <v>1</v>
      </c>
      <c r="C287" s="34" t="s">
        <v>83</v>
      </c>
      <c r="D287" s="34" t="s">
        <v>55</v>
      </c>
      <c r="E287" s="34" t="s">
        <v>45</v>
      </c>
      <c r="F287" s="30" t="s">
        <v>11</v>
      </c>
      <c r="G287" s="30" t="s">
        <v>12</v>
      </c>
      <c r="H287" s="30" t="s">
        <v>13</v>
      </c>
      <c r="I287" s="10" t="s">
        <v>70</v>
      </c>
      <c r="J287" t="s">
        <v>20</v>
      </c>
      <c r="K287" t="s">
        <v>23</v>
      </c>
      <c r="L287" t="s">
        <v>21</v>
      </c>
      <c r="M287" t="s">
        <v>24</v>
      </c>
      <c r="N287" t="s">
        <v>25</v>
      </c>
      <c r="O287" t="s">
        <v>26</v>
      </c>
      <c r="P287" t="s">
        <v>22</v>
      </c>
      <c r="Q287" t="s">
        <v>93</v>
      </c>
      <c r="R287" t="s">
        <v>94</v>
      </c>
      <c r="S287" t="s">
        <v>95</v>
      </c>
      <c r="T287" t="s">
        <v>96</v>
      </c>
      <c r="U287" t="s">
        <v>97</v>
      </c>
      <c r="V287" t="s">
        <v>98</v>
      </c>
      <c r="W287" t="s">
        <v>99</v>
      </c>
      <c r="X287" t="s">
        <v>100</v>
      </c>
      <c r="Y287" t="s">
        <v>27</v>
      </c>
      <c r="Z287" t="s">
        <v>28</v>
      </c>
      <c r="AA287" t="s">
        <v>29</v>
      </c>
      <c r="AB287" t="s">
        <v>30</v>
      </c>
      <c r="AC287" t="s">
        <v>31</v>
      </c>
      <c r="AD287" t="s">
        <v>32</v>
      </c>
      <c r="AE287" t="s">
        <v>33</v>
      </c>
      <c r="AF287" t="s">
        <v>34</v>
      </c>
      <c r="AG287" t="s">
        <v>101</v>
      </c>
      <c r="AH287" t="s">
        <v>102</v>
      </c>
      <c r="AI287" t="s">
        <v>103</v>
      </c>
      <c r="AJ287" t="s">
        <v>104</v>
      </c>
      <c r="AK287" t="s">
        <v>105</v>
      </c>
      <c r="AL287" t="s">
        <v>106</v>
      </c>
      <c r="AM287" t="s">
        <v>107</v>
      </c>
      <c r="AN287" t="s">
        <v>108</v>
      </c>
      <c r="AO287" s="31" t="s">
        <v>47</v>
      </c>
      <c r="AP287" s="35" t="s">
        <v>44</v>
      </c>
      <c r="AQ287" s="36" t="s">
        <v>52</v>
      </c>
      <c r="AR287" s="36" t="s">
        <v>60</v>
      </c>
      <c r="AS287" s="36" t="s">
        <v>111</v>
      </c>
      <c r="AT287" s="36" t="s">
        <v>114</v>
      </c>
      <c r="AU287" s="36" t="s">
        <v>112</v>
      </c>
      <c r="AV287" s="36" t="s">
        <v>113</v>
      </c>
      <c r="AW287" s="36" t="s">
        <v>53</v>
      </c>
      <c r="AX287" s="36" t="s">
        <v>78</v>
      </c>
      <c r="AY287" s="36" t="s">
        <v>81</v>
      </c>
      <c r="AZ287" s="36" t="s">
        <v>79</v>
      </c>
      <c r="BA287" s="36" t="s">
        <v>80</v>
      </c>
      <c r="BB287" s="36" t="s">
        <v>46</v>
      </c>
      <c r="BC287" s="36" t="s">
        <v>114</v>
      </c>
      <c r="BD287" s="36" t="s">
        <v>112</v>
      </c>
      <c r="BE287" s="36" t="s">
        <v>115</v>
      </c>
      <c r="BF287" s="36" t="s">
        <v>53</v>
      </c>
    </row>
    <row r="288" spans="1:58" s="12" customFormat="1" ht="15.75" thickBot="1">
      <c r="A288" s="6" t="s">
        <v>154</v>
      </c>
      <c r="B288" s="6" t="s">
        <v>224</v>
      </c>
      <c r="C288" s="6" t="s">
        <v>73</v>
      </c>
      <c r="D288" s="6" t="s">
        <v>7</v>
      </c>
      <c r="E288" s="7">
        <v>0.96192252635955811</v>
      </c>
      <c r="F288" s="48">
        <v>17006</v>
      </c>
      <c r="G288" s="48">
        <v>13</v>
      </c>
      <c r="H288" s="48">
        <v>16993</v>
      </c>
      <c r="I288" s="85">
        <v>16928</v>
      </c>
      <c r="J288" s="85">
        <v>11</v>
      </c>
      <c r="K288" s="85">
        <v>49</v>
      </c>
      <c r="L288" s="85"/>
      <c r="M288" s="85">
        <v>12</v>
      </c>
      <c r="N288" s="85"/>
      <c r="O288" s="85"/>
      <c r="P288" s="85"/>
      <c r="Q288" s="85">
        <v>3</v>
      </c>
      <c r="R288" s="85">
        <v>1</v>
      </c>
      <c r="S288" s="85"/>
      <c r="T288" s="85"/>
      <c r="U288" s="85"/>
      <c r="V288" s="85">
        <v>1</v>
      </c>
      <c r="W288" s="85"/>
      <c r="X288" s="85"/>
      <c r="Y288" s="85">
        <v>1</v>
      </c>
      <c r="Z288" s="85"/>
      <c r="AA288" s="85"/>
      <c r="AB288" s="85"/>
      <c r="AC288" s="85"/>
      <c r="AD288" s="85"/>
      <c r="AE288" s="85"/>
      <c r="AF288" s="85"/>
      <c r="AG288" s="85"/>
      <c r="AH288" s="85"/>
      <c r="AI288" s="85"/>
      <c r="AJ288" s="85"/>
      <c r="AK288" s="85"/>
      <c r="AL288" s="85"/>
      <c r="AM288" s="85"/>
      <c r="AN288" s="85"/>
      <c r="AO288" s="178">
        <f>ABS($Q$2)</f>
        <v>9100.3961563110352</v>
      </c>
      <c r="AP288" s="178">
        <f>ABS($T$2)</f>
        <v>0.65981183734012849</v>
      </c>
      <c r="AQ288" s="5">
        <f>E288/(AO288/2)*1000000</f>
        <v>211.40234113708871</v>
      </c>
      <c r="AR288" s="32">
        <f>AVERAGE(AQ288:AQ291)</f>
        <v>165.12699015829992</v>
      </c>
      <c r="AS288" s="32">
        <f>E288*AN288/SUM(J288,L288,N288,P288,R288,T288,V288,X288,Z288,AB288,AD288,AF288,AH288,AJ288,AL288,AN288)</f>
        <v>0</v>
      </c>
      <c r="AT288" s="32">
        <f>AVERAGE(AS288:AS291)</f>
        <v>1.7123082652688026E-2</v>
      </c>
      <c r="AU288" s="12">
        <f>AVERAGE(AT288,AT300,AT312,AT324,AT336)</f>
        <v>1.71268224618474E-2</v>
      </c>
      <c r="AV288" s="24">
        <f>AU288/(AO288/2)*1000000</f>
        <v>3.7639729452810946</v>
      </c>
      <c r="AW288" s="24">
        <f>AV288/AP288</f>
        <v>5.7046156680890103</v>
      </c>
      <c r="AX288" s="32">
        <f>E288*(SUM(L288,P288,T288,X288,AB288,AF288,AJ288,AN288)/(SUM(L288,P288,T288,X288,AB288,AF288,AJ288,AN288)+SUM(J288,N288,R288,V288,Z288,AD288,AH288,AL288)))</f>
        <v>0</v>
      </c>
      <c r="AY288" s="32">
        <f>AVERAGE(AX288:AX291,AX324:AX327)</f>
        <v>8.6601318285106893E-2</v>
      </c>
      <c r="AZ288" s="24">
        <f>AY288/(AO288/2)*1000000</f>
        <v>19.032428214688156</v>
      </c>
      <c r="BA288" s="24">
        <f>AZ288/AP288</f>
        <v>28.845236077322859</v>
      </c>
      <c r="BB288" s="32">
        <f>E288*SUM(AN288,AF288)/(SUM(AN288,AF288)+SUM(J288,L288,N288,P288,R288,T288,V288,Z288,AB288,AD288,X288,AH288,AJ288,AL288))</f>
        <v>0</v>
      </c>
      <c r="BC288" s="32">
        <f>AVERAGE(BB288:BB291)</f>
        <v>1.7123082652688026E-2</v>
      </c>
      <c r="BD288" s="32">
        <f>AVERAGE(BC288,BC300,BC312,BC324)</f>
        <v>1.7128223541085837E-2</v>
      </c>
      <c r="BE288" s="24">
        <f>BD288/(AO288/2)*1000000</f>
        <v>3.764280861379333</v>
      </c>
      <c r="BF288" s="24">
        <f>BE288/AP288</f>
        <v>5.7050823406777891</v>
      </c>
    </row>
    <row r="289" spans="1:58" s="8" customFormat="1" ht="15.75" thickBot="1">
      <c r="A289" s="6" t="s">
        <v>163</v>
      </c>
      <c r="B289" s="6" t="s">
        <v>224</v>
      </c>
      <c r="C289" s="6" t="s">
        <v>73</v>
      </c>
      <c r="D289" s="6" t="s">
        <v>7</v>
      </c>
      <c r="E289" s="7">
        <v>0.49967548251152039</v>
      </c>
      <c r="F289" s="48">
        <v>17625</v>
      </c>
      <c r="G289" s="48">
        <v>7</v>
      </c>
      <c r="H289" s="48">
        <v>17618</v>
      </c>
      <c r="I289" s="85">
        <v>17549</v>
      </c>
      <c r="J289" s="85">
        <v>4</v>
      </c>
      <c r="K289" s="85">
        <v>59</v>
      </c>
      <c r="L289" s="85">
        <v>2</v>
      </c>
      <c r="M289" s="85">
        <v>7</v>
      </c>
      <c r="N289" s="85"/>
      <c r="O289" s="85"/>
      <c r="P289" s="85"/>
      <c r="Q289" s="85">
        <v>2</v>
      </c>
      <c r="R289" s="85">
        <v>1</v>
      </c>
      <c r="S289" s="85"/>
      <c r="T289" s="88"/>
      <c r="U289" s="85"/>
      <c r="V289" s="85"/>
      <c r="W289" s="88"/>
      <c r="X289" s="85"/>
      <c r="Y289" s="85"/>
      <c r="Z289" s="85"/>
      <c r="AA289" s="85">
        <v>1</v>
      </c>
      <c r="AB289" s="85"/>
      <c r="AC289" s="85"/>
      <c r="AD289" s="85"/>
      <c r="AE289" s="85"/>
      <c r="AF289" s="85"/>
      <c r="AG289" s="85"/>
      <c r="AH289" s="85"/>
      <c r="AI289" s="85"/>
      <c r="AJ289" s="85"/>
      <c r="AK289" s="85"/>
      <c r="AL289" s="85"/>
      <c r="AM289" s="88"/>
      <c r="AN289" s="85"/>
      <c r="AO289" s="88">
        <f t="shared" ref="AO289:AO291" si="191">ABS($Q$2)</f>
        <v>9100.3961563110352</v>
      </c>
      <c r="AP289" s="88">
        <f t="shared" ref="AP289:AP291" si="192">ABS($T$2)</f>
        <v>0.65981183734012849</v>
      </c>
      <c r="AQ289" s="5">
        <f t="shared" ref="AQ289:AQ347" si="193">E289/(AO289/2)*1000000</f>
        <v>109.81400675947505</v>
      </c>
      <c r="AR289" s="5" t="s">
        <v>54</v>
      </c>
      <c r="AS289" s="32">
        <f t="shared" ref="AS289:AS299" si="194">E289*AN289/SUM(J289,L289,N289,P289,R289,T289,V289,X289,Z289,AB289,AD289,AF289,AH289,AJ289,AL289,AN289)</f>
        <v>0</v>
      </c>
      <c r="AT289" s="5" t="s">
        <v>54</v>
      </c>
      <c r="AU289" s="5"/>
      <c r="AV289" s="5"/>
      <c r="AW289" s="5"/>
      <c r="AX289" s="32">
        <f t="shared" ref="AX289:AX299" si="195">E289*(SUM(L289,P289,T289,X289,AB289,AF289,AJ289,AN289)/(SUM(L289,P289,T289,X289,AB289,AF289,AJ289,AN289)+SUM(J289,N289,R289,V289,Z289,AD289,AH289,AL289)))</f>
        <v>0.14276442357472011</v>
      </c>
      <c r="AY289" s="5"/>
      <c r="AZ289" s="5"/>
      <c r="BA289" s="5"/>
      <c r="BB289" s="32">
        <f t="shared" ref="BB289:BB299" si="196">E289*SUM(AN289,AF289)/(SUM(AN289,AF289)+SUM(J289,L289,N289,P289,R289,T289,V289,Z289,AB289,AD289,X289,AH289,AJ289,AL289))</f>
        <v>0</v>
      </c>
      <c r="BC289" s="5" t="s">
        <v>54</v>
      </c>
      <c r="BD289" s="5"/>
      <c r="BE289" s="5"/>
      <c r="BF289" s="5"/>
    </row>
    <row r="290" spans="1:58" ht="15.75" thickBot="1">
      <c r="A290" s="6" t="s">
        <v>172</v>
      </c>
      <c r="B290" s="6" t="s">
        <v>224</v>
      </c>
      <c r="C290" s="6" t="s">
        <v>73</v>
      </c>
      <c r="D290" s="6" t="s">
        <v>7</v>
      </c>
      <c r="E290" s="7">
        <v>0.99590539932250977</v>
      </c>
      <c r="F290" s="48">
        <v>18953</v>
      </c>
      <c r="G290" s="48">
        <v>15</v>
      </c>
      <c r="H290" s="48">
        <v>18938</v>
      </c>
      <c r="I290" s="85">
        <v>18852</v>
      </c>
      <c r="J290" s="85">
        <v>13</v>
      </c>
      <c r="K290" s="85">
        <v>72</v>
      </c>
      <c r="L290" s="85">
        <v>1</v>
      </c>
      <c r="M290" s="85">
        <v>9</v>
      </c>
      <c r="N290" s="85"/>
      <c r="O290" s="85"/>
      <c r="P290" s="85"/>
      <c r="Q290" s="85">
        <v>2</v>
      </c>
      <c r="R290" s="85">
        <v>1</v>
      </c>
      <c r="S290" s="85"/>
      <c r="T290" s="85"/>
      <c r="U290" s="85"/>
      <c r="V290" s="85"/>
      <c r="W290" s="85"/>
      <c r="X290" s="85"/>
      <c r="Y290" s="85">
        <v>2</v>
      </c>
      <c r="Z290" s="85"/>
      <c r="AA290" s="85">
        <v>1</v>
      </c>
      <c r="AB290" s="85"/>
      <c r="AC290" s="85"/>
      <c r="AD290" s="85"/>
      <c r="AE290" s="85"/>
      <c r="AF290" s="85"/>
      <c r="AG290" s="85"/>
      <c r="AH290" s="85"/>
      <c r="AI290" s="85"/>
      <c r="AJ290" s="85"/>
      <c r="AK290" s="85"/>
      <c r="AL290" s="85"/>
      <c r="AM290" s="85"/>
      <c r="AN290" s="85"/>
      <c r="AO290" s="88">
        <f t="shared" si="191"/>
        <v>9100.3961563110352</v>
      </c>
      <c r="AP290" s="88">
        <f t="shared" si="192"/>
        <v>0.65981183734012849</v>
      </c>
      <c r="AQ290" s="5">
        <f t="shared" si="193"/>
        <v>218.8707792971978</v>
      </c>
      <c r="AR290" s="4">
        <f>_xlfn.STDEV.P(AQ288:AQ291)</f>
        <v>50.2194423512112</v>
      </c>
      <c r="AS290" s="32">
        <f t="shared" si="194"/>
        <v>0</v>
      </c>
      <c r="AT290" s="4">
        <f>_xlfn.STDEV.P(AS288:AS291)</f>
        <v>2.9658049136656931E-2</v>
      </c>
      <c r="AX290" s="32">
        <f t="shared" si="195"/>
        <v>6.6393693288167313E-2</v>
      </c>
      <c r="BB290" s="32">
        <f t="shared" si="196"/>
        <v>0</v>
      </c>
      <c r="BC290" s="4">
        <f>_xlfn.STDEV.P(BB288:BB291)</f>
        <v>2.9658049136656931E-2</v>
      </c>
    </row>
    <row r="291" spans="1:58" ht="15.75" thickBot="1">
      <c r="A291" s="6" t="s">
        <v>181</v>
      </c>
      <c r="B291" s="6" t="s">
        <v>224</v>
      </c>
      <c r="C291" s="6" t="s">
        <v>73</v>
      </c>
      <c r="D291" s="6" t="s">
        <v>7</v>
      </c>
      <c r="E291" s="7">
        <v>0.54793864488601685</v>
      </c>
      <c r="F291" s="48">
        <v>18369</v>
      </c>
      <c r="G291" s="48">
        <v>8</v>
      </c>
      <c r="H291" s="48">
        <v>18361</v>
      </c>
      <c r="I291" s="85">
        <v>18296</v>
      </c>
      <c r="J291" s="85">
        <v>5</v>
      </c>
      <c r="K291" s="85">
        <v>59</v>
      </c>
      <c r="L291" s="85">
        <v>1</v>
      </c>
      <c r="M291" s="85">
        <v>3</v>
      </c>
      <c r="N291" s="85"/>
      <c r="O291" s="85"/>
      <c r="P291" s="85"/>
      <c r="Q291" s="85">
        <v>3</v>
      </c>
      <c r="R291" s="85"/>
      <c r="S291" s="85"/>
      <c r="T291" s="85"/>
      <c r="U291" s="85"/>
      <c r="V291" s="85"/>
      <c r="W291" s="85"/>
      <c r="X291" s="85"/>
      <c r="Y291" s="85"/>
      <c r="Z291" s="85"/>
      <c r="AA291" s="85"/>
      <c r="AB291" s="85"/>
      <c r="AC291" s="85"/>
      <c r="AD291" s="85">
        <v>1</v>
      </c>
      <c r="AE291" s="85"/>
      <c r="AF291" s="85"/>
      <c r="AG291" s="85"/>
      <c r="AH291" s="85"/>
      <c r="AI291" s="85"/>
      <c r="AJ291" s="85"/>
      <c r="AK291" s="85"/>
      <c r="AL291" s="85"/>
      <c r="AM291" s="85"/>
      <c r="AN291" s="85">
        <v>1</v>
      </c>
      <c r="AO291" s="179">
        <f t="shared" si="191"/>
        <v>9100.3961563110352</v>
      </c>
      <c r="AP291" s="179">
        <f t="shared" si="192"/>
        <v>0.65981183734012849</v>
      </c>
      <c r="AQ291" s="5">
        <f t="shared" si="193"/>
        <v>120.42083343943808</v>
      </c>
      <c r="AS291" s="32">
        <f t="shared" si="194"/>
        <v>6.8492330610752106E-2</v>
      </c>
      <c r="AX291" s="32">
        <f t="shared" si="195"/>
        <v>0.13698466122150421</v>
      </c>
      <c r="BB291" s="32">
        <f t="shared" si="196"/>
        <v>6.8492330610752106E-2</v>
      </c>
    </row>
    <row r="292" spans="1:58" ht="15.75" thickBot="1">
      <c r="A292" s="6" t="s">
        <v>189</v>
      </c>
      <c r="B292" s="6" t="s">
        <v>223</v>
      </c>
      <c r="C292" s="6" t="s">
        <v>73</v>
      </c>
      <c r="D292" s="6" t="s">
        <v>7</v>
      </c>
      <c r="E292" s="7">
        <v>2.2453975677490234</v>
      </c>
      <c r="F292" s="48">
        <v>12896</v>
      </c>
      <c r="G292" s="48">
        <v>23</v>
      </c>
      <c r="H292" s="48">
        <v>12873</v>
      </c>
      <c r="I292" s="85">
        <v>12840</v>
      </c>
      <c r="J292" s="85">
        <v>1</v>
      </c>
      <c r="K292" s="85">
        <v>19</v>
      </c>
      <c r="L292" s="85"/>
      <c r="M292" s="85">
        <v>5</v>
      </c>
      <c r="N292" s="85"/>
      <c r="O292" s="85"/>
      <c r="P292" s="85">
        <v>1</v>
      </c>
      <c r="Q292" s="85">
        <v>2</v>
      </c>
      <c r="R292" s="85">
        <v>1</v>
      </c>
      <c r="S292" s="85"/>
      <c r="T292" s="85"/>
      <c r="U292" s="85"/>
      <c r="V292" s="85">
        <v>3</v>
      </c>
      <c r="W292" s="85"/>
      <c r="X292" s="88">
        <v>1</v>
      </c>
      <c r="Y292" s="88">
        <v>5</v>
      </c>
      <c r="Z292" s="85"/>
      <c r="AA292" s="85"/>
      <c r="AB292" s="85"/>
      <c r="AC292" s="85">
        <v>2</v>
      </c>
      <c r="AD292" s="85"/>
      <c r="AE292" s="85"/>
      <c r="AF292" s="85">
        <v>1</v>
      </c>
      <c r="AG292" s="85"/>
      <c r="AH292" s="85"/>
      <c r="AI292" s="85"/>
      <c r="AJ292" s="85"/>
      <c r="AK292" s="85"/>
      <c r="AL292" s="85">
        <v>7</v>
      </c>
      <c r="AM292" s="85"/>
      <c r="AN292" s="85">
        <v>8</v>
      </c>
      <c r="AO292" s="179">
        <f>ABS($Q$6)</f>
        <v>2573.8602876663208</v>
      </c>
      <c r="AP292" s="179">
        <f>ABS($T$6)</f>
        <v>0.62480733328719151</v>
      </c>
      <c r="AQ292" s="5">
        <f t="shared" si="193"/>
        <v>1744.7703579784361</v>
      </c>
      <c r="AR292" s="32">
        <f>AVERAGE(AQ292:AQ295)</f>
        <v>1328.7471623152219</v>
      </c>
      <c r="AS292" s="32">
        <f t="shared" si="194"/>
        <v>0.78100784965183423</v>
      </c>
      <c r="AT292" s="32">
        <f>AVERAGE(AS292:AS295)</f>
        <v>0.80556941242969549</v>
      </c>
      <c r="AU292" s="12">
        <f>AVERAGE(AT292,AT304,AT316,AT328,AT340)</f>
        <v>0.77550749893122928</v>
      </c>
      <c r="AV292" s="24">
        <f>AU292/(AO292/2)*1000000</f>
        <v>602.60263748376951</v>
      </c>
      <c r="AW292" s="24">
        <f>AV292/AP292</f>
        <v>964.46153138664317</v>
      </c>
      <c r="AX292" s="32">
        <f t="shared" si="195"/>
        <v>1.0738857932712722</v>
      </c>
      <c r="AY292" s="32">
        <f>AVERAGE(AX292:AX295,AX328:AX331)</f>
        <v>0.88117597389677238</v>
      </c>
      <c r="AZ292" s="24">
        <f>AY292/(AO292/2)*1000000</f>
        <v>684.71158137003692</v>
      </c>
      <c r="BA292" s="24">
        <f>AZ292/AP292</f>
        <v>1095.8763524232045</v>
      </c>
      <c r="BB292" s="32">
        <f t="shared" si="196"/>
        <v>0.87863383085831348</v>
      </c>
      <c r="BC292" s="32">
        <f>AVERAGE(BB292:BB295)</f>
        <v>0.82997590773131535</v>
      </c>
      <c r="BD292" s="32">
        <f>AVERAGE(BC292,BC304,BC316,BC328)</f>
        <v>0.80080298482083234</v>
      </c>
      <c r="BE292" s="24">
        <f>BD292/(AO292/2)*1000000</f>
        <v>622.25831655136801</v>
      </c>
      <c r="BF292" s="24">
        <f>BE292/AP292</f>
        <v>995.92031559166765</v>
      </c>
    </row>
    <row r="293" spans="1:58" ht="15.75" thickBot="1">
      <c r="A293" s="6" t="s">
        <v>198</v>
      </c>
      <c r="B293" s="6" t="s">
        <v>223</v>
      </c>
      <c r="C293" s="6" t="s">
        <v>73</v>
      </c>
      <c r="D293" s="6" t="s">
        <v>7</v>
      </c>
      <c r="E293" s="7">
        <v>1.7634949684143066</v>
      </c>
      <c r="F293" s="48">
        <v>12848</v>
      </c>
      <c r="G293" s="48">
        <v>18</v>
      </c>
      <c r="H293" s="48">
        <v>12830</v>
      </c>
      <c r="I293" s="85">
        <v>12780</v>
      </c>
      <c r="J293" s="85">
        <v>3</v>
      </c>
      <c r="K293" s="85">
        <v>19</v>
      </c>
      <c r="L293" s="85"/>
      <c r="M293" s="85">
        <v>7</v>
      </c>
      <c r="N293" s="85"/>
      <c r="O293" s="85"/>
      <c r="P293" s="85"/>
      <c r="Q293" s="85">
        <v>5</v>
      </c>
      <c r="R293" s="85">
        <v>1</v>
      </c>
      <c r="S293" s="85"/>
      <c r="T293" s="85"/>
      <c r="U293" s="85"/>
      <c r="V293" s="85">
        <v>1</v>
      </c>
      <c r="W293" s="85"/>
      <c r="X293" s="85"/>
      <c r="Y293" s="85">
        <v>16</v>
      </c>
      <c r="Z293" s="85"/>
      <c r="AA293" s="85">
        <v>1</v>
      </c>
      <c r="AB293" s="85"/>
      <c r="AC293" s="85">
        <v>1</v>
      </c>
      <c r="AD293" s="85"/>
      <c r="AE293" s="85"/>
      <c r="AF293" s="85"/>
      <c r="AG293" s="85">
        <v>1</v>
      </c>
      <c r="AH293" s="85"/>
      <c r="AI293" s="85"/>
      <c r="AJ293" s="85"/>
      <c r="AK293" s="85"/>
      <c r="AL293" s="85"/>
      <c r="AM293" s="85">
        <v>2</v>
      </c>
      <c r="AN293" s="85">
        <v>11</v>
      </c>
      <c r="AO293" s="179">
        <f t="shared" ref="AO293:AO295" si="197">ABS($Q$6)</f>
        <v>2573.8602876663208</v>
      </c>
      <c r="AP293" s="179">
        <f t="shared" ref="AP293:AP295" si="198">ABS($T$6)</f>
        <v>0.62480733328719151</v>
      </c>
      <c r="AQ293" s="5">
        <f t="shared" si="193"/>
        <v>1370.3113388592201</v>
      </c>
      <c r="AR293" s="5" t="s">
        <v>54</v>
      </c>
      <c r="AS293" s="32">
        <f t="shared" si="194"/>
        <v>1.2124027907848358</v>
      </c>
      <c r="AT293" s="5" t="s">
        <v>54</v>
      </c>
      <c r="AX293" s="32">
        <f t="shared" si="195"/>
        <v>1.2124027907848358</v>
      </c>
      <c r="BB293" s="32">
        <f t="shared" si="196"/>
        <v>1.2124027907848358</v>
      </c>
      <c r="BC293" s="5" t="s">
        <v>54</v>
      </c>
    </row>
    <row r="294" spans="1:58" ht="15.75" thickBot="1">
      <c r="A294" s="6" t="s">
        <v>207</v>
      </c>
      <c r="B294" s="6" t="s">
        <v>223</v>
      </c>
      <c r="C294" s="6" t="s">
        <v>73</v>
      </c>
      <c r="D294" s="6" t="s">
        <v>7</v>
      </c>
      <c r="E294" s="7">
        <v>1.7390296459197998</v>
      </c>
      <c r="F294" s="48">
        <v>11581</v>
      </c>
      <c r="G294" s="48">
        <v>16</v>
      </c>
      <c r="H294" s="48">
        <v>11565</v>
      </c>
      <c r="I294" s="85">
        <v>11528</v>
      </c>
      <c r="J294" s="85">
        <v>2</v>
      </c>
      <c r="K294" s="85">
        <v>24</v>
      </c>
      <c r="L294" s="85"/>
      <c r="M294" s="85">
        <v>2</v>
      </c>
      <c r="N294" s="85">
        <v>1</v>
      </c>
      <c r="O294" s="85"/>
      <c r="P294" s="85">
        <v>1</v>
      </c>
      <c r="Q294" s="85">
        <v>6</v>
      </c>
      <c r="R294" s="85">
        <v>1</v>
      </c>
      <c r="S294" s="85"/>
      <c r="T294" s="85"/>
      <c r="U294" s="85"/>
      <c r="V294" s="85"/>
      <c r="W294" s="85"/>
      <c r="X294" s="85"/>
      <c r="Y294" s="85"/>
      <c r="Z294" s="85"/>
      <c r="AA294" s="85">
        <v>1</v>
      </c>
      <c r="AB294" s="85"/>
      <c r="AC294" s="85">
        <v>1</v>
      </c>
      <c r="AD294" s="85"/>
      <c r="AE294" s="85">
        <v>1</v>
      </c>
      <c r="AF294" s="85"/>
      <c r="AG294" s="85">
        <v>2</v>
      </c>
      <c r="AH294" s="85"/>
      <c r="AI294" s="85"/>
      <c r="AJ294" s="85"/>
      <c r="AK294" s="85"/>
      <c r="AL294" s="85">
        <v>4</v>
      </c>
      <c r="AM294" s="85"/>
      <c r="AN294" s="85">
        <v>7</v>
      </c>
      <c r="AO294" s="179">
        <f t="shared" si="197"/>
        <v>2573.8602876663208</v>
      </c>
      <c r="AP294" s="179">
        <f t="shared" si="198"/>
        <v>0.62480733328719151</v>
      </c>
      <c r="AQ294" s="5">
        <f t="shared" si="193"/>
        <v>1351.3007324080911</v>
      </c>
      <c r="AR294" s="4">
        <f>_xlfn.STDEV.P(AQ292:AQ295)</f>
        <v>318.53055901214475</v>
      </c>
      <c r="AS294" s="32">
        <f t="shared" si="194"/>
        <v>0.76082547008991241</v>
      </c>
      <c r="AT294" s="4">
        <f>_xlfn.STDEV.P(AS292:AS295)</f>
        <v>0.26553895839324637</v>
      </c>
      <c r="AX294" s="32">
        <f t="shared" si="195"/>
        <v>0.8695148229598999</v>
      </c>
      <c r="BB294" s="32">
        <f t="shared" si="196"/>
        <v>0.76082547008991241</v>
      </c>
      <c r="BC294" s="4">
        <f>_xlfn.STDEV.P(BB292:BB295)</f>
        <v>0.26664404386788287</v>
      </c>
    </row>
    <row r="295" spans="1:58" ht="15.75" thickBot="1">
      <c r="A295" s="6" t="s">
        <v>216</v>
      </c>
      <c r="B295" s="6" t="s">
        <v>223</v>
      </c>
      <c r="C295" s="6" t="s">
        <v>73</v>
      </c>
      <c r="D295" s="6" t="s">
        <v>7</v>
      </c>
      <c r="E295" s="7">
        <v>1.0920969247817993</v>
      </c>
      <c r="F295" s="48">
        <v>8066</v>
      </c>
      <c r="G295" s="48">
        <v>7</v>
      </c>
      <c r="H295" s="48">
        <v>8059</v>
      </c>
      <c r="I295" s="85">
        <v>8040</v>
      </c>
      <c r="J295" s="85">
        <v>1</v>
      </c>
      <c r="K295" s="85">
        <v>13</v>
      </c>
      <c r="L295" s="85"/>
      <c r="M295" s="85"/>
      <c r="N295" s="85"/>
      <c r="O295" s="85"/>
      <c r="P295" s="85"/>
      <c r="Q295" s="85">
        <v>2</v>
      </c>
      <c r="R295" s="85"/>
      <c r="S295" s="85"/>
      <c r="T295" s="85"/>
      <c r="U295" s="85"/>
      <c r="V295" s="85"/>
      <c r="W295" s="85"/>
      <c r="X295" s="85"/>
      <c r="Y295" s="85">
        <v>2</v>
      </c>
      <c r="Z295" s="85"/>
      <c r="AA295" s="85"/>
      <c r="AB295" s="85"/>
      <c r="AC295" s="85">
        <v>1</v>
      </c>
      <c r="AD295" s="85"/>
      <c r="AE295" s="85"/>
      <c r="AF295" s="85"/>
      <c r="AG295" s="85"/>
      <c r="AH295" s="85"/>
      <c r="AI295" s="85"/>
      <c r="AJ295" s="85"/>
      <c r="AK295" s="85">
        <v>1</v>
      </c>
      <c r="AL295" s="85">
        <v>3</v>
      </c>
      <c r="AM295" s="85"/>
      <c r="AN295" s="85">
        <v>3</v>
      </c>
      <c r="AO295" s="179">
        <f t="shared" si="197"/>
        <v>2573.8602876663208</v>
      </c>
      <c r="AP295" s="179">
        <f t="shared" si="198"/>
        <v>0.62480733328719151</v>
      </c>
      <c r="AQ295" s="5">
        <f t="shared" si="193"/>
        <v>848.60622001514048</v>
      </c>
      <c r="AS295" s="32">
        <f t="shared" si="194"/>
        <v>0.46804153919219971</v>
      </c>
      <c r="AX295" s="32">
        <f t="shared" si="195"/>
        <v>0.46804153919219971</v>
      </c>
      <c r="BB295" s="32">
        <f t="shared" si="196"/>
        <v>0.46804153919219971</v>
      </c>
    </row>
    <row r="296" spans="1:58" ht="15.75" thickBot="1">
      <c r="A296" s="6" t="s">
        <v>153</v>
      </c>
      <c r="B296" s="6" t="s">
        <v>222</v>
      </c>
      <c r="C296" s="6" t="s">
        <v>73</v>
      </c>
      <c r="D296" s="6" t="s">
        <v>7</v>
      </c>
      <c r="E296" s="7">
        <v>14.461155891418457</v>
      </c>
      <c r="F296" s="48">
        <v>10323</v>
      </c>
      <c r="G296" s="48">
        <v>118</v>
      </c>
      <c r="H296" s="48">
        <v>10205</v>
      </c>
      <c r="I296" s="85">
        <v>10083</v>
      </c>
      <c r="J296" s="85">
        <v>9</v>
      </c>
      <c r="K296" s="85">
        <v>61</v>
      </c>
      <c r="L296" s="85"/>
      <c r="M296" s="85">
        <v>11</v>
      </c>
      <c r="N296" s="85">
        <v>1</v>
      </c>
      <c r="O296" s="85"/>
      <c r="P296" s="85">
        <v>1</v>
      </c>
      <c r="Q296" s="85">
        <v>8</v>
      </c>
      <c r="R296" s="85">
        <v>8</v>
      </c>
      <c r="S296" s="85"/>
      <c r="T296" s="85">
        <v>3</v>
      </c>
      <c r="U296" s="85"/>
      <c r="V296" s="85">
        <v>8</v>
      </c>
      <c r="W296" s="85"/>
      <c r="X296" s="85"/>
      <c r="Y296" s="85">
        <v>21</v>
      </c>
      <c r="Z296" s="85"/>
      <c r="AA296" s="85">
        <v>4</v>
      </c>
      <c r="AB296" s="85">
        <v>1</v>
      </c>
      <c r="AC296" s="85">
        <v>9</v>
      </c>
      <c r="AD296" s="85"/>
      <c r="AE296" s="85">
        <v>2</v>
      </c>
      <c r="AF296" s="85">
        <v>1</v>
      </c>
      <c r="AG296" s="85">
        <v>5</v>
      </c>
      <c r="AH296" s="85">
        <v>5</v>
      </c>
      <c r="AI296" s="85"/>
      <c r="AJ296" s="85">
        <v>5</v>
      </c>
      <c r="AK296" s="85">
        <v>1</v>
      </c>
      <c r="AL296" s="85">
        <v>24</v>
      </c>
      <c r="AM296" s="85"/>
      <c r="AN296" s="85">
        <v>52</v>
      </c>
      <c r="AO296" s="179">
        <f>ABS($Q$10)</f>
        <v>4151.6815185546875</v>
      </c>
      <c r="AP296" s="179">
        <f>ABS($T$10)</f>
        <v>0.62209651472309702</v>
      </c>
      <c r="AQ296" s="5">
        <f t="shared" si="193"/>
        <v>6966.4090690910107</v>
      </c>
      <c r="AR296" s="32">
        <f>AVERAGE(AQ296:AQ299)</f>
        <v>7317.9366821936992</v>
      </c>
      <c r="AS296" s="32">
        <f t="shared" si="194"/>
        <v>6.3727127657098288</v>
      </c>
      <c r="AT296" s="32">
        <f>AVERAGE(AS296:AS299)</f>
        <v>6.8001865453080477</v>
      </c>
      <c r="AU296" s="12">
        <f>AVERAGE(AT296,AT308,AT320,AT332,AT344)</f>
        <v>6.7993617302455593</v>
      </c>
      <c r="AV296" s="24">
        <f>AU296/(AO296/2)*1000000</f>
        <v>3275.4736604230666</v>
      </c>
      <c r="AW296" s="24">
        <f>AV296/AP296</f>
        <v>5265.2178285888986</v>
      </c>
      <c r="AX296" s="32">
        <f t="shared" si="195"/>
        <v>7.7207866199946</v>
      </c>
      <c r="AY296" s="32">
        <f>AVERAGE(AX296:AX299,AX332:AX335)</f>
        <v>7.8321625634423988</v>
      </c>
      <c r="AZ296" s="24">
        <f>AY296/(AO296/2)*1000000</f>
        <v>3773.0074084145963</v>
      </c>
      <c r="BA296" s="24">
        <f>AZ296/AP296</f>
        <v>6064.9872151976442</v>
      </c>
      <c r="BB296" s="32">
        <f t="shared" si="196"/>
        <v>6.4952649342811712</v>
      </c>
      <c r="BC296" s="32">
        <f>AVERAGE(BB296:BB299)</f>
        <v>6.8308245874508824</v>
      </c>
      <c r="BD296" s="32">
        <f>AVERAGE(BC296,BC308,BC320,BC332)</f>
        <v>6.8298326303259156</v>
      </c>
      <c r="BE296" s="24">
        <f>BD296/(AO296/2)*1000000</f>
        <v>3290.1524839041917</v>
      </c>
      <c r="BF296" s="24">
        <f>BE296/AP296</f>
        <v>5288.8135619417189</v>
      </c>
    </row>
    <row r="297" spans="1:58" ht="15.75" thickBot="1">
      <c r="A297" s="6" t="s">
        <v>162</v>
      </c>
      <c r="B297" s="6" t="s">
        <v>222</v>
      </c>
      <c r="C297" s="6" t="s">
        <v>73</v>
      </c>
      <c r="D297" s="6" t="s">
        <v>7</v>
      </c>
      <c r="E297" s="7">
        <v>17.942522048950195</v>
      </c>
      <c r="F297" s="48">
        <v>11297</v>
      </c>
      <c r="G297" s="48">
        <v>160</v>
      </c>
      <c r="H297" s="48">
        <v>11137</v>
      </c>
      <c r="I297" s="85">
        <v>11009</v>
      </c>
      <c r="J297" s="85">
        <v>15</v>
      </c>
      <c r="K297" s="85">
        <v>68</v>
      </c>
      <c r="L297" s="85">
        <v>5</v>
      </c>
      <c r="M297" s="85">
        <v>12</v>
      </c>
      <c r="N297" s="85">
        <v>3</v>
      </c>
      <c r="O297" s="85"/>
      <c r="P297" s="85"/>
      <c r="Q297" s="85">
        <v>14</v>
      </c>
      <c r="R297" s="85">
        <v>20</v>
      </c>
      <c r="S297" s="85">
        <v>1</v>
      </c>
      <c r="T297" s="85"/>
      <c r="U297" s="85"/>
      <c r="V297" s="85">
        <v>12</v>
      </c>
      <c r="W297" s="85"/>
      <c r="X297" s="85">
        <v>3</v>
      </c>
      <c r="Y297" s="85">
        <v>24</v>
      </c>
      <c r="Z297" s="85">
        <v>1</v>
      </c>
      <c r="AA297" s="85">
        <v>3</v>
      </c>
      <c r="AB297" s="85"/>
      <c r="AC297" s="85">
        <v>1</v>
      </c>
      <c r="AD297" s="85">
        <v>2</v>
      </c>
      <c r="AE297" s="85">
        <v>3</v>
      </c>
      <c r="AF297" s="85"/>
      <c r="AG297" s="85">
        <v>2</v>
      </c>
      <c r="AH297" s="85"/>
      <c r="AI297" s="85"/>
      <c r="AJ297" s="85"/>
      <c r="AK297" s="85"/>
      <c r="AL297" s="85">
        <v>31</v>
      </c>
      <c r="AM297" s="85"/>
      <c r="AN297" s="85">
        <v>68</v>
      </c>
      <c r="AO297" s="179">
        <f t="shared" ref="AO297:AO299" si="199">ABS($Q$10)</f>
        <v>4151.6815185546875</v>
      </c>
      <c r="AP297" s="179">
        <f t="shared" ref="AP297:AP299" si="200">ABS($T$10)</f>
        <v>0.62209651472309702</v>
      </c>
      <c r="AQ297" s="5">
        <f t="shared" si="193"/>
        <v>8643.4963610582872</v>
      </c>
      <c r="AR297" s="5" t="s">
        <v>54</v>
      </c>
      <c r="AS297" s="32">
        <f t="shared" si="194"/>
        <v>7.6255718708038334</v>
      </c>
      <c r="AT297" s="5" t="s">
        <v>54</v>
      </c>
      <c r="AX297" s="32">
        <f t="shared" si="195"/>
        <v>8.5226979732513417</v>
      </c>
      <c r="BB297" s="32">
        <f t="shared" si="196"/>
        <v>7.6255718708038334</v>
      </c>
      <c r="BC297" s="5" t="s">
        <v>54</v>
      </c>
    </row>
    <row r="298" spans="1:58" ht="15.75" thickBot="1">
      <c r="A298" s="6" t="s">
        <v>171</v>
      </c>
      <c r="B298" s="6" t="s">
        <v>222</v>
      </c>
      <c r="C298" s="6" t="s">
        <v>73</v>
      </c>
      <c r="D298" s="6" t="s">
        <v>7</v>
      </c>
      <c r="E298" s="7">
        <v>14.168200492858887</v>
      </c>
      <c r="F298" s="48">
        <v>9196</v>
      </c>
      <c r="G298" s="48">
        <v>103</v>
      </c>
      <c r="H298" s="48">
        <v>9093</v>
      </c>
      <c r="I298" s="85">
        <v>8995</v>
      </c>
      <c r="J298" s="85">
        <v>8</v>
      </c>
      <c r="K298" s="85">
        <v>44</v>
      </c>
      <c r="L298" s="85">
        <v>3</v>
      </c>
      <c r="M298" s="85">
        <v>13</v>
      </c>
      <c r="N298" s="85">
        <v>2</v>
      </c>
      <c r="O298" s="85"/>
      <c r="P298" s="85">
        <v>1</v>
      </c>
      <c r="Q298" s="85">
        <v>10</v>
      </c>
      <c r="R298" s="85">
        <v>14</v>
      </c>
      <c r="S298" s="85"/>
      <c r="T298" s="85">
        <v>1</v>
      </c>
      <c r="U298" s="85"/>
      <c r="V298" s="85">
        <v>7</v>
      </c>
      <c r="W298" s="85"/>
      <c r="X298" s="85">
        <v>1</v>
      </c>
      <c r="Y298" s="85">
        <v>21</v>
      </c>
      <c r="Z298" s="85"/>
      <c r="AA298" s="85"/>
      <c r="AB298" s="85"/>
      <c r="AC298" s="85">
        <v>3</v>
      </c>
      <c r="AD298" s="85">
        <v>1</v>
      </c>
      <c r="AE298" s="85">
        <v>2</v>
      </c>
      <c r="AF298" s="85"/>
      <c r="AG298" s="85">
        <v>4</v>
      </c>
      <c r="AH298" s="85"/>
      <c r="AI298" s="85"/>
      <c r="AJ298" s="85">
        <v>3</v>
      </c>
      <c r="AK298" s="85">
        <v>1</v>
      </c>
      <c r="AL298" s="85">
        <v>19</v>
      </c>
      <c r="AM298" s="85"/>
      <c r="AN298" s="85">
        <v>43</v>
      </c>
      <c r="AO298" s="179">
        <f t="shared" si="199"/>
        <v>4151.6815185546875</v>
      </c>
      <c r="AP298" s="179">
        <f t="shared" si="200"/>
        <v>0.62209651472309702</v>
      </c>
      <c r="AQ298" s="5">
        <f t="shared" si="193"/>
        <v>6825.2829267073548</v>
      </c>
      <c r="AR298" s="4">
        <f>_xlfn.STDEV.P(AQ296:AQ299)</f>
        <v>767.31885898299527</v>
      </c>
      <c r="AS298" s="32">
        <f t="shared" si="194"/>
        <v>5.9148798174071082</v>
      </c>
      <c r="AT298" s="4">
        <f>_xlfn.STDEV.P(AS296:AS299)</f>
        <v>0.6865342004762951</v>
      </c>
      <c r="AX298" s="32">
        <f t="shared" si="195"/>
        <v>7.152877918724875</v>
      </c>
      <c r="BB298" s="32">
        <f t="shared" si="196"/>
        <v>5.9148798174071082</v>
      </c>
      <c r="BC298" s="4">
        <f>_xlfn.STDEV.P(BB296:BB299)</f>
        <v>0.66929168376284032</v>
      </c>
    </row>
    <row r="299" spans="1:58" ht="15.75" thickBot="1">
      <c r="A299" s="6" t="s">
        <v>180</v>
      </c>
      <c r="B299" s="6" t="s">
        <v>222</v>
      </c>
      <c r="C299" s="6" t="s">
        <v>73</v>
      </c>
      <c r="D299" s="6" t="s">
        <v>7</v>
      </c>
      <c r="E299" s="7">
        <v>14.191606521606445</v>
      </c>
      <c r="F299" s="48">
        <v>9894</v>
      </c>
      <c r="G299" s="48">
        <v>111</v>
      </c>
      <c r="H299" s="48">
        <v>9783</v>
      </c>
      <c r="I299" s="85">
        <v>9659</v>
      </c>
      <c r="J299" s="85">
        <v>5</v>
      </c>
      <c r="K299" s="85">
        <v>74</v>
      </c>
      <c r="L299" s="85">
        <v>1</v>
      </c>
      <c r="M299" s="85">
        <v>4</v>
      </c>
      <c r="N299" s="85">
        <v>4</v>
      </c>
      <c r="O299" s="85"/>
      <c r="P299" s="85"/>
      <c r="Q299" s="85">
        <v>12</v>
      </c>
      <c r="R299" s="85">
        <v>11</v>
      </c>
      <c r="S299" s="85"/>
      <c r="T299" s="85">
        <v>1</v>
      </c>
      <c r="U299" s="85">
        <v>2</v>
      </c>
      <c r="V299" s="85">
        <v>7</v>
      </c>
      <c r="W299" s="85"/>
      <c r="X299" s="85"/>
      <c r="Y299" s="85">
        <v>22</v>
      </c>
      <c r="Z299" s="85"/>
      <c r="AA299" s="85">
        <v>3</v>
      </c>
      <c r="AB299" s="85"/>
      <c r="AC299" s="85">
        <v>4</v>
      </c>
      <c r="AD299" s="85"/>
      <c r="AE299" s="85">
        <v>1</v>
      </c>
      <c r="AF299" s="85"/>
      <c r="AG299" s="85">
        <v>2</v>
      </c>
      <c r="AH299" s="85">
        <v>6</v>
      </c>
      <c r="AI299" s="85"/>
      <c r="AJ299" s="85">
        <v>3</v>
      </c>
      <c r="AK299" s="85"/>
      <c r="AL299" s="85">
        <v>16</v>
      </c>
      <c r="AM299" s="85"/>
      <c r="AN299" s="85">
        <v>57</v>
      </c>
      <c r="AO299" s="180">
        <f t="shared" si="199"/>
        <v>4151.6815185546875</v>
      </c>
      <c r="AP299" s="180">
        <f t="shared" si="200"/>
        <v>0.62209651472309702</v>
      </c>
      <c r="AQ299" s="5">
        <f t="shared" si="193"/>
        <v>6836.5583719181459</v>
      </c>
      <c r="AS299" s="32">
        <f t="shared" si="194"/>
        <v>7.2875817273114176</v>
      </c>
      <c r="AX299" s="32">
        <f t="shared" si="195"/>
        <v>7.9268432823387345</v>
      </c>
      <c r="BB299" s="32">
        <f t="shared" si="196"/>
        <v>7.2875817273114176</v>
      </c>
    </row>
    <row r="300" spans="1:58">
      <c r="A300" s="6" t="s">
        <v>154</v>
      </c>
      <c r="B300" s="6" t="s">
        <v>224</v>
      </c>
      <c r="C300" s="6" t="s">
        <v>75</v>
      </c>
      <c r="D300" s="6" t="s">
        <v>6</v>
      </c>
      <c r="E300" s="7">
        <v>7.3967926204204559E-2</v>
      </c>
      <c r="F300" s="48">
        <v>17006</v>
      </c>
      <c r="G300" s="48">
        <v>1</v>
      </c>
      <c r="H300" s="48">
        <v>17005</v>
      </c>
      <c r="I300" s="85">
        <v>16928</v>
      </c>
      <c r="J300" s="85">
        <v>11</v>
      </c>
      <c r="K300" s="85">
        <v>49</v>
      </c>
      <c r="L300" s="85"/>
      <c r="M300" s="85">
        <v>12</v>
      </c>
      <c r="N300" s="85"/>
      <c r="O300" s="85"/>
      <c r="P300" s="85"/>
      <c r="Q300" s="85">
        <v>3</v>
      </c>
      <c r="R300" s="85">
        <v>1</v>
      </c>
      <c r="S300" s="85"/>
      <c r="T300" s="85"/>
      <c r="U300" s="85"/>
      <c r="V300" s="85">
        <v>1</v>
      </c>
      <c r="W300" s="85"/>
      <c r="X300" s="85"/>
      <c r="Y300" s="85">
        <v>1</v>
      </c>
      <c r="Z300" s="85"/>
      <c r="AA300" s="85"/>
      <c r="AB300" s="85"/>
      <c r="AC300" s="85"/>
      <c r="AD300" s="85"/>
      <c r="AE300" s="85"/>
      <c r="AF300" s="85"/>
      <c r="AG300" s="85"/>
      <c r="AH300" s="85"/>
      <c r="AI300" s="85"/>
      <c r="AJ300" s="85"/>
      <c r="AK300" s="85"/>
      <c r="AL300" s="85"/>
      <c r="AM300" s="85"/>
      <c r="AN300" s="85"/>
      <c r="AO300" s="181">
        <f>ABS($Q$2)</f>
        <v>9100.3961563110352</v>
      </c>
      <c r="AP300" s="181">
        <f>ABS($T$2)</f>
        <v>0.65981183734012849</v>
      </c>
      <c r="AQ300" s="5">
        <f t="shared" si="193"/>
        <v>16.255979395558185</v>
      </c>
      <c r="AR300" s="32">
        <f>AVERAGE(AQ300:AQ303)</f>
        <v>26.450401643151235</v>
      </c>
      <c r="AS300" s="33">
        <f>E300*AN300/SUM(Y300,Z300,AA300,AB300,AC300,AD300,AE300,AF300,AG300,AH300,AI300,AJ300,AK300,AL300,AM300,AN300)</f>
        <v>0</v>
      </c>
      <c r="AT300" s="32">
        <f>AVERAGE(AS300:AS303)</f>
        <v>1.7120284959673882E-2</v>
      </c>
      <c r="AU300" s="33"/>
      <c r="AV300" s="33"/>
      <c r="AW300" s="33"/>
      <c r="AX300" s="33"/>
      <c r="AY300" s="33"/>
      <c r="AZ300" s="33"/>
      <c r="BA300" s="33"/>
      <c r="BB300" s="33">
        <f>E300*SUM(AN300,AF300)/(SUM(AN300,AF300)+SUM(Y300,Z300,AA300,AB300,AC300,AD300,AE300,AG300,AH300,AI300,AJ300,AK300,AL300,AM300))</f>
        <v>0</v>
      </c>
      <c r="BC300" s="32">
        <f>AVERAGE(BB300:BB303)</f>
        <v>1.7120284959673882E-2</v>
      </c>
      <c r="BD300" s="33"/>
      <c r="BE300" s="33"/>
      <c r="BF300" s="33"/>
    </row>
    <row r="301" spans="1:58">
      <c r="A301" s="6" t="s">
        <v>163</v>
      </c>
      <c r="B301" s="6" t="s">
        <v>224</v>
      </c>
      <c r="C301" s="6" t="s">
        <v>75</v>
      </c>
      <c r="D301" s="6" t="s">
        <v>6</v>
      </c>
      <c r="E301" s="7">
        <v>7.1370057761669159E-2</v>
      </c>
      <c r="F301" s="48">
        <v>17625</v>
      </c>
      <c r="G301" s="48">
        <v>1</v>
      </c>
      <c r="H301" s="48">
        <v>17624</v>
      </c>
      <c r="I301" s="85">
        <v>17549</v>
      </c>
      <c r="J301" s="85">
        <v>4</v>
      </c>
      <c r="K301" s="85">
        <v>59</v>
      </c>
      <c r="L301" s="85">
        <v>2</v>
      </c>
      <c r="M301" s="85">
        <v>7</v>
      </c>
      <c r="N301" s="85"/>
      <c r="O301" s="85"/>
      <c r="P301" s="85"/>
      <c r="Q301" s="85">
        <v>2</v>
      </c>
      <c r="R301" s="85">
        <v>1</v>
      </c>
      <c r="S301" s="85"/>
      <c r="T301" s="88"/>
      <c r="U301" s="85"/>
      <c r="V301" s="85"/>
      <c r="W301" s="88"/>
      <c r="X301" s="85"/>
      <c r="Y301" s="85"/>
      <c r="Z301" s="85"/>
      <c r="AA301" s="85">
        <v>1</v>
      </c>
      <c r="AB301" s="85"/>
      <c r="AC301" s="85"/>
      <c r="AD301" s="85"/>
      <c r="AE301" s="85"/>
      <c r="AF301" s="85"/>
      <c r="AG301" s="85"/>
      <c r="AH301" s="85"/>
      <c r="AI301" s="85"/>
      <c r="AJ301" s="85"/>
      <c r="AK301" s="85"/>
      <c r="AL301" s="85"/>
      <c r="AM301" s="88"/>
      <c r="AN301" s="85"/>
      <c r="AO301" s="88">
        <f t="shared" ref="AO301:AO303" si="201">ABS($Q$2)</f>
        <v>9100.3961563110352</v>
      </c>
      <c r="AP301" s="88">
        <f t="shared" ref="AP301:AP303" si="202">ABS($T$2)</f>
        <v>0.65981183734012849</v>
      </c>
      <c r="AQ301" s="5">
        <f t="shared" si="193"/>
        <v>15.685044153198699</v>
      </c>
      <c r="AR301" s="5" t="s">
        <v>54</v>
      </c>
      <c r="AS301" s="33">
        <f t="shared" ref="AS301:AS311" si="203">E301*AN301/SUM(Y301,Z301,AA301,AB301,AC301,AD301,AE301,AF301,AG301,AH301,AI301,AJ301,AK301,AL301,AM301,AN301)</f>
        <v>0</v>
      </c>
      <c r="AT301" s="5" t="s">
        <v>54</v>
      </c>
      <c r="AU301" s="5"/>
      <c r="AV301" s="5"/>
      <c r="AW301" s="5"/>
      <c r="AX301" s="5"/>
      <c r="AY301" s="5"/>
      <c r="AZ301" s="5"/>
      <c r="BA301" s="5"/>
      <c r="BB301" s="33">
        <f t="shared" ref="BB301:BB311" si="204">E301*SUM(AN301,AF301)/(SUM(AN301,AF301)+SUM(Y301,Z301,AA301,AB301,AC301,AD301,AE301,AG301,AH301,AI301,AJ301,AK301,AL301,AM301))</f>
        <v>0</v>
      </c>
      <c r="BC301" s="5" t="s">
        <v>54</v>
      </c>
      <c r="BD301" s="5"/>
      <c r="BE301" s="5"/>
      <c r="BF301" s="5"/>
    </row>
    <row r="302" spans="1:58">
      <c r="A302" s="6" t="s">
        <v>172</v>
      </c>
      <c r="B302" s="6" t="s">
        <v>224</v>
      </c>
      <c r="C302" s="6" t="s">
        <v>75</v>
      </c>
      <c r="D302" s="6" t="s">
        <v>6</v>
      </c>
      <c r="E302" s="7">
        <v>0.1991180032491684</v>
      </c>
      <c r="F302" s="48">
        <v>18953</v>
      </c>
      <c r="G302" s="48">
        <v>3</v>
      </c>
      <c r="H302" s="48">
        <v>18950</v>
      </c>
      <c r="I302" s="85">
        <v>18852</v>
      </c>
      <c r="J302" s="85">
        <v>13</v>
      </c>
      <c r="K302" s="85">
        <v>72</v>
      </c>
      <c r="L302" s="85">
        <v>1</v>
      </c>
      <c r="M302" s="85">
        <v>9</v>
      </c>
      <c r="N302" s="85"/>
      <c r="O302" s="85"/>
      <c r="P302" s="85"/>
      <c r="Q302" s="85">
        <v>2</v>
      </c>
      <c r="R302" s="85">
        <v>1</v>
      </c>
      <c r="S302" s="85"/>
      <c r="T302" s="85"/>
      <c r="U302" s="85"/>
      <c r="V302" s="85"/>
      <c r="W302" s="85"/>
      <c r="X302" s="85"/>
      <c r="Y302" s="85">
        <v>2</v>
      </c>
      <c r="Z302" s="85"/>
      <c r="AA302" s="85">
        <v>1</v>
      </c>
      <c r="AB302" s="85"/>
      <c r="AC302" s="85"/>
      <c r="AD302" s="85"/>
      <c r="AE302" s="85"/>
      <c r="AF302" s="85"/>
      <c r="AG302" s="85"/>
      <c r="AH302" s="85"/>
      <c r="AI302" s="85"/>
      <c r="AJ302" s="85"/>
      <c r="AK302" s="85"/>
      <c r="AL302" s="85"/>
      <c r="AM302" s="85"/>
      <c r="AN302" s="85"/>
      <c r="AO302" s="88">
        <f t="shared" si="201"/>
        <v>9100.3961563110352</v>
      </c>
      <c r="AP302" s="88">
        <f t="shared" si="202"/>
        <v>0.65981183734012849</v>
      </c>
      <c r="AQ302" s="5">
        <f t="shared" si="193"/>
        <v>43.760293470539082</v>
      </c>
      <c r="AR302" s="4">
        <f>_xlfn.STDEV.P(AQ300:AQ303)</f>
        <v>11.540940209546196</v>
      </c>
      <c r="AS302" s="33">
        <f t="shared" si="203"/>
        <v>0</v>
      </c>
      <c r="AT302" s="4">
        <f>_xlfn.STDEV.P(AS300:AS303)</f>
        <v>2.9653203390212449E-2</v>
      </c>
      <c r="BB302" s="33">
        <f t="shared" si="204"/>
        <v>0</v>
      </c>
      <c r="BC302" s="4">
        <f>_xlfn.STDEV.P(BB300:BB303)</f>
        <v>2.9653203390212449E-2</v>
      </c>
    </row>
    <row r="303" spans="1:58" ht="15.75" thickBot="1">
      <c r="A303" s="6" t="s">
        <v>181</v>
      </c>
      <c r="B303" s="6" t="s">
        <v>224</v>
      </c>
      <c r="C303" s="6" t="s">
        <v>75</v>
      </c>
      <c r="D303" s="6" t="s">
        <v>6</v>
      </c>
      <c r="E303" s="7">
        <v>0.13696227967739105</v>
      </c>
      <c r="F303" s="48">
        <v>18369</v>
      </c>
      <c r="G303" s="48">
        <v>2</v>
      </c>
      <c r="H303" s="48">
        <v>18367</v>
      </c>
      <c r="I303" s="85">
        <v>18296</v>
      </c>
      <c r="J303" s="85">
        <v>5</v>
      </c>
      <c r="K303" s="85">
        <v>59</v>
      </c>
      <c r="L303" s="85">
        <v>1</v>
      </c>
      <c r="M303" s="85">
        <v>3</v>
      </c>
      <c r="N303" s="85"/>
      <c r="O303" s="85"/>
      <c r="P303" s="85"/>
      <c r="Q303" s="85">
        <v>3</v>
      </c>
      <c r="R303" s="85"/>
      <c r="S303" s="85"/>
      <c r="T303" s="85"/>
      <c r="U303" s="85"/>
      <c r="V303" s="85"/>
      <c r="W303" s="85"/>
      <c r="X303" s="85"/>
      <c r="Y303" s="85"/>
      <c r="Z303" s="85"/>
      <c r="AA303" s="85"/>
      <c r="AB303" s="85"/>
      <c r="AC303" s="85"/>
      <c r="AD303" s="85">
        <v>1</v>
      </c>
      <c r="AE303" s="85"/>
      <c r="AF303" s="85"/>
      <c r="AG303" s="85"/>
      <c r="AH303" s="85"/>
      <c r="AI303" s="85"/>
      <c r="AJ303" s="85"/>
      <c r="AK303" s="85"/>
      <c r="AL303" s="85"/>
      <c r="AM303" s="85"/>
      <c r="AN303" s="85">
        <v>1</v>
      </c>
      <c r="AO303" s="179">
        <f t="shared" si="201"/>
        <v>9100.3961563110352</v>
      </c>
      <c r="AP303" s="179">
        <f t="shared" si="202"/>
        <v>0.65981183734012849</v>
      </c>
      <c r="AQ303" s="5">
        <f t="shared" si="193"/>
        <v>30.100289553308965</v>
      </c>
      <c r="AS303" s="33">
        <f t="shared" si="203"/>
        <v>6.8481139838695526E-2</v>
      </c>
      <c r="BB303" s="33">
        <f t="shared" si="204"/>
        <v>6.8481139838695526E-2</v>
      </c>
    </row>
    <row r="304" spans="1:58">
      <c r="A304" s="6" t="s">
        <v>189</v>
      </c>
      <c r="B304" s="6" t="s">
        <v>223</v>
      </c>
      <c r="C304" s="6" t="s">
        <v>75</v>
      </c>
      <c r="D304" s="6" t="s">
        <v>6</v>
      </c>
      <c r="E304" s="7">
        <v>2.2453975677490234</v>
      </c>
      <c r="F304" s="48">
        <v>12896</v>
      </c>
      <c r="G304" s="48">
        <v>23</v>
      </c>
      <c r="H304" s="48">
        <v>12873</v>
      </c>
      <c r="I304" s="85">
        <v>12840</v>
      </c>
      <c r="J304" s="85">
        <v>1</v>
      </c>
      <c r="K304" s="85">
        <v>19</v>
      </c>
      <c r="L304" s="85"/>
      <c r="M304" s="85">
        <v>5</v>
      </c>
      <c r="N304" s="85"/>
      <c r="O304" s="85"/>
      <c r="P304" s="85">
        <v>1</v>
      </c>
      <c r="Q304" s="85">
        <v>2</v>
      </c>
      <c r="R304" s="85">
        <v>1</v>
      </c>
      <c r="S304" s="85"/>
      <c r="T304" s="85"/>
      <c r="U304" s="85"/>
      <c r="V304" s="85">
        <v>3</v>
      </c>
      <c r="W304" s="85"/>
      <c r="X304" s="88">
        <v>1</v>
      </c>
      <c r="Y304" s="88">
        <v>5</v>
      </c>
      <c r="Z304" s="85"/>
      <c r="AA304" s="85"/>
      <c r="AB304" s="85"/>
      <c r="AC304" s="85">
        <v>2</v>
      </c>
      <c r="AD304" s="85"/>
      <c r="AE304" s="85"/>
      <c r="AF304" s="85">
        <v>1</v>
      </c>
      <c r="AG304" s="85"/>
      <c r="AH304" s="85"/>
      <c r="AI304" s="85"/>
      <c r="AJ304" s="85"/>
      <c r="AK304" s="85"/>
      <c r="AL304" s="85">
        <v>7</v>
      </c>
      <c r="AM304" s="85"/>
      <c r="AN304" s="85">
        <v>8</v>
      </c>
      <c r="AO304" s="179">
        <f>ABS($Q$6)</f>
        <v>2573.8602876663208</v>
      </c>
      <c r="AP304" s="179">
        <f>ABS($T$6)</f>
        <v>0.62480733328719151</v>
      </c>
      <c r="AQ304" s="5">
        <f t="shared" si="193"/>
        <v>1744.7703579784361</v>
      </c>
      <c r="AR304" s="32">
        <f>AVERAGE(AQ304:AQ307)</f>
        <v>1686.5075687418498</v>
      </c>
      <c r="AS304" s="33">
        <f t="shared" si="203"/>
        <v>0.78100784965183423</v>
      </c>
      <c r="AT304" s="32">
        <f>AVERAGE(AS304:AS307)</f>
        <v>0.77206041650927582</v>
      </c>
      <c r="BB304" s="33">
        <f t="shared" si="204"/>
        <v>0.87863383085831348</v>
      </c>
      <c r="BC304" s="32">
        <f>AVERAGE(BB304:BB307)</f>
        <v>0.79646691181089568</v>
      </c>
    </row>
    <row r="305" spans="1:58">
      <c r="A305" s="6" t="s">
        <v>198</v>
      </c>
      <c r="B305" s="6" t="s">
        <v>223</v>
      </c>
      <c r="C305" s="6" t="s">
        <v>75</v>
      </c>
      <c r="D305" s="6" t="s">
        <v>6</v>
      </c>
      <c r="E305" s="7">
        <v>3.1368136405944824</v>
      </c>
      <c r="F305" s="48">
        <v>12848</v>
      </c>
      <c r="G305" s="48">
        <v>32</v>
      </c>
      <c r="H305" s="48">
        <v>12816</v>
      </c>
      <c r="I305" s="85">
        <v>12780</v>
      </c>
      <c r="J305" s="85">
        <v>3</v>
      </c>
      <c r="K305" s="85">
        <v>19</v>
      </c>
      <c r="L305" s="85"/>
      <c r="M305" s="85">
        <v>7</v>
      </c>
      <c r="N305" s="85"/>
      <c r="O305" s="85"/>
      <c r="P305" s="85"/>
      <c r="Q305" s="85">
        <v>5</v>
      </c>
      <c r="R305" s="85">
        <v>1</v>
      </c>
      <c r="S305" s="85"/>
      <c r="T305" s="85"/>
      <c r="U305" s="85"/>
      <c r="V305" s="85">
        <v>1</v>
      </c>
      <c r="W305" s="85"/>
      <c r="X305" s="85"/>
      <c r="Y305" s="85">
        <v>16</v>
      </c>
      <c r="Z305" s="85"/>
      <c r="AA305" s="85">
        <v>1</v>
      </c>
      <c r="AB305" s="85"/>
      <c r="AC305" s="85">
        <v>1</v>
      </c>
      <c r="AD305" s="85"/>
      <c r="AE305" s="85"/>
      <c r="AF305" s="85"/>
      <c r="AG305" s="85">
        <v>1</v>
      </c>
      <c r="AH305" s="85"/>
      <c r="AI305" s="85"/>
      <c r="AJ305" s="85"/>
      <c r="AK305" s="85"/>
      <c r="AL305" s="85"/>
      <c r="AM305" s="85">
        <v>2</v>
      </c>
      <c r="AN305" s="85">
        <v>11</v>
      </c>
      <c r="AO305" s="179">
        <f t="shared" ref="AO305:AO307" si="205">ABS($Q$6)</f>
        <v>2573.8602876663208</v>
      </c>
      <c r="AP305" s="179">
        <f t="shared" ref="AP305:AP307" si="206">ABS($T$6)</f>
        <v>0.62480733328719151</v>
      </c>
      <c r="AQ305" s="5">
        <f t="shared" si="193"/>
        <v>2437.4389360803902</v>
      </c>
      <c r="AR305" s="5" t="s">
        <v>54</v>
      </c>
      <c r="AS305" s="33">
        <f t="shared" si="203"/>
        <v>1.0782796889543533</v>
      </c>
      <c r="AT305" s="5" t="s">
        <v>54</v>
      </c>
      <c r="BB305" s="33">
        <f t="shared" si="204"/>
        <v>1.0782796889543533</v>
      </c>
      <c r="BC305" s="5" t="s">
        <v>54</v>
      </c>
    </row>
    <row r="306" spans="1:58">
      <c r="A306" s="6" t="s">
        <v>207</v>
      </c>
      <c r="B306" s="6" t="s">
        <v>223</v>
      </c>
      <c r="C306" s="6" t="s">
        <v>75</v>
      </c>
      <c r="D306" s="6" t="s">
        <v>6</v>
      </c>
      <c r="E306" s="7">
        <v>1.7390296459197998</v>
      </c>
      <c r="F306" s="48">
        <v>11581</v>
      </c>
      <c r="G306" s="48">
        <v>16</v>
      </c>
      <c r="H306" s="48">
        <v>11565</v>
      </c>
      <c r="I306" s="85">
        <v>11528</v>
      </c>
      <c r="J306" s="85">
        <v>2</v>
      </c>
      <c r="K306" s="85">
        <v>24</v>
      </c>
      <c r="L306" s="85"/>
      <c r="M306" s="85">
        <v>2</v>
      </c>
      <c r="N306" s="85">
        <v>1</v>
      </c>
      <c r="O306" s="85"/>
      <c r="P306" s="85">
        <v>1</v>
      </c>
      <c r="Q306" s="85">
        <v>6</v>
      </c>
      <c r="R306" s="85">
        <v>1</v>
      </c>
      <c r="S306" s="85"/>
      <c r="T306" s="85"/>
      <c r="U306" s="85"/>
      <c r="V306" s="85"/>
      <c r="W306" s="85"/>
      <c r="X306" s="85"/>
      <c r="Y306" s="85"/>
      <c r="Z306" s="85"/>
      <c r="AA306" s="85">
        <v>1</v>
      </c>
      <c r="AB306" s="85"/>
      <c r="AC306" s="85">
        <v>1</v>
      </c>
      <c r="AD306" s="85"/>
      <c r="AE306" s="85">
        <v>1</v>
      </c>
      <c r="AF306" s="85"/>
      <c r="AG306" s="85">
        <v>2</v>
      </c>
      <c r="AH306" s="85"/>
      <c r="AI306" s="85"/>
      <c r="AJ306" s="85"/>
      <c r="AK306" s="85"/>
      <c r="AL306" s="85">
        <v>4</v>
      </c>
      <c r="AM306" s="85"/>
      <c r="AN306" s="85">
        <v>7</v>
      </c>
      <c r="AO306" s="179">
        <f t="shared" si="205"/>
        <v>2573.8602876663208</v>
      </c>
      <c r="AP306" s="179">
        <f t="shared" si="206"/>
        <v>0.62480733328719151</v>
      </c>
      <c r="AQ306" s="5">
        <f t="shared" si="193"/>
        <v>1351.3007324080911</v>
      </c>
      <c r="AR306" s="4">
        <f>_xlfn.STDEV.P(AQ304:AQ307)</f>
        <v>475.47872558534044</v>
      </c>
      <c r="AS306" s="33">
        <f t="shared" si="203"/>
        <v>0.76082547008991241</v>
      </c>
      <c r="AT306" s="4">
        <f>_xlfn.STDEV.P(AS304:AS307)</f>
        <v>0.21584197786158293</v>
      </c>
      <c r="BB306" s="33">
        <f t="shared" si="204"/>
        <v>0.76082547008991241</v>
      </c>
      <c r="BC306" s="4">
        <f>_xlfn.STDEV.P(BB304:BB307)</f>
        <v>0.22093334156671476</v>
      </c>
    </row>
    <row r="307" spans="1:58" ht="15.75" thickBot="1">
      <c r="A307" s="6" t="s">
        <v>216</v>
      </c>
      <c r="B307" s="6" t="s">
        <v>223</v>
      </c>
      <c r="C307" s="6" t="s">
        <v>75</v>
      </c>
      <c r="D307" s="6" t="s">
        <v>6</v>
      </c>
      <c r="E307" s="7">
        <v>1.5604288578033447</v>
      </c>
      <c r="F307" s="48">
        <v>8066</v>
      </c>
      <c r="G307" s="48">
        <v>10</v>
      </c>
      <c r="H307" s="48">
        <v>8056</v>
      </c>
      <c r="I307" s="85">
        <v>8040</v>
      </c>
      <c r="J307" s="85">
        <v>1</v>
      </c>
      <c r="K307" s="85">
        <v>13</v>
      </c>
      <c r="L307" s="85"/>
      <c r="M307" s="85"/>
      <c r="N307" s="85"/>
      <c r="O307" s="85"/>
      <c r="P307" s="85"/>
      <c r="Q307" s="85">
        <v>2</v>
      </c>
      <c r="R307" s="85"/>
      <c r="S307" s="85"/>
      <c r="T307" s="85"/>
      <c r="U307" s="85"/>
      <c r="V307" s="85"/>
      <c r="W307" s="85"/>
      <c r="X307" s="85"/>
      <c r="Y307" s="85">
        <v>2</v>
      </c>
      <c r="Z307" s="85"/>
      <c r="AA307" s="85"/>
      <c r="AB307" s="85"/>
      <c r="AC307" s="85">
        <v>1</v>
      </c>
      <c r="AD307" s="85"/>
      <c r="AE307" s="85"/>
      <c r="AF307" s="85"/>
      <c r="AG307" s="85"/>
      <c r="AH307" s="85"/>
      <c r="AI307" s="85"/>
      <c r="AJ307" s="85"/>
      <c r="AK307" s="85">
        <v>1</v>
      </c>
      <c r="AL307" s="85">
        <v>3</v>
      </c>
      <c r="AM307" s="85"/>
      <c r="AN307" s="85">
        <v>3</v>
      </c>
      <c r="AO307" s="179">
        <f t="shared" si="205"/>
        <v>2573.8602876663208</v>
      </c>
      <c r="AP307" s="179">
        <f t="shared" si="206"/>
        <v>0.62480733328719151</v>
      </c>
      <c r="AQ307" s="5">
        <f t="shared" si="193"/>
        <v>1212.520248500482</v>
      </c>
      <c r="AS307" s="33">
        <f t="shared" si="203"/>
        <v>0.4681286573410034</v>
      </c>
      <c r="BB307" s="33">
        <f t="shared" si="204"/>
        <v>0.4681286573410034</v>
      </c>
    </row>
    <row r="308" spans="1:58">
      <c r="A308" s="6" t="s">
        <v>153</v>
      </c>
      <c r="B308" s="6" t="s">
        <v>222</v>
      </c>
      <c r="C308" s="6" t="s">
        <v>75</v>
      </c>
      <c r="D308" s="6" t="s">
        <v>6</v>
      </c>
      <c r="E308" s="7">
        <v>15.941139221191406</v>
      </c>
      <c r="F308" s="48">
        <v>10323</v>
      </c>
      <c r="G308" s="48">
        <v>130</v>
      </c>
      <c r="H308" s="48">
        <v>10193</v>
      </c>
      <c r="I308" s="85">
        <v>10083</v>
      </c>
      <c r="J308" s="85">
        <v>9</v>
      </c>
      <c r="K308" s="85">
        <v>61</v>
      </c>
      <c r="L308" s="85"/>
      <c r="M308" s="85">
        <v>11</v>
      </c>
      <c r="N308" s="85">
        <v>1</v>
      </c>
      <c r="O308" s="85"/>
      <c r="P308" s="85">
        <v>1</v>
      </c>
      <c r="Q308" s="85">
        <v>8</v>
      </c>
      <c r="R308" s="85">
        <v>8</v>
      </c>
      <c r="S308" s="85"/>
      <c r="T308" s="85">
        <v>3</v>
      </c>
      <c r="U308" s="85"/>
      <c r="V308" s="85">
        <v>8</v>
      </c>
      <c r="W308" s="85"/>
      <c r="X308" s="85"/>
      <c r="Y308" s="85">
        <v>21</v>
      </c>
      <c r="Z308" s="85"/>
      <c r="AA308" s="85">
        <v>4</v>
      </c>
      <c r="AB308" s="85">
        <v>1</v>
      </c>
      <c r="AC308" s="85">
        <v>9</v>
      </c>
      <c r="AD308" s="85"/>
      <c r="AE308" s="85">
        <v>2</v>
      </c>
      <c r="AF308" s="85">
        <v>1</v>
      </c>
      <c r="AG308" s="85">
        <v>5</v>
      </c>
      <c r="AH308" s="85">
        <v>5</v>
      </c>
      <c r="AI308" s="85"/>
      <c r="AJ308" s="85">
        <v>5</v>
      </c>
      <c r="AK308" s="85">
        <v>1</v>
      </c>
      <c r="AL308" s="85">
        <v>24</v>
      </c>
      <c r="AM308" s="85"/>
      <c r="AN308" s="85">
        <v>52</v>
      </c>
      <c r="AO308" s="179">
        <f>ABS($Q$10)</f>
        <v>4151.6815185546875</v>
      </c>
      <c r="AP308" s="179">
        <f>ABS($T$10)</f>
        <v>0.62209651472309702</v>
      </c>
      <c r="AQ308" s="5">
        <f t="shared" si="193"/>
        <v>7679.3651680396461</v>
      </c>
      <c r="AR308" s="32">
        <f>AVERAGE(AQ308:AQ311)</f>
        <v>7103.0359215479302</v>
      </c>
      <c r="AS308" s="33">
        <f t="shared" si="203"/>
        <v>6.3764556884765629</v>
      </c>
      <c r="AT308" s="32">
        <f>AVERAGE(AS308:AS311)</f>
        <v>6.7987828443868779</v>
      </c>
      <c r="BB308" s="33">
        <f t="shared" si="204"/>
        <v>6.4990798363318811</v>
      </c>
      <c r="BC308" s="32">
        <f>AVERAGE(BB308:BB311)</f>
        <v>6.8294388813507076</v>
      </c>
    </row>
    <row r="309" spans="1:58">
      <c r="A309" s="6" t="s">
        <v>162</v>
      </c>
      <c r="B309" s="6" t="s">
        <v>222</v>
      </c>
      <c r="C309" s="6" t="s">
        <v>75</v>
      </c>
      <c r="D309" s="6" t="s">
        <v>6</v>
      </c>
      <c r="E309" s="7">
        <v>15.122076034545898</v>
      </c>
      <c r="F309" s="48">
        <v>11297</v>
      </c>
      <c r="G309" s="48">
        <v>135</v>
      </c>
      <c r="H309" s="48">
        <v>11162</v>
      </c>
      <c r="I309" s="85">
        <v>11009</v>
      </c>
      <c r="J309" s="85">
        <v>15</v>
      </c>
      <c r="K309" s="85">
        <v>68</v>
      </c>
      <c r="L309" s="85">
        <v>5</v>
      </c>
      <c r="M309" s="85">
        <v>12</v>
      </c>
      <c r="N309" s="85">
        <v>3</v>
      </c>
      <c r="O309" s="85"/>
      <c r="P309" s="85"/>
      <c r="Q309" s="85">
        <v>14</v>
      </c>
      <c r="R309" s="85">
        <v>20</v>
      </c>
      <c r="S309" s="85">
        <v>1</v>
      </c>
      <c r="T309" s="85"/>
      <c r="U309" s="85"/>
      <c r="V309" s="85">
        <v>12</v>
      </c>
      <c r="W309" s="85"/>
      <c r="X309" s="85">
        <v>3</v>
      </c>
      <c r="Y309" s="85">
        <v>24</v>
      </c>
      <c r="Z309" s="85">
        <v>1</v>
      </c>
      <c r="AA309" s="85">
        <v>3</v>
      </c>
      <c r="AB309" s="85"/>
      <c r="AC309" s="85">
        <v>1</v>
      </c>
      <c r="AD309" s="85">
        <v>2</v>
      </c>
      <c r="AE309" s="85">
        <v>3</v>
      </c>
      <c r="AF309" s="85"/>
      <c r="AG309" s="85">
        <v>2</v>
      </c>
      <c r="AH309" s="85"/>
      <c r="AI309" s="85"/>
      <c r="AJ309" s="85"/>
      <c r="AK309" s="85"/>
      <c r="AL309" s="85">
        <v>31</v>
      </c>
      <c r="AM309" s="85"/>
      <c r="AN309" s="85">
        <v>68</v>
      </c>
      <c r="AO309" s="179">
        <f t="shared" ref="AO309:AO311" si="207">ABS($Q$10)</f>
        <v>4151.6815185546875</v>
      </c>
      <c r="AP309" s="179">
        <f t="shared" ref="AP309:AP311" si="208">ABS($T$10)</f>
        <v>0.62209651472309702</v>
      </c>
      <c r="AQ309" s="5">
        <f t="shared" si="193"/>
        <v>7284.7957951313674</v>
      </c>
      <c r="AR309" s="5" t="s">
        <v>54</v>
      </c>
      <c r="AS309" s="33">
        <f t="shared" si="203"/>
        <v>7.6170457062897858</v>
      </c>
      <c r="AT309" s="5" t="s">
        <v>54</v>
      </c>
      <c r="BB309" s="33">
        <f t="shared" si="204"/>
        <v>7.6170457062897858</v>
      </c>
      <c r="BC309" s="5" t="s">
        <v>54</v>
      </c>
    </row>
    <row r="310" spans="1:58">
      <c r="A310" s="6" t="s">
        <v>171</v>
      </c>
      <c r="B310" s="6" t="s">
        <v>222</v>
      </c>
      <c r="C310" s="6" t="s">
        <v>75</v>
      </c>
      <c r="D310" s="6" t="s">
        <v>6</v>
      </c>
      <c r="E310" s="7">
        <v>13.338476181030273</v>
      </c>
      <c r="F310" s="48">
        <v>9196</v>
      </c>
      <c r="G310" s="48">
        <v>97</v>
      </c>
      <c r="H310" s="48">
        <v>9099</v>
      </c>
      <c r="I310" s="85">
        <v>8995</v>
      </c>
      <c r="J310" s="85">
        <v>8</v>
      </c>
      <c r="K310" s="85">
        <v>44</v>
      </c>
      <c r="L310" s="85">
        <v>3</v>
      </c>
      <c r="M310" s="85">
        <v>13</v>
      </c>
      <c r="N310" s="85">
        <v>2</v>
      </c>
      <c r="O310" s="85"/>
      <c r="P310" s="85">
        <v>1</v>
      </c>
      <c r="Q310" s="85">
        <v>10</v>
      </c>
      <c r="R310" s="85">
        <v>14</v>
      </c>
      <c r="S310" s="85"/>
      <c r="T310" s="85">
        <v>1</v>
      </c>
      <c r="U310" s="85"/>
      <c r="V310" s="85">
        <v>7</v>
      </c>
      <c r="W310" s="85"/>
      <c r="X310" s="85">
        <v>1</v>
      </c>
      <c r="Y310" s="85">
        <v>21</v>
      </c>
      <c r="Z310" s="85"/>
      <c r="AA310" s="85"/>
      <c r="AB310" s="85"/>
      <c r="AC310" s="85">
        <v>3</v>
      </c>
      <c r="AD310" s="85">
        <v>1</v>
      </c>
      <c r="AE310" s="85">
        <v>2</v>
      </c>
      <c r="AF310" s="85"/>
      <c r="AG310" s="85">
        <v>4</v>
      </c>
      <c r="AH310" s="85"/>
      <c r="AI310" s="85"/>
      <c r="AJ310" s="85">
        <v>3</v>
      </c>
      <c r="AK310" s="85">
        <v>1</v>
      </c>
      <c r="AL310" s="85">
        <v>19</v>
      </c>
      <c r="AM310" s="85"/>
      <c r="AN310" s="85">
        <v>43</v>
      </c>
      <c r="AO310" s="179">
        <f t="shared" si="207"/>
        <v>4151.6815185546875</v>
      </c>
      <c r="AP310" s="179">
        <f t="shared" si="208"/>
        <v>0.62209651472309702</v>
      </c>
      <c r="AQ310" s="5">
        <f t="shared" si="193"/>
        <v>6425.577743099022</v>
      </c>
      <c r="AR310" s="4">
        <f>_xlfn.STDEV.P(AQ308:AQ311)</f>
        <v>455.69808653910974</v>
      </c>
      <c r="AS310" s="33">
        <f t="shared" si="203"/>
        <v>5.9129327400443481</v>
      </c>
      <c r="AT310" s="4">
        <f>_xlfn.STDEV.P(AS308:AS311)</f>
        <v>0.68422599754450908</v>
      </c>
      <c r="BB310" s="33">
        <f t="shared" si="204"/>
        <v>5.9129327400443481</v>
      </c>
      <c r="BC310" s="4">
        <f>_xlfn.STDEV.P(BB308:BB311)</f>
        <v>0.66715128697914039</v>
      </c>
    </row>
    <row r="311" spans="1:58" ht="15.75" thickBot="1">
      <c r="A311" s="6" t="s">
        <v>180</v>
      </c>
      <c r="B311" s="6" t="s">
        <v>222</v>
      </c>
      <c r="C311" s="6" t="s">
        <v>75</v>
      </c>
      <c r="D311" s="6" t="s">
        <v>6</v>
      </c>
      <c r="E311" s="7">
        <v>14.577394485473633</v>
      </c>
      <c r="F311" s="48">
        <v>9894</v>
      </c>
      <c r="G311" s="48">
        <v>114</v>
      </c>
      <c r="H311" s="48">
        <v>9780</v>
      </c>
      <c r="I311" s="85">
        <v>9659</v>
      </c>
      <c r="J311" s="85">
        <v>5</v>
      </c>
      <c r="K311" s="85">
        <v>74</v>
      </c>
      <c r="L311" s="85">
        <v>1</v>
      </c>
      <c r="M311" s="85">
        <v>4</v>
      </c>
      <c r="N311" s="85">
        <v>4</v>
      </c>
      <c r="O311" s="85"/>
      <c r="P311" s="85"/>
      <c r="Q311" s="85">
        <v>12</v>
      </c>
      <c r="R311" s="85">
        <v>11</v>
      </c>
      <c r="S311" s="85"/>
      <c r="T311" s="85">
        <v>1</v>
      </c>
      <c r="U311" s="85">
        <v>2</v>
      </c>
      <c r="V311" s="85">
        <v>7</v>
      </c>
      <c r="W311" s="85"/>
      <c r="X311" s="85"/>
      <c r="Y311" s="85">
        <v>22</v>
      </c>
      <c r="Z311" s="85"/>
      <c r="AA311" s="85">
        <v>3</v>
      </c>
      <c r="AB311" s="85"/>
      <c r="AC311" s="85">
        <v>4</v>
      </c>
      <c r="AD311" s="85"/>
      <c r="AE311" s="85">
        <v>1</v>
      </c>
      <c r="AF311" s="85"/>
      <c r="AG311" s="85">
        <v>2</v>
      </c>
      <c r="AH311" s="85">
        <v>6</v>
      </c>
      <c r="AI311" s="85"/>
      <c r="AJ311" s="85">
        <v>3</v>
      </c>
      <c r="AK311" s="85"/>
      <c r="AL311" s="85">
        <v>16</v>
      </c>
      <c r="AM311" s="85"/>
      <c r="AN311" s="85">
        <v>57</v>
      </c>
      <c r="AO311" s="179">
        <f t="shared" si="207"/>
        <v>4151.6815185546875</v>
      </c>
      <c r="AP311" s="179">
        <f t="shared" si="208"/>
        <v>0.62209651472309702</v>
      </c>
      <c r="AQ311" s="5">
        <f t="shared" si="193"/>
        <v>7022.4049799216855</v>
      </c>
      <c r="AS311" s="33">
        <f t="shared" si="203"/>
        <v>7.2886972427368164</v>
      </c>
      <c r="BB311" s="33">
        <f t="shared" si="204"/>
        <v>7.2886972427368164</v>
      </c>
    </row>
    <row r="312" spans="1:58" s="12" customFormat="1" ht="15.75" thickBot="1">
      <c r="A312" s="6" t="s">
        <v>154</v>
      </c>
      <c r="B312" s="6" t="s">
        <v>224</v>
      </c>
      <c r="C312" s="6" t="s">
        <v>74</v>
      </c>
      <c r="D312" s="6" t="s">
        <v>3</v>
      </c>
      <c r="E312" s="7">
        <v>0.96192252635955811</v>
      </c>
      <c r="F312" s="48">
        <v>17006</v>
      </c>
      <c r="G312" s="48">
        <v>13</v>
      </c>
      <c r="H312" s="48">
        <v>16993</v>
      </c>
      <c r="I312" s="85">
        <v>16928</v>
      </c>
      <c r="J312" s="85">
        <v>11</v>
      </c>
      <c r="K312" s="85">
        <v>49</v>
      </c>
      <c r="L312" s="85"/>
      <c r="M312" s="85">
        <v>12</v>
      </c>
      <c r="N312" s="85"/>
      <c r="O312" s="85"/>
      <c r="P312" s="85"/>
      <c r="Q312" s="85">
        <v>3</v>
      </c>
      <c r="R312" s="85">
        <v>1</v>
      </c>
      <c r="S312" s="85"/>
      <c r="T312" s="85"/>
      <c r="U312" s="85"/>
      <c r="V312" s="85">
        <v>1</v>
      </c>
      <c r="W312" s="85"/>
      <c r="X312" s="85"/>
      <c r="Y312" s="85">
        <v>1</v>
      </c>
      <c r="Z312" s="85"/>
      <c r="AA312" s="85"/>
      <c r="AB312" s="85"/>
      <c r="AC312" s="85"/>
      <c r="AD312" s="85"/>
      <c r="AE312" s="85"/>
      <c r="AF312" s="85"/>
      <c r="AG312" s="85"/>
      <c r="AH312" s="85"/>
      <c r="AI312" s="85"/>
      <c r="AJ312" s="85"/>
      <c r="AK312" s="85"/>
      <c r="AL312" s="85"/>
      <c r="AM312" s="85"/>
      <c r="AN312" s="85"/>
      <c r="AO312" s="88">
        <f>ABS($Q$2)</f>
        <v>9100.3961563110352</v>
      </c>
      <c r="AP312" s="88">
        <f>ABS($T$2)</f>
        <v>0.65981183734012849</v>
      </c>
      <c r="AQ312" s="5">
        <f t="shared" si="193"/>
        <v>211.40234113708871</v>
      </c>
      <c r="AR312" s="32">
        <f>AVERAGE(AQ312:AQ315)</f>
        <v>131.94372234268386</v>
      </c>
      <c r="AS312" s="32">
        <f>E312*AN312/SUM(M312,N312,O312,P312,U312,V312,W312,X312,AC312,AD312,AE312,AF312,AK312,AL312,AM312,AN312)</f>
        <v>0</v>
      </c>
      <c r="AT312" s="32">
        <f>AVERAGE(AS312:AS315)</f>
        <v>1.7121684551239014E-2</v>
      </c>
      <c r="AU312" s="32"/>
      <c r="AV312" s="32"/>
      <c r="AW312" s="32"/>
      <c r="AX312" s="32"/>
      <c r="AY312" s="32"/>
      <c r="AZ312" s="32"/>
      <c r="BA312" s="32"/>
      <c r="BB312" s="32">
        <f>E312*SUM(AN312,AF312)/(SUM(AN312,AF312)+SUM(M312,N312,O312,P312,U312,V312,W312,X312,AC312,AD312,AE312,AK312,AL312,AM312))</f>
        <v>0</v>
      </c>
      <c r="BC312" s="32">
        <f>AVERAGE(BB312:BB315)</f>
        <v>1.7121684551239014E-2</v>
      </c>
      <c r="BD312" s="32"/>
      <c r="BE312" s="32"/>
      <c r="BF312" s="32"/>
    </row>
    <row r="313" spans="1:58" s="8" customFormat="1" ht="15.75" thickBot="1">
      <c r="A313" s="6" t="s">
        <v>163</v>
      </c>
      <c r="B313" s="6" t="s">
        <v>224</v>
      </c>
      <c r="C313" s="6" t="s">
        <v>74</v>
      </c>
      <c r="D313" s="6" t="s">
        <v>3</v>
      </c>
      <c r="E313" s="7">
        <v>0.49967548251152039</v>
      </c>
      <c r="F313" s="48">
        <v>17625</v>
      </c>
      <c r="G313" s="48">
        <v>7</v>
      </c>
      <c r="H313" s="48">
        <v>17618</v>
      </c>
      <c r="I313" s="85">
        <v>17549</v>
      </c>
      <c r="J313" s="85">
        <v>4</v>
      </c>
      <c r="K313" s="85">
        <v>59</v>
      </c>
      <c r="L313" s="85">
        <v>2</v>
      </c>
      <c r="M313" s="85">
        <v>7</v>
      </c>
      <c r="N313" s="85"/>
      <c r="O313" s="85"/>
      <c r="P313" s="85"/>
      <c r="Q313" s="85">
        <v>2</v>
      </c>
      <c r="R313" s="85">
        <v>1</v>
      </c>
      <c r="S313" s="85"/>
      <c r="T313" s="88"/>
      <c r="U313" s="85"/>
      <c r="V313" s="85"/>
      <c r="W313" s="88"/>
      <c r="X313" s="85"/>
      <c r="Y313" s="85"/>
      <c r="Z313" s="85"/>
      <c r="AA313" s="85">
        <v>1</v>
      </c>
      <c r="AB313" s="85"/>
      <c r="AC313" s="85"/>
      <c r="AD313" s="85"/>
      <c r="AE313" s="85"/>
      <c r="AF313" s="85"/>
      <c r="AG313" s="85"/>
      <c r="AH313" s="85"/>
      <c r="AI313" s="85"/>
      <c r="AJ313" s="85"/>
      <c r="AK313" s="85"/>
      <c r="AL313" s="85"/>
      <c r="AM313" s="88"/>
      <c r="AN313" s="85"/>
      <c r="AO313" s="88">
        <f t="shared" ref="AO313:AO315" si="209">ABS($Q$2)</f>
        <v>9100.3961563110352</v>
      </c>
      <c r="AP313" s="88">
        <f t="shared" ref="AP313:AP315" si="210">ABS($T$2)</f>
        <v>0.65981183734012849</v>
      </c>
      <c r="AQ313" s="5">
        <f t="shared" si="193"/>
        <v>109.81400675947505</v>
      </c>
      <c r="AR313" s="5" t="s">
        <v>54</v>
      </c>
      <c r="AS313" s="32">
        <f t="shared" ref="AS313:AS323" si="211">E313*AN313/SUM(M313,N313,O313,P313,U313,V313,W313,X313,AC313,AD313,AE313,AF313,AK313,AL313,AM313,AN313)</f>
        <v>0</v>
      </c>
      <c r="AT313" s="5" t="s">
        <v>54</v>
      </c>
      <c r="AU313" s="5"/>
      <c r="AV313" s="5"/>
      <c r="AW313" s="5"/>
      <c r="AX313" s="5"/>
      <c r="AY313" s="5"/>
      <c r="AZ313" s="5"/>
      <c r="BA313" s="5"/>
      <c r="BB313" s="32">
        <f t="shared" ref="BB313:BB323" si="212">E313*SUM(AN313,AF313)/(SUM(AN313,AF313)+SUM(M313,N313,O313,P313,U313,V313,W313,X313,AC313,AD313,AE313,AK313,AL313,AM313))</f>
        <v>0</v>
      </c>
      <c r="BC313" s="5" t="s">
        <v>54</v>
      </c>
      <c r="BD313" s="5"/>
      <c r="BE313" s="5"/>
      <c r="BF313" s="5"/>
    </row>
    <row r="314" spans="1:58" ht="15.75" thickBot="1">
      <c r="A314" s="6" t="s">
        <v>172</v>
      </c>
      <c r="B314" s="6" t="s">
        <v>224</v>
      </c>
      <c r="C314" s="6" t="s">
        <v>74</v>
      </c>
      <c r="D314" s="6" t="s">
        <v>3</v>
      </c>
      <c r="E314" s="7">
        <v>0.59744858741760254</v>
      </c>
      <c r="F314" s="48">
        <v>18953</v>
      </c>
      <c r="G314" s="48">
        <v>9</v>
      </c>
      <c r="H314" s="48">
        <v>18944</v>
      </c>
      <c r="I314" s="85">
        <v>18852</v>
      </c>
      <c r="J314" s="85">
        <v>13</v>
      </c>
      <c r="K314" s="85">
        <v>72</v>
      </c>
      <c r="L314" s="85">
        <v>1</v>
      </c>
      <c r="M314" s="85">
        <v>9</v>
      </c>
      <c r="N314" s="85"/>
      <c r="O314" s="85"/>
      <c r="P314" s="85"/>
      <c r="Q314" s="85">
        <v>2</v>
      </c>
      <c r="R314" s="85">
        <v>1</v>
      </c>
      <c r="S314" s="85"/>
      <c r="T314" s="85"/>
      <c r="U314" s="85"/>
      <c r="V314" s="85"/>
      <c r="W314" s="85"/>
      <c r="X314" s="85"/>
      <c r="Y314" s="85">
        <v>2</v>
      </c>
      <c r="Z314" s="85"/>
      <c r="AA314" s="85">
        <v>1</v>
      </c>
      <c r="AB314" s="85"/>
      <c r="AC314" s="85"/>
      <c r="AD314" s="85"/>
      <c r="AE314" s="85"/>
      <c r="AF314" s="85"/>
      <c r="AG314" s="85"/>
      <c r="AH314" s="85"/>
      <c r="AI314" s="85"/>
      <c r="AJ314" s="85"/>
      <c r="AK314" s="85"/>
      <c r="AL314" s="85"/>
      <c r="AM314" s="85"/>
      <c r="AN314" s="85"/>
      <c r="AO314" s="88">
        <f t="shared" si="209"/>
        <v>9100.3961563110352</v>
      </c>
      <c r="AP314" s="88">
        <f t="shared" si="210"/>
        <v>0.65981183734012849</v>
      </c>
      <c r="AQ314" s="5">
        <f t="shared" si="193"/>
        <v>131.30166580787318</v>
      </c>
      <c r="AR314" s="4">
        <f>_xlfn.STDEV.P(AQ312:AQ315)</f>
        <v>50.042999598380852</v>
      </c>
      <c r="AS314" s="32">
        <f t="shared" si="211"/>
        <v>0</v>
      </c>
      <c r="AT314" s="4">
        <f>_xlfn.STDEV.P(AS312:AS315)</f>
        <v>2.9655627553913103E-2</v>
      </c>
      <c r="BB314" s="32">
        <f t="shared" si="212"/>
        <v>0</v>
      </c>
      <c r="BC314" s="4">
        <f>_xlfn.STDEV.P(BB312:BB315)</f>
        <v>2.9655627553913103E-2</v>
      </c>
    </row>
    <row r="315" spans="1:58" ht="15.75" thickBot="1">
      <c r="A315" s="6" t="s">
        <v>181</v>
      </c>
      <c r="B315" s="6" t="s">
        <v>224</v>
      </c>
      <c r="C315" s="6" t="s">
        <v>74</v>
      </c>
      <c r="D315" s="6" t="s">
        <v>3</v>
      </c>
      <c r="E315" s="7">
        <v>0.34243369102478027</v>
      </c>
      <c r="F315" s="48">
        <v>18369</v>
      </c>
      <c r="G315" s="48">
        <v>5</v>
      </c>
      <c r="H315" s="48">
        <v>18364</v>
      </c>
      <c r="I315" s="85">
        <v>18296</v>
      </c>
      <c r="J315" s="85">
        <v>5</v>
      </c>
      <c r="K315" s="85">
        <v>59</v>
      </c>
      <c r="L315" s="85">
        <v>1</v>
      </c>
      <c r="M315" s="85">
        <v>3</v>
      </c>
      <c r="N315" s="85"/>
      <c r="O315" s="85"/>
      <c r="P315" s="85"/>
      <c r="Q315" s="85">
        <v>3</v>
      </c>
      <c r="R315" s="85"/>
      <c r="S315" s="85"/>
      <c r="T315" s="85"/>
      <c r="U315" s="85"/>
      <c r="V315" s="85"/>
      <c r="W315" s="85"/>
      <c r="X315" s="85"/>
      <c r="Y315" s="85"/>
      <c r="Z315" s="85"/>
      <c r="AA315" s="85"/>
      <c r="AB315" s="85"/>
      <c r="AC315" s="85"/>
      <c r="AD315" s="85">
        <v>1</v>
      </c>
      <c r="AE315" s="85"/>
      <c r="AF315" s="85"/>
      <c r="AG315" s="85"/>
      <c r="AH315" s="85"/>
      <c r="AI315" s="85"/>
      <c r="AJ315" s="85"/>
      <c r="AK315" s="85"/>
      <c r="AL315" s="85"/>
      <c r="AM315" s="85"/>
      <c r="AN315" s="85">
        <v>1</v>
      </c>
      <c r="AO315" s="179">
        <f t="shared" si="209"/>
        <v>9100.3961563110352</v>
      </c>
      <c r="AP315" s="179">
        <f t="shared" si="210"/>
        <v>0.65981183734012849</v>
      </c>
      <c r="AQ315" s="5">
        <f t="shared" si="193"/>
        <v>75.256875666298512</v>
      </c>
      <c r="AS315" s="32">
        <f t="shared" si="211"/>
        <v>6.8486738204956057E-2</v>
      </c>
      <c r="BB315" s="32">
        <f t="shared" si="212"/>
        <v>6.8486738204956057E-2</v>
      </c>
    </row>
    <row r="316" spans="1:58" ht="15.75" thickBot="1">
      <c r="A316" s="6" t="s">
        <v>189</v>
      </c>
      <c r="B316" s="6" t="s">
        <v>223</v>
      </c>
      <c r="C316" s="6" t="s">
        <v>74</v>
      </c>
      <c r="D316" s="6" t="s">
        <v>3</v>
      </c>
      <c r="E316" s="7">
        <v>2.734058141708374</v>
      </c>
      <c r="F316" s="48">
        <v>12896</v>
      </c>
      <c r="G316" s="48">
        <v>28</v>
      </c>
      <c r="H316" s="48">
        <v>12868</v>
      </c>
      <c r="I316" s="85">
        <v>12840</v>
      </c>
      <c r="J316" s="85">
        <v>1</v>
      </c>
      <c r="K316" s="85">
        <v>19</v>
      </c>
      <c r="L316" s="85"/>
      <c r="M316" s="85">
        <v>5</v>
      </c>
      <c r="N316" s="85"/>
      <c r="O316" s="85"/>
      <c r="P316" s="85">
        <v>1</v>
      </c>
      <c r="Q316" s="85">
        <v>2</v>
      </c>
      <c r="R316" s="85">
        <v>1</v>
      </c>
      <c r="S316" s="85"/>
      <c r="T316" s="85"/>
      <c r="U316" s="85"/>
      <c r="V316" s="85">
        <v>3</v>
      </c>
      <c r="W316" s="85"/>
      <c r="X316" s="88">
        <v>1</v>
      </c>
      <c r="Y316" s="88">
        <v>5</v>
      </c>
      <c r="Z316" s="85"/>
      <c r="AA316" s="85"/>
      <c r="AB316" s="85"/>
      <c r="AC316" s="85">
        <v>2</v>
      </c>
      <c r="AD316" s="85"/>
      <c r="AE316" s="85"/>
      <c r="AF316" s="85">
        <v>1</v>
      </c>
      <c r="AG316" s="85"/>
      <c r="AH316" s="85"/>
      <c r="AI316" s="85"/>
      <c r="AJ316" s="85"/>
      <c r="AK316" s="85"/>
      <c r="AL316" s="85">
        <v>7</v>
      </c>
      <c r="AM316" s="85"/>
      <c r="AN316" s="85">
        <v>8</v>
      </c>
      <c r="AO316" s="179">
        <f>ABS($Q$6)</f>
        <v>2573.8602876663208</v>
      </c>
      <c r="AP316" s="179">
        <f>ABS($T$6)</f>
        <v>0.62480733328719151</v>
      </c>
      <c r="AQ316" s="5">
        <f t="shared" si="193"/>
        <v>2124.480613660116</v>
      </c>
      <c r="AR316" s="32">
        <f>AVERAGE(AQ316:AQ319)</f>
        <v>1551.3203932823262</v>
      </c>
      <c r="AS316" s="32">
        <f t="shared" si="211"/>
        <v>0.78115946905953548</v>
      </c>
      <c r="AT316" s="32">
        <f>AVERAGE(AS316:AS319)</f>
        <v>0.77198693938866381</v>
      </c>
      <c r="BB316" s="32">
        <f t="shared" si="212"/>
        <v>0.87880440269197735</v>
      </c>
      <c r="BC316" s="32">
        <f>AVERAGE(BB316:BB319)</f>
        <v>0.79639817279677427</v>
      </c>
    </row>
    <row r="317" spans="1:58" ht="15.75" thickBot="1">
      <c r="A317" s="6" t="s">
        <v>198</v>
      </c>
      <c r="B317" s="6" t="s">
        <v>223</v>
      </c>
      <c r="C317" s="6" t="s">
        <v>74</v>
      </c>
      <c r="D317" s="6" t="s">
        <v>3</v>
      </c>
      <c r="E317" s="7">
        <v>2.1557188034057617</v>
      </c>
      <c r="F317" s="48">
        <v>12848</v>
      </c>
      <c r="G317" s="48">
        <v>22</v>
      </c>
      <c r="H317" s="48">
        <v>12826</v>
      </c>
      <c r="I317" s="85">
        <v>12780</v>
      </c>
      <c r="J317" s="85">
        <v>3</v>
      </c>
      <c r="K317" s="85">
        <v>19</v>
      </c>
      <c r="L317" s="85"/>
      <c r="M317" s="85">
        <v>7</v>
      </c>
      <c r="N317" s="85"/>
      <c r="O317" s="85"/>
      <c r="P317" s="85"/>
      <c r="Q317" s="85">
        <v>5</v>
      </c>
      <c r="R317" s="85">
        <v>1</v>
      </c>
      <c r="S317" s="85"/>
      <c r="T317" s="85"/>
      <c r="U317" s="85"/>
      <c r="V317" s="85">
        <v>1</v>
      </c>
      <c r="W317" s="85"/>
      <c r="X317" s="85"/>
      <c r="Y317" s="85">
        <v>16</v>
      </c>
      <c r="Z317" s="85"/>
      <c r="AA317" s="85">
        <v>1</v>
      </c>
      <c r="AB317" s="85"/>
      <c r="AC317" s="85">
        <v>1</v>
      </c>
      <c r="AD317" s="85"/>
      <c r="AE317" s="85"/>
      <c r="AF317" s="85"/>
      <c r="AG317" s="85">
        <v>1</v>
      </c>
      <c r="AH317" s="85"/>
      <c r="AI317" s="85"/>
      <c r="AJ317" s="85"/>
      <c r="AK317" s="85"/>
      <c r="AL317" s="85"/>
      <c r="AM317" s="85">
        <v>2</v>
      </c>
      <c r="AN317" s="85">
        <v>11</v>
      </c>
      <c r="AO317" s="179">
        <f t="shared" ref="AO317:AO319" si="213">ABS($Q$6)</f>
        <v>2573.8602876663208</v>
      </c>
      <c r="AP317" s="179">
        <f t="shared" ref="AP317:AP319" si="214">ABS($T$6)</f>
        <v>0.62480733328719151</v>
      </c>
      <c r="AQ317" s="5">
        <f t="shared" si="193"/>
        <v>1675.0861060608061</v>
      </c>
      <c r="AR317" s="5" t="s">
        <v>54</v>
      </c>
      <c r="AS317" s="32">
        <f t="shared" si="211"/>
        <v>1.0778594017028809</v>
      </c>
      <c r="AT317" s="5" t="s">
        <v>54</v>
      </c>
      <c r="BB317" s="32">
        <f t="shared" si="212"/>
        <v>1.0778594017028809</v>
      </c>
      <c r="BC317" s="5" t="s">
        <v>54</v>
      </c>
    </row>
    <row r="318" spans="1:58" ht="15.75" thickBot="1">
      <c r="A318" s="6" t="s">
        <v>207</v>
      </c>
      <c r="B318" s="6" t="s">
        <v>223</v>
      </c>
      <c r="C318" s="6" t="s">
        <v>74</v>
      </c>
      <c r="D318" s="6" t="s">
        <v>3</v>
      </c>
      <c r="E318" s="7">
        <v>1.8477987051010132</v>
      </c>
      <c r="F318" s="48">
        <v>11581</v>
      </c>
      <c r="G318" s="48">
        <v>17</v>
      </c>
      <c r="H318" s="48">
        <v>11564</v>
      </c>
      <c r="I318" s="85">
        <v>11528</v>
      </c>
      <c r="J318" s="85">
        <v>2</v>
      </c>
      <c r="K318" s="85">
        <v>24</v>
      </c>
      <c r="L318" s="85"/>
      <c r="M318" s="85">
        <v>2</v>
      </c>
      <c r="N318" s="85">
        <v>1</v>
      </c>
      <c r="O318" s="85"/>
      <c r="P318" s="85">
        <v>1</v>
      </c>
      <c r="Q318" s="85">
        <v>6</v>
      </c>
      <c r="R318" s="85">
        <v>1</v>
      </c>
      <c r="S318" s="85"/>
      <c r="T318" s="85"/>
      <c r="U318" s="85"/>
      <c r="V318" s="85"/>
      <c r="W318" s="85"/>
      <c r="X318" s="85"/>
      <c r="Y318" s="85"/>
      <c r="Z318" s="85"/>
      <c r="AA318" s="85">
        <v>1</v>
      </c>
      <c r="AB318" s="85"/>
      <c r="AC318" s="85">
        <v>1</v>
      </c>
      <c r="AD318" s="85"/>
      <c r="AE318" s="85">
        <v>1</v>
      </c>
      <c r="AF318" s="85"/>
      <c r="AG318" s="85">
        <v>2</v>
      </c>
      <c r="AH318" s="85"/>
      <c r="AI318" s="85"/>
      <c r="AJ318" s="85"/>
      <c r="AK318" s="85"/>
      <c r="AL318" s="85">
        <v>4</v>
      </c>
      <c r="AM318" s="85"/>
      <c r="AN318" s="85">
        <v>7</v>
      </c>
      <c r="AO318" s="179">
        <f t="shared" si="213"/>
        <v>2573.8602876663208</v>
      </c>
      <c r="AP318" s="179">
        <f t="shared" si="214"/>
        <v>0.62480733328719151</v>
      </c>
      <c r="AQ318" s="5">
        <f t="shared" si="193"/>
        <v>1435.8189634110897</v>
      </c>
      <c r="AR318" s="4">
        <f>_xlfn.STDEV.P(AQ316:AQ319)</f>
        <v>416.90095442611675</v>
      </c>
      <c r="AS318" s="32">
        <f t="shared" si="211"/>
        <v>0.76085829033571128</v>
      </c>
      <c r="AT318" s="4">
        <f>_xlfn.STDEV.P(AS316:AS319)</f>
        <v>0.21571456188312421</v>
      </c>
      <c r="BB318" s="32">
        <f t="shared" si="212"/>
        <v>0.76085829033571128</v>
      </c>
      <c r="BC318" s="4">
        <f>_xlfn.STDEV.P(BB316:BB319)</f>
        <v>0.22083551046745381</v>
      </c>
    </row>
    <row r="319" spans="1:58" ht="15.75" thickBot="1">
      <c r="A319" s="6" t="s">
        <v>216</v>
      </c>
      <c r="B319" s="6" t="s">
        <v>223</v>
      </c>
      <c r="C319" s="6" t="s">
        <v>74</v>
      </c>
      <c r="D319" s="6" t="s">
        <v>3</v>
      </c>
      <c r="E319" s="7">
        <v>1.2481882572174072</v>
      </c>
      <c r="F319" s="48">
        <v>8066</v>
      </c>
      <c r="G319" s="48">
        <v>8</v>
      </c>
      <c r="H319" s="48">
        <v>8058</v>
      </c>
      <c r="I319" s="85">
        <v>8040</v>
      </c>
      <c r="J319" s="85">
        <v>1</v>
      </c>
      <c r="K319" s="85">
        <v>13</v>
      </c>
      <c r="L319" s="85"/>
      <c r="M319" s="85"/>
      <c r="N319" s="85"/>
      <c r="O319" s="85"/>
      <c r="P319" s="85"/>
      <c r="Q319" s="85">
        <v>2</v>
      </c>
      <c r="R319" s="85"/>
      <c r="S319" s="85"/>
      <c r="T319" s="85"/>
      <c r="U319" s="85"/>
      <c r="V319" s="85"/>
      <c r="W319" s="85"/>
      <c r="X319" s="85"/>
      <c r="Y319" s="85">
        <v>2</v>
      </c>
      <c r="Z319" s="85"/>
      <c r="AA319" s="85"/>
      <c r="AB319" s="85"/>
      <c r="AC319" s="85">
        <v>1</v>
      </c>
      <c r="AD319" s="85"/>
      <c r="AE319" s="85"/>
      <c r="AF319" s="85"/>
      <c r="AG319" s="85"/>
      <c r="AH319" s="85"/>
      <c r="AI319" s="85"/>
      <c r="AJ319" s="85"/>
      <c r="AK319" s="85">
        <v>1</v>
      </c>
      <c r="AL319" s="85">
        <v>3</v>
      </c>
      <c r="AM319" s="85"/>
      <c r="AN319" s="85">
        <v>3</v>
      </c>
      <c r="AO319" s="179">
        <f t="shared" si="213"/>
        <v>2573.8602876663208</v>
      </c>
      <c r="AP319" s="179">
        <f t="shared" si="214"/>
        <v>0.62480733328719151</v>
      </c>
      <c r="AQ319" s="5">
        <f t="shared" si="193"/>
        <v>969.8958899972929</v>
      </c>
      <c r="AS319" s="32">
        <f t="shared" si="211"/>
        <v>0.46807059645652771</v>
      </c>
      <c r="BB319" s="32">
        <f t="shared" si="212"/>
        <v>0.46807059645652771</v>
      </c>
    </row>
    <row r="320" spans="1:58" ht="15.75" thickBot="1">
      <c r="A320" s="6" t="s">
        <v>153</v>
      </c>
      <c r="B320" s="6" t="s">
        <v>222</v>
      </c>
      <c r="C320" s="6" t="s">
        <v>74</v>
      </c>
      <c r="D320" s="6" t="s">
        <v>3</v>
      </c>
      <c r="E320" s="7">
        <v>13.475467681884766</v>
      </c>
      <c r="F320" s="48">
        <v>10323</v>
      </c>
      <c r="G320" s="48">
        <v>110</v>
      </c>
      <c r="H320" s="48">
        <v>10213</v>
      </c>
      <c r="I320" s="85">
        <v>10083</v>
      </c>
      <c r="J320" s="85">
        <v>9</v>
      </c>
      <c r="K320" s="85">
        <v>61</v>
      </c>
      <c r="L320" s="85"/>
      <c r="M320" s="85">
        <v>11</v>
      </c>
      <c r="N320" s="85">
        <v>1</v>
      </c>
      <c r="O320" s="85"/>
      <c r="P320" s="85">
        <v>1</v>
      </c>
      <c r="Q320" s="85">
        <v>8</v>
      </c>
      <c r="R320" s="85">
        <v>8</v>
      </c>
      <c r="S320" s="85"/>
      <c r="T320" s="85">
        <v>3</v>
      </c>
      <c r="U320" s="85"/>
      <c r="V320" s="85">
        <v>8</v>
      </c>
      <c r="W320" s="85"/>
      <c r="X320" s="85"/>
      <c r="Y320" s="85">
        <v>21</v>
      </c>
      <c r="Z320" s="85"/>
      <c r="AA320" s="85">
        <v>4</v>
      </c>
      <c r="AB320" s="85">
        <v>1</v>
      </c>
      <c r="AC320" s="85">
        <v>9</v>
      </c>
      <c r="AD320" s="85"/>
      <c r="AE320" s="85">
        <v>2</v>
      </c>
      <c r="AF320" s="85">
        <v>1</v>
      </c>
      <c r="AG320" s="85">
        <v>5</v>
      </c>
      <c r="AH320" s="85">
        <v>5</v>
      </c>
      <c r="AI320" s="85"/>
      <c r="AJ320" s="85">
        <v>5</v>
      </c>
      <c r="AK320" s="85">
        <v>1</v>
      </c>
      <c r="AL320" s="85">
        <v>24</v>
      </c>
      <c r="AM320" s="85"/>
      <c r="AN320" s="85">
        <v>52</v>
      </c>
      <c r="AO320" s="179">
        <f>ABS($Q$10)</f>
        <v>4151.6815185546875</v>
      </c>
      <c r="AP320" s="179">
        <f>ABS($T$10)</f>
        <v>0.62209651472309702</v>
      </c>
      <c r="AQ320" s="5">
        <f t="shared" si="193"/>
        <v>6491.5710040186032</v>
      </c>
      <c r="AR320" s="32">
        <f>AVERAGE(AQ320:AQ323)</f>
        <v>6445.4898632631175</v>
      </c>
      <c r="AS320" s="32">
        <f t="shared" si="211"/>
        <v>6.3702210859818891</v>
      </c>
      <c r="AT320" s="32">
        <f>AVERAGE(AS320:AS323)</f>
        <v>6.7951357542814623</v>
      </c>
      <c r="BB320" s="32">
        <f t="shared" si="212"/>
        <v>6.4927253376353873</v>
      </c>
      <c r="BC320" s="32">
        <f>AVERAGE(BB320:BB323)</f>
        <v>6.8257618171948362</v>
      </c>
    </row>
    <row r="321" spans="1:58" ht="15.75" thickBot="1">
      <c r="A321" s="6" t="s">
        <v>162</v>
      </c>
      <c r="B321" s="6" t="s">
        <v>222</v>
      </c>
      <c r="C321" s="6" t="s">
        <v>74</v>
      </c>
      <c r="D321" s="6" t="s">
        <v>3</v>
      </c>
      <c r="E321" s="7">
        <v>15.122076034545898</v>
      </c>
      <c r="F321" s="48">
        <v>11297</v>
      </c>
      <c r="G321" s="48">
        <v>135</v>
      </c>
      <c r="H321" s="48">
        <v>11162</v>
      </c>
      <c r="I321" s="85">
        <v>11009</v>
      </c>
      <c r="J321" s="85">
        <v>15</v>
      </c>
      <c r="K321" s="85">
        <v>68</v>
      </c>
      <c r="L321" s="85">
        <v>5</v>
      </c>
      <c r="M321" s="85">
        <v>12</v>
      </c>
      <c r="N321" s="85">
        <v>3</v>
      </c>
      <c r="O321" s="85"/>
      <c r="P321" s="85"/>
      <c r="Q321" s="85">
        <v>14</v>
      </c>
      <c r="R321" s="85">
        <v>20</v>
      </c>
      <c r="S321" s="85">
        <v>1</v>
      </c>
      <c r="T321" s="85"/>
      <c r="U321" s="85"/>
      <c r="V321" s="85">
        <v>12</v>
      </c>
      <c r="W321" s="85"/>
      <c r="X321" s="85">
        <v>3</v>
      </c>
      <c r="Y321" s="85">
        <v>24</v>
      </c>
      <c r="Z321" s="85">
        <v>1</v>
      </c>
      <c r="AA321" s="85">
        <v>3</v>
      </c>
      <c r="AB321" s="85"/>
      <c r="AC321" s="85">
        <v>1</v>
      </c>
      <c r="AD321" s="85">
        <v>2</v>
      </c>
      <c r="AE321" s="85">
        <v>3</v>
      </c>
      <c r="AF321" s="85"/>
      <c r="AG321" s="85">
        <v>2</v>
      </c>
      <c r="AH321" s="85"/>
      <c r="AI321" s="85"/>
      <c r="AJ321" s="85"/>
      <c r="AK321" s="85"/>
      <c r="AL321" s="85">
        <v>31</v>
      </c>
      <c r="AM321" s="85"/>
      <c r="AN321" s="85">
        <v>68</v>
      </c>
      <c r="AO321" s="179">
        <f t="shared" ref="AO321:AO323" si="215">ABS($Q$10)</f>
        <v>4151.6815185546875</v>
      </c>
      <c r="AP321" s="179">
        <f t="shared" ref="AP321:AP323" si="216">ABS($T$10)</f>
        <v>0.62209651472309702</v>
      </c>
      <c r="AQ321" s="5">
        <f t="shared" si="193"/>
        <v>7284.7957951313674</v>
      </c>
      <c r="AR321" s="5" t="s">
        <v>54</v>
      </c>
      <c r="AS321" s="32">
        <f t="shared" si="211"/>
        <v>7.6170457062897858</v>
      </c>
      <c r="AT321" s="5" t="s">
        <v>54</v>
      </c>
      <c r="BB321" s="32">
        <f t="shared" si="212"/>
        <v>7.6170457062897858</v>
      </c>
      <c r="BC321" s="5" t="s">
        <v>54</v>
      </c>
    </row>
    <row r="322" spans="1:58" ht="15.75" thickBot="1">
      <c r="A322" s="6" t="s">
        <v>171</v>
      </c>
      <c r="B322" s="6" t="s">
        <v>222</v>
      </c>
      <c r="C322" s="6" t="s">
        <v>74</v>
      </c>
      <c r="D322" s="6" t="s">
        <v>3</v>
      </c>
      <c r="E322" s="7">
        <v>12.785632133483887</v>
      </c>
      <c r="F322" s="48">
        <v>9196</v>
      </c>
      <c r="G322" s="48">
        <v>93</v>
      </c>
      <c r="H322" s="48">
        <v>9103</v>
      </c>
      <c r="I322" s="85">
        <v>8995</v>
      </c>
      <c r="J322" s="85">
        <v>8</v>
      </c>
      <c r="K322" s="85">
        <v>44</v>
      </c>
      <c r="L322" s="85">
        <v>3</v>
      </c>
      <c r="M322" s="85">
        <v>13</v>
      </c>
      <c r="N322" s="85">
        <v>2</v>
      </c>
      <c r="O322" s="85"/>
      <c r="P322" s="85">
        <v>1</v>
      </c>
      <c r="Q322" s="85">
        <v>10</v>
      </c>
      <c r="R322" s="85">
        <v>14</v>
      </c>
      <c r="S322" s="85"/>
      <c r="T322" s="85">
        <v>1</v>
      </c>
      <c r="U322" s="85"/>
      <c r="V322" s="85">
        <v>7</v>
      </c>
      <c r="W322" s="85"/>
      <c r="X322" s="85">
        <v>1</v>
      </c>
      <c r="Y322" s="85">
        <v>21</v>
      </c>
      <c r="Z322" s="85"/>
      <c r="AA322" s="85"/>
      <c r="AB322" s="85"/>
      <c r="AC322" s="85">
        <v>3</v>
      </c>
      <c r="AD322" s="85">
        <v>1</v>
      </c>
      <c r="AE322" s="85">
        <v>2</v>
      </c>
      <c r="AF322" s="85"/>
      <c r="AG322" s="85">
        <v>4</v>
      </c>
      <c r="AH322" s="85"/>
      <c r="AI322" s="85"/>
      <c r="AJ322" s="85">
        <v>3</v>
      </c>
      <c r="AK322" s="85">
        <v>1</v>
      </c>
      <c r="AL322" s="85">
        <v>19</v>
      </c>
      <c r="AM322" s="85"/>
      <c r="AN322" s="85">
        <v>43</v>
      </c>
      <c r="AO322" s="179">
        <f t="shared" si="215"/>
        <v>4151.6815185546875</v>
      </c>
      <c r="AP322" s="179">
        <f t="shared" si="216"/>
        <v>0.62209651472309702</v>
      </c>
      <c r="AQ322" s="5">
        <f t="shared" si="193"/>
        <v>6159.2547869302416</v>
      </c>
      <c r="AR322" s="4">
        <f>_xlfn.STDEV.P(AQ320:AQ323)</f>
        <v>535.60049299481784</v>
      </c>
      <c r="AS322" s="32">
        <f t="shared" si="211"/>
        <v>5.911636362793625</v>
      </c>
      <c r="AT322" s="4">
        <f>_xlfn.STDEV.P(AS320:AS323)</f>
        <v>0.6843511281118333</v>
      </c>
      <c r="BB322" s="32">
        <f t="shared" si="212"/>
        <v>5.911636362793625</v>
      </c>
      <c r="BC322" s="4">
        <f>_xlfn.STDEV.P(BB320:BB323)</f>
        <v>0.66717569425777634</v>
      </c>
    </row>
    <row r="323" spans="1:58" ht="15.75" thickBot="1">
      <c r="A323" s="6" t="s">
        <v>180</v>
      </c>
      <c r="B323" s="6" t="s">
        <v>222</v>
      </c>
      <c r="C323" s="6" t="s">
        <v>74</v>
      </c>
      <c r="D323" s="6" t="s">
        <v>3</v>
      </c>
      <c r="E323" s="7">
        <v>12.136066436767578</v>
      </c>
      <c r="F323" s="48">
        <v>9894</v>
      </c>
      <c r="G323" s="48">
        <v>95</v>
      </c>
      <c r="H323" s="48">
        <v>9799</v>
      </c>
      <c r="I323" s="85">
        <v>9659</v>
      </c>
      <c r="J323" s="85">
        <v>5</v>
      </c>
      <c r="K323" s="85">
        <v>74</v>
      </c>
      <c r="L323" s="85">
        <v>1</v>
      </c>
      <c r="M323" s="85">
        <v>4</v>
      </c>
      <c r="N323" s="85">
        <v>4</v>
      </c>
      <c r="O323" s="85"/>
      <c r="P323" s="85"/>
      <c r="Q323" s="85">
        <v>12</v>
      </c>
      <c r="R323" s="85">
        <v>11</v>
      </c>
      <c r="S323" s="85"/>
      <c r="T323" s="85">
        <v>1</v>
      </c>
      <c r="U323" s="85">
        <v>2</v>
      </c>
      <c r="V323" s="85">
        <v>7</v>
      </c>
      <c r="W323" s="85"/>
      <c r="X323" s="85"/>
      <c r="Y323" s="85">
        <v>22</v>
      </c>
      <c r="Z323" s="85"/>
      <c r="AA323" s="85">
        <v>3</v>
      </c>
      <c r="AB323" s="85"/>
      <c r="AC323" s="85">
        <v>4</v>
      </c>
      <c r="AD323" s="85"/>
      <c r="AE323" s="85">
        <v>1</v>
      </c>
      <c r="AF323" s="85"/>
      <c r="AG323" s="85">
        <v>2</v>
      </c>
      <c r="AH323" s="85">
        <v>6</v>
      </c>
      <c r="AI323" s="85"/>
      <c r="AJ323" s="85">
        <v>3</v>
      </c>
      <c r="AK323" s="85"/>
      <c r="AL323" s="85">
        <v>16</v>
      </c>
      <c r="AM323" s="85"/>
      <c r="AN323" s="85">
        <v>57</v>
      </c>
      <c r="AO323" s="179">
        <f t="shared" si="215"/>
        <v>4151.6815185546875</v>
      </c>
      <c r="AP323" s="179">
        <f t="shared" si="216"/>
        <v>0.62209651472309702</v>
      </c>
      <c r="AQ323" s="5">
        <f t="shared" si="193"/>
        <v>5846.3378669722579</v>
      </c>
      <c r="AS323" s="32">
        <f t="shared" si="211"/>
        <v>7.2816398620605467</v>
      </c>
      <c r="BB323" s="32">
        <f t="shared" si="212"/>
        <v>7.2816398620605467</v>
      </c>
    </row>
    <row r="324" spans="1:58">
      <c r="A324" s="6" t="s">
        <v>154</v>
      </c>
      <c r="B324" s="6" t="s">
        <v>224</v>
      </c>
      <c r="C324" s="6" t="s">
        <v>76</v>
      </c>
      <c r="D324" s="6" t="s">
        <v>4</v>
      </c>
      <c r="E324" s="7">
        <v>3.6295535564422607</v>
      </c>
      <c r="F324" s="48">
        <v>17006</v>
      </c>
      <c r="G324" s="48">
        <v>49</v>
      </c>
      <c r="H324" s="48">
        <v>16957</v>
      </c>
      <c r="I324" s="85">
        <v>16928</v>
      </c>
      <c r="J324" s="85">
        <v>11</v>
      </c>
      <c r="K324" s="85">
        <v>49</v>
      </c>
      <c r="L324" s="85"/>
      <c r="M324" s="85">
        <v>12</v>
      </c>
      <c r="N324" s="85"/>
      <c r="O324" s="85"/>
      <c r="P324" s="85"/>
      <c r="Q324" s="85">
        <v>3</v>
      </c>
      <c r="R324" s="85">
        <v>1</v>
      </c>
      <c r="S324" s="85"/>
      <c r="T324" s="85"/>
      <c r="U324" s="85"/>
      <c r="V324" s="85">
        <v>1</v>
      </c>
      <c r="W324" s="85"/>
      <c r="X324" s="85"/>
      <c r="Y324" s="85">
        <v>1</v>
      </c>
      <c r="Z324" s="85"/>
      <c r="AA324" s="85"/>
      <c r="AB324" s="85"/>
      <c r="AC324" s="85"/>
      <c r="AD324" s="85"/>
      <c r="AE324" s="85"/>
      <c r="AF324" s="85"/>
      <c r="AG324" s="85"/>
      <c r="AH324" s="85"/>
      <c r="AI324" s="85"/>
      <c r="AJ324" s="85"/>
      <c r="AK324" s="85"/>
      <c r="AL324" s="85"/>
      <c r="AM324" s="85"/>
      <c r="AN324" s="85"/>
      <c r="AO324" s="88">
        <f>ABS($Q$2)</f>
        <v>9100.3961563110352</v>
      </c>
      <c r="AP324" s="88">
        <f>ABS($T$2)</f>
        <v>0.65981183734012849</v>
      </c>
      <c r="AQ324" s="5">
        <f t="shared" si="193"/>
        <v>797.66935287211675</v>
      </c>
      <c r="AR324" s="32">
        <f>AVERAGE(AQ324:AQ327)</f>
        <v>943.20332017215287</v>
      </c>
      <c r="AS324" s="33">
        <f>E324*AN324/SUM(K324,L324,O324,P324,S324,T324,W324,X324,AA324,AB324,AE324,AF324,AI324,AJ324,AM324,AN324)</f>
        <v>0</v>
      </c>
      <c r="AT324" s="32">
        <f>AVERAGE(AS324:AS327)</f>
        <v>1.7147842000742427E-2</v>
      </c>
      <c r="AU324" s="33"/>
      <c r="AV324" s="33"/>
      <c r="AW324" s="33"/>
      <c r="AX324" s="33">
        <f>E324*(SUM(L324,P324,T324,X324,AB324,AF324,AJ324,AN324)/(SUM(L324,P324,T324,X324,AB324,AF324,AJ324,AN324)+SUM(K324,O324,S324,W324,AA324,AE324,AI324,AM324)))</f>
        <v>0</v>
      </c>
      <c r="AY324" s="33"/>
      <c r="AZ324" s="33"/>
      <c r="BA324" s="33"/>
      <c r="BB324" s="33">
        <f>E324*SUM(AN324,AF324)/(SUM(AN324,AF324)+SUM(K324,L324,O324,P324,S324,T324,W324,X324,AA324,AB324,AE324,AI324,AJ324,AM324))</f>
        <v>0</v>
      </c>
      <c r="BC324" s="32">
        <f>AVERAGE(BB324:BB327)</f>
        <v>1.7147842000742427E-2</v>
      </c>
      <c r="BD324" s="33"/>
      <c r="BE324" s="33"/>
      <c r="BF324" s="33"/>
    </row>
    <row r="325" spans="1:58">
      <c r="A325" s="6" t="s">
        <v>163</v>
      </c>
      <c r="B325" s="6" t="s">
        <v>224</v>
      </c>
      <c r="C325" s="6" t="s">
        <v>76</v>
      </c>
      <c r="D325" s="6" t="s">
        <v>4</v>
      </c>
      <c r="E325" s="7">
        <v>4.4326190948486328</v>
      </c>
      <c r="F325" s="48">
        <v>17625</v>
      </c>
      <c r="G325" s="48">
        <v>62</v>
      </c>
      <c r="H325" s="48">
        <v>17563</v>
      </c>
      <c r="I325" s="85">
        <v>17549</v>
      </c>
      <c r="J325" s="85">
        <v>4</v>
      </c>
      <c r="K325" s="85">
        <v>59</v>
      </c>
      <c r="L325" s="85">
        <v>2</v>
      </c>
      <c r="M325" s="85">
        <v>7</v>
      </c>
      <c r="N325" s="85"/>
      <c r="O325" s="85"/>
      <c r="P325" s="85"/>
      <c r="Q325" s="85">
        <v>2</v>
      </c>
      <c r="R325" s="85">
        <v>1</v>
      </c>
      <c r="S325" s="85"/>
      <c r="T325" s="88"/>
      <c r="U325" s="85"/>
      <c r="V325" s="85"/>
      <c r="W325" s="88"/>
      <c r="X325" s="85"/>
      <c r="Y325" s="85"/>
      <c r="Z325" s="85"/>
      <c r="AA325" s="85">
        <v>1</v>
      </c>
      <c r="AB325" s="85"/>
      <c r="AC325" s="85"/>
      <c r="AD325" s="85"/>
      <c r="AE325" s="85"/>
      <c r="AF325" s="85"/>
      <c r="AG325" s="85"/>
      <c r="AH325" s="85"/>
      <c r="AI325" s="85"/>
      <c r="AJ325" s="85"/>
      <c r="AK325" s="85"/>
      <c r="AL325" s="85"/>
      <c r="AM325" s="88"/>
      <c r="AN325" s="85"/>
      <c r="AO325" s="88">
        <f t="shared" ref="AO325:AO327" si="217">ABS($Q$2)</f>
        <v>9100.3961563110352</v>
      </c>
      <c r="AP325" s="88">
        <f t="shared" ref="AP325:AP327" si="218">ABS($T$2)</f>
        <v>0.65981183734012849</v>
      </c>
      <c r="AQ325" s="5">
        <f t="shared" si="193"/>
        <v>974.15959013490976</v>
      </c>
      <c r="AR325" s="5" t="s">
        <v>54</v>
      </c>
      <c r="AS325" s="33">
        <f t="shared" ref="AS325:AS335" si="219">E325*AN325/SUM(K325,L325,O325,P325,S325,T325,W325,X325,AA325,AB325,AE325,AF325,AI325,AJ325,AM325,AN325)</f>
        <v>0</v>
      </c>
      <c r="AT325" s="5" t="s">
        <v>54</v>
      </c>
      <c r="AU325" s="5"/>
      <c r="AV325" s="5"/>
      <c r="AW325" s="5"/>
      <c r="AX325" s="33">
        <f t="shared" ref="AX325:AX335" si="220">E325*(SUM(L325,P325,T325,X325,AB325,AF325,AJ325,AN325)/(SUM(L325,P325,T325,X325,AB325,AF325,AJ325,AN325)+SUM(K325,O325,S325,W325,AA325,AE325,AI325,AM325)))</f>
        <v>0.14298771273705266</v>
      </c>
      <c r="AY325" s="5"/>
      <c r="AZ325" s="5"/>
      <c r="BA325" s="5"/>
      <c r="BB325" s="33">
        <f t="shared" ref="BB325:BB335" si="221">E325*SUM(AN325,AF325)/(SUM(AN325,AF325)+SUM(K325,L325,O325,P325,S325,T325,W325,X325,AA325,AB325,AE325,AI325,AJ325,AM325))</f>
        <v>0</v>
      </c>
      <c r="BC325" s="5" t="s">
        <v>54</v>
      </c>
      <c r="BD325" s="5"/>
      <c r="BE325" s="5"/>
      <c r="BF325" s="5"/>
    </row>
    <row r="326" spans="1:58">
      <c r="A326" s="6" t="s">
        <v>172</v>
      </c>
      <c r="B326" s="6" t="s">
        <v>224</v>
      </c>
      <c r="C326" s="6" t="s">
        <v>76</v>
      </c>
      <c r="D326" s="6" t="s">
        <v>4</v>
      </c>
      <c r="E326" s="7">
        <v>4.9208016395568848</v>
      </c>
      <c r="F326" s="48">
        <v>18953</v>
      </c>
      <c r="G326" s="48">
        <v>74</v>
      </c>
      <c r="H326" s="48">
        <v>18879</v>
      </c>
      <c r="I326" s="85">
        <v>18852</v>
      </c>
      <c r="J326" s="85">
        <v>13</v>
      </c>
      <c r="K326" s="85">
        <v>72</v>
      </c>
      <c r="L326" s="85">
        <v>1</v>
      </c>
      <c r="M326" s="85">
        <v>9</v>
      </c>
      <c r="N326" s="85"/>
      <c r="O326" s="85"/>
      <c r="P326" s="85"/>
      <c r="Q326" s="85">
        <v>2</v>
      </c>
      <c r="R326" s="85">
        <v>1</v>
      </c>
      <c r="S326" s="85"/>
      <c r="T326" s="85"/>
      <c r="U326" s="85"/>
      <c r="V326" s="85"/>
      <c r="W326" s="85"/>
      <c r="X326" s="85"/>
      <c r="Y326" s="85">
        <v>2</v>
      </c>
      <c r="Z326" s="85"/>
      <c r="AA326" s="85">
        <v>1</v>
      </c>
      <c r="AB326" s="85"/>
      <c r="AC326" s="85"/>
      <c r="AD326" s="85"/>
      <c r="AE326" s="85"/>
      <c r="AF326" s="85"/>
      <c r="AG326" s="85"/>
      <c r="AH326" s="85"/>
      <c r="AI326" s="85"/>
      <c r="AJ326" s="85"/>
      <c r="AK326" s="85"/>
      <c r="AL326" s="85"/>
      <c r="AM326" s="85"/>
      <c r="AN326" s="85"/>
      <c r="AO326" s="88">
        <f t="shared" si="217"/>
        <v>9100.3961563110352</v>
      </c>
      <c r="AP326" s="88">
        <f t="shared" si="218"/>
        <v>0.65981183734012849</v>
      </c>
      <c r="AQ326" s="5">
        <f t="shared" si="193"/>
        <v>1081.4477864558364</v>
      </c>
      <c r="AR326" s="4">
        <f>_xlfn.STDEV.P(AQ324:AQ327)</f>
        <v>102.23755999939311</v>
      </c>
      <c r="AS326" s="33">
        <f t="shared" si="219"/>
        <v>0</v>
      </c>
      <c r="AT326" s="4">
        <f>_xlfn.STDEV.P(AS324:AS327)</f>
        <v>2.9700933585449434E-2</v>
      </c>
      <c r="AX326" s="33">
        <f t="shared" si="220"/>
        <v>6.6497319453471426E-2</v>
      </c>
      <c r="BB326" s="33">
        <f t="shared" si="221"/>
        <v>0</v>
      </c>
      <c r="BC326" s="4">
        <f>_xlfn.STDEV.P(BB324:BB327)</f>
        <v>2.9700933585449434E-2</v>
      </c>
    </row>
    <row r="327" spans="1:58" ht="15.75" thickBot="1">
      <c r="A327" s="6" t="s">
        <v>181</v>
      </c>
      <c r="B327" s="6" t="s">
        <v>224</v>
      </c>
      <c r="C327" s="6" t="s">
        <v>76</v>
      </c>
      <c r="D327" s="6" t="s">
        <v>4</v>
      </c>
      <c r="E327" s="7">
        <v>4.1840734481811523</v>
      </c>
      <c r="F327" s="48">
        <v>18369</v>
      </c>
      <c r="G327" s="48">
        <v>61</v>
      </c>
      <c r="H327" s="48">
        <v>18308</v>
      </c>
      <c r="I327" s="85">
        <v>18296</v>
      </c>
      <c r="J327" s="85">
        <v>5</v>
      </c>
      <c r="K327" s="85">
        <v>59</v>
      </c>
      <c r="L327" s="85">
        <v>1</v>
      </c>
      <c r="M327" s="85">
        <v>3</v>
      </c>
      <c r="N327" s="85"/>
      <c r="O327" s="85"/>
      <c r="P327" s="85"/>
      <c r="Q327" s="85">
        <v>3</v>
      </c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  <c r="AC327" s="85"/>
      <c r="AD327" s="85">
        <v>1</v>
      </c>
      <c r="AE327" s="85"/>
      <c r="AF327" s="85"/>
      <c r="AG327" s="85"/>
      <c r="AH327" s="85"/>
      <c r="AI327" s="85"/>
      <c r="AJ327" s="85"/>
      <c r="AK327" s="85"/>
      <c r="AL327" s="85"/>
      <c r="AM327" s="85"/>
      <c r="AN327" s="85">
        <v>1</v>
      </c>
      <c r="AO327" s="179">
        <f t="shared" si="217"/>
        <v>9100.3961563110352</v>
      </c>
      <c r="AP327" s="179">
        <f t="shared" si="218"/>
        <v>0.65981183734012849</v>
      </c>
      <c r="AQ327" s="5">
        <f t="shared" si="193"/>
        <v>919.53655122574833</v>
      </c>
      <c r="AS327" s="33">
        <f t="shared" si="219"/>
        <v>6.8591368002969708E-2</v>
      </c>
      <c r="AX327" s="33">
        <f t="shared" si="220"/>
        <v>0.13718273600593942</v>
      </c>
      <c r="BB327" s="33">
        <f t="shared" si="221"/>
        <v>6.8591368002969708E-2</v>
      </c>
    </row>
    <row r="328" spans="1:58">
      <c r="A328" s="6" t="s">
        <v>189</v>
      </c>
      <c r="B328" s="6" t="s">
        <v>223</v>
      </c>
      <c r="C328" s="6" t="s">
        <v>76</v>
      </c>
      <c r="D328" s="6" t="s">
        <v>4</v>
      </c>
      <c r="E328" s="7">
        <v>2.9295759201049805</v>
      </c>
      <c r="F328" s="48">
        <v>12896</v>
      </c>
      <c r="G328" s="48">
        <v>30</v>
      </c>
      <c r="H328" s="48">
        <v>12866</v>
      </c>
      <c r="I328" s="85">
        <v>12840</v>
      </c>
      <c r="J328" s="85">
        <v>1</v>
      </c>
      <c r="K328" s="85">
        <v>19</v>
      </c>
      <c r="L328" s="85"/>
      <c r="M328" s="85">
        <v>5</v>
      </c>
      <c r="N328" s="85"/>
      <c r="O328" s="85"/>
      <c r="P328" s="85">
        <v>1</v>
      </c>
      <c r="Q328" s="85">
        <v>2</v>
      </c>
      <c r="R328" s="85">
        <v>1</v>
      </c>
      <c r="S328" s="85"/>
      <c r="T328" s="85"/>
      <c r="U328" s="85"/>
      <c r="V328" s="85">
        <v>3</v>
      </c>
      <c r="W328" s="85"/>
      <c r="X328" s="88">
        <v>1</v>
      </c>
      <c r="Y328" s="88">
        <v>5</v>
      </c>
      <c r="Z328" s="85"/>
      <c r="AA328" s="85"/>
      <c r="AB328" s="85"/>
      <c r="AC328" s="85">
        <v>2</v>
      </c>
      <c r="AD328" s="85"/>
      <c r="AE328" s="85"/>
      <c r="AF328" s="85">
        <v>1</v>
      </c>
      <c r="AG328" s="85"/>
      <c r="AH328" s="85"/>
      <c r="AI328" s="85"/>
      <c r="AJ328" s="85"/>
      <c r="AK328" s="85"/>
      <c r="AL328" s="85">
        <v>7</v>
      </c>
      <c r="AM328" s="85"/>
      <c r="AN328" s="85">
        <v>8</v>
      </c>
      <c r="AO328" s="179">
        <f>ABS($Q$6)</f>
        <v>2573.8602876663208</v>
      </c>
      <c r="AP328" s="179">
        <f>ABS($T$6)</f>
        <v>0.62480733328719151</v>
      </c>
      <c r="AQ328" s="5">
        <f t="shared" si="193"/>
        <v>2276.4063256604977</v>
      </c>
      <c r="AR328" s="32">
        <f>AVERAGE(AQ328:AQ331)</f>
        <v>2363.0222260509595</v>
      </c>
      <c r="AS328" s="33">
        <f t="shared" si="219"/>
        <v>0.78122024536132817</v>
      </c>
      <c r="AT328" s="32">
        <f>AVERAGE(AS328:AS331)</f>
        <v>0.75595781427680275</v>
      </c>
      <c r="AX328" s="33">
        <f t="shared" si="220"/>
        <v>1.074177837371826</v>
      </c>
      <c r="BB328" s="33">
        <f t="shared" si="221"/>
        <v>0.87887277603149416</v>
      </c>
      <c r="BC328" s="32">
        <f>AVERAGE(BB328:BB331)</f>
        <v>0.78037094694434428</v>
      </c>
    </row>
    <row r="329" spans="1:58">
      <c r="A329" s="6" t="s">
        <v>198</v>
      </c>
      <c r="B329" s="6" t="s">
        <v>223</v>
      </c>
      <c r="C329" s="6" t="s">
        <v>76</v>
      </c>
      <c r="D329" s="6" t="s">
        <v>4</v>
      </c>
      <c r="E329" s="7">
        <v>3.0386698246002197</v>
      </c>
      <c r="F329" s="48">
        <v>12848</v>
      </c>
      <c r="G329" s="48">
        <v>31</v>
      </c>
      <c r="H329" s="48">
        <v>12817</v>
      </c>
      <c r="I329" s="85">
        <v>12780</v>
      </c>
      <c r="J329" s="85">
        <v>3</v>
      </c>
      <c r="K329" s="85">
        <v>19</v>
      </c>
      <c r="L329" s="85"/>
      <c r="M329" s="85">
        <v>7</v>
      </c>
      <c r="N329" s="85"/>
      <c r="O329" s="85"/>
      <c r="P329" s="85"/>
      <c r="Q329" s="85">
        <v>5</v>
      </c>
      <c r="R329" s="85">
        <v>1</v>
      </c>
      <c r="S329" s="85"/>
      <c r="T329" s="85"/>
      <c r="U329" s="85"/>
      <c r="V329" s="85">
        <v>1</v>
      </c>
      <c r="W329" s="85"/>
      <c r="X329" s="85"/>
      <c r="Y329" s="85">
        <v>16</v>
      </c>
      <c r="Z329" s="85"/>
      <c r="AA329" s="85">
        <v>1</v>
      </c>
      <c r="AB329" s="85"/>
      <c r="AC329" s="85">
        <v>1</v>
      </c>
      <c r="AD329" s="85"/>
      <c r="AE329" s="85"/>
      <c r="AF329" s="85"/>
      <c r="AG329" s="85">
        <v>1</v>
      </c>
      <c r="AH329" s="85"/>
      <c r="AI329" s="85"/>
      <c r="AJ329" s="85"/>
      <c r="AK329" s="85"/>
      <c r="AL329" s="85"/>
      <c r="AM329" s="85">
        <v>2</v>
      </c>
      <c r="AN329" s="85">
        <v>11</v>
      </c>
      <c r="AO329" s="179">
        <f t="shared" ref="AO329:AO331" si="222">ABS($Q$6)</f>
        <v>2573.8602876663208</v>
      </c>
      <c r="AP329" s="179">
        <f t="shared" ref="AP329:AP331" si="223">ABS($T$6)</f>
        <v>0.62480733328719151</v>
      </c>
      <c r="AQ329" s="5">
        <f t="shared" si="193"/>
        <v>2361.1769754257598</v>
      </c>
      <c r="AR329" s="5" t="s">
        <v>54</v>
      </c>
      <c r="AS329" s="33">
        <f t="shared" si="219"/>
        <v>1.0128899415334065</v>
      </c>
      <c r="AT329" s="5" t="s">
        <v>54</v>
      </c>
      <c r="AX329" s="33">
        <f t="shared" si="220"/>
        <v>1.0128899415334065</v>
      </c>
      <c r="BB329" s="33">
        <f t="shared" si="221"/>
        <v>1.0128899415334065</v>
      </c>
      <c r="BC329" s="5" t="s">
        <v>54</v>
      </c>
    </row>
    <row r="330" spans="1:58">
      <c r="A330" s="6" t="s">
        <v>207</v>
      </c>
      <c r="B330" s="6" t="s">
        <v>223</v>
      </c>
      <c r="C330" s="6" t="s">
        <v>76</v>
      </c>
      <c r="D330" s="6" t="s">
        <v>4</v>
      </c>
      <c r="E330" s="7">
        <v>3.6983158588409424</v>
      </c>
      <c r="F330" s="48">
        <v>11581</v>
      </c>
      <c r="G330" s="48">
        <v>34</v>
      </c>
      <c r="H330" s="48">
        <v>11547</v>
      </c>
      <c r="I330" s="85">
        <v>11528</v>
      </c>
      <c r="J330" s="85">
        <v>2</v>
      </c>
      <c r="K330" s="85">
        <v>24</v>
      </c>
      <c r="L330" s="85"/>
      <c r="M330" s="85">
        <v>2</v>
      </c>
      <c r="N330" s="85">
        <v>1</v>
      </c>
      <c r="O330" s="85"/>
      <c r="P330" s="85">
        <v>1</v>
      </c>
      <c r="Q330" s="85">
        <v>6</v>
      </c>
      <c r="R330" s="85">
        <v>1</v>
      </c>
      <c r="S330" s="85"/>
      <c r="T330" s="85"/>
      <c r="U330" s="85"/>
      <c r="V330" s="85"/>
      <c r="W330" s="85"/>
      <c r="X330" s="85"/>
      <c r="Y330" s="85"/>
      <c r="Z330" s="85"/>
      <c r="AA330" s="85">
        <v>1</v>
      </c>
      <c r="AB330" s="85"/>
      <c r="AC330" s="85">
        <v>1</v>
      </c>
      <c r="AD330" s="85"/>
      <c r="AE330" s="85">
        <v>1</v>
      </c>
      <c r="AF330" s="85"/>
      <c r="AG330" s="85">
        <v>2</v>
      </c>
      <c r="AH330" s="85"/>
      <c r="AI330" s="85"/>
      <c r="AJ330" s="85"/>
      <c r="AK330" s="85"/>
      <c r="AL330" s="85">
        <v>4</v>
      </c>
      <c r="AM330" s="85"/>
      <c r="AN330" s="85">
        <v>7</v>
      </c>
      <c r="AO330" s="179">
        <f t="shared" si="222"/>
        <v>2573.8602876663208</v>
      </c>
      <c r="AP330" s="179">
        <f t="shared" si="223"/>
        <v>0.62480733328719151</v>
      </c>
      <c r="AQ330" s="5">
        <f t="shared" si="193"/>
        <v>2873.7502781816866</v>
      </c>
      <c r="AR330" s="4">
        <f>_xlfn.STDEV.P(AQ328:AQ331)</f>
        <v>334.16245980095164</v>
      </c>
      <c r="AS330" s="33">
        <f t="shared" si="219"/>
        <v>0.76141797093784103</v>
      </c>
      <c r="AT330" s="4">
        <f>_xlfn.STDEV.P(AS328:AS331)</f>
        <v>0.19327917426267477</v>
      </c>
      <c r="AX330" s="33">
        <f t="shared" si="220"/>
        <v>0.87019196678610411</v>
      </c>
      <c r="BB330" s="33">
        <f t="shared" si="221"/>
        <v>0.76141797093784103</v>
      </c>
      <c r="BC330" s="4">
        <f>_xlfn.STDEV.P(BB328:BB331)</f>
        <v>0.2009435555242626</v>
      </c>
    </row>
    <row r="331" spans="1:58" ht="15.75" thickBot="1">
      <c r="A331" s="6" t="s">
        <v>216</v>
      </c>
      <c r="B331" s="6" t="s">
        <v>223</v>
      </c>
      <c r="C331" s="6" t="s">
        <v>76</v>
      </c>
      <c r="D331" s="6" t="s">
        <v>4</v>
      </c>
      <c r="E331" s="7">
        <v>2.4976165294647217</v>
      </c>
      <c r="F331" s="48">
        <v>8066</v>
      </c>
      <c r="G331" s="48">
        <v>16</v>
      </c>
      <c r="H331" s="48">
        <v>8050</v>
      </c>
      <c r="I331" s="85">
        <v>8040</v>
      </c>
      <c r="J331" s="85">
        <v>1</v>
      </c>
      <c r="K331" s="85">
        <v>13</v>
      </c>
      <c r="L331" s="85"/>
      <c r="M331" s="85"/>
      <c r="N331" s="85"/>
      <c r="O331" s="85"/>
      <c r="P331" s="85"/>
      <c r="Q331" s="85">
        <v>2</v>
      </c>
      <c r="R331" s="85"/>
      <c r="S331" s="85"/>
      <c r="T331" s="85"/>
      <c r="U331" s="85"/>
      <c r="V331" s="85"/>
      <c r="W331" s="85"/>
      <c r="X331" s="85"/>
      <c r="Y331" s="85">
        <v>2</v>
      </c>
      <c r="Z331" s="85"/>
      <c r="AA331" s="85"/>
      <c r="AB331" s="85"/>
      <c r="AC331" s="85">
        <v>1</v>
      </c>
      <c r="AD331" s="85"/>
      <c r="AE331" s="85"/>
      <c r="AF331" s="85"/>
      <c r="AG331" s="85"/>
      <c r="AH331" s="85"/>
      <c r="AI331" s="85"/>
      <c r="AJ331" s="85"/>
      <c r="AK331" s="85">
        <v>1</v>
      </c>
      <c r="AL331" s="85">
        <v>3</v>
      </c>
      <c r="AM331" s="85"/>
      <c r="AN331" s="85">
        <v>3</v>
      </c>
      <c r="AO331" s="179">
        <f t="shared" si="222"/>
        <v>2573.8602876663208</v>
      </c>
      <c r="AP331" s="179">
        <f t="shared" si="223"/>
        <v>0.62480733328719151</v>
      </c>
      <c r="AQ331" s="5">
        <f t="shared" si="193"/>
        <v>1940.7553249358937</v>
      </c>
      <c r="AS331" s="33">
        <f t="shared" si="219"/>
        <v>0.46830309927463531</v>
      </c>
      <c r="AX331" s="33">
        <f t="shared" si="220"/>
        <v>0.46830309927463531</v>
      </c>
      <c r="BB331" s="33">
        <f t="shared" si="221"/>
        <v>0.46830309927463531</v>
      </c>
    </row>
    <row r="332" spans="1:58">
      <c r="A332" s="6" t="s">
        <v>153</v>
      </c>
      <c r="B332" s="6" t="s">
        <v>222</v>
      </c>
      <c r="C332" s="6" t="s">
        <v>76</v>
      </c>
      <c r="D332" s="6" t="s">
        <v>4</v>
      </c>
      <c r="E332" s="7">
        <v>15.941139221191406</v>
      </c>
      <c r="F332" s="48">
        <v>10323</v>
      </c>
      <c r="G332" s="48">
        <v>130</v>
      </c>
      <c r="H332" s="48">
        <v>10193</v>
      </c>
      <c r="I332" s="85">
        <v>10083</v>
      </c>
      <c r="J332" s="85">
        <v>9</v>
      </c>
      <c r="K332" s="85">
        <v>61</v>
      </c>
      <c r="L332" s="85"/>
      <c r="M332" s="85">
        <v>11</v>
      </c>
      <c r="N332" s="85">
        <v>1</v>
      </c>
      <c r="O332" s="85"/>
      <c r="P332" s="85">
        <v>1</v>
      </c>
      <c r="Q332" s="85">
        <v>8</v>
      </c>
      <c r="R332" s="85">
        <v>8</v>
      </c>
      <c r="S332" s="85"/>
      <c r="T332" s="85">
        <v>3</v>
      </c>
      <c r="U332" s="85"/>
      <c r="V332" s="85">
        <v>8</v>
      </c>
      <c r="W332" s="85"/>
      <c r="X332" s="85"/>
      <c r="Y332" s="85">
        <v>21</v>
      </c>
      <c r="Z332" s="85"/>
      <c r="AA332" s="85">
        <v>4</v>
      </c>
      <c r="AB332" s="85">
        <v>1</v>
      </c>
      <c r="AC332" s="85">
        <v>9</v>
      </c>
      <c r="AD332" s="85"/>
      <c r="AE332" s="85">
        <v>2</v>
      </c>
      <c r="AF332" s="85">
        <v>1</v>
      </c>
      <c r="AG332" s="85">
        <v>5</v>
      </c>
      <c r="AH332" s="85">
        <v>5</v>
      </c>
      <c r="AI332" s="85"/>
      <c r="AJ332" s="85">
        <v>5</v>
      </c>
      <c r="AK332" s="85">
        <v>1</v>
      </c>
      <c r="AL332" s="85">
        <v>24</v>
      </c>
      <c r="AM332" s="85"/>
      <c r="AN332" s="85">
        <v>52</v>
      </c>
      <c r="AO332" s="179">
        <f>ABS($Q$10)</f>
        <v>4151.6815185546875</v>
      </c>
      <c r="AP332" s="179">
        <f>ABS($T$10)</f>
        <v>0.62209651472309702</v>
      </c>
      <c r="AQ332" s="5">
        <f t="shared" si="193"/>
        <v>7679.3651680396461</v>
      </c>
      <c r="AR332" s="32">
        <f>AVERAGE(AQ332:AQ335)</f>
        <v>7740.2558110602367</v>
      </c>
      <c r="AS332" s="33">
        <f t="shared" si="219"/>
        <v>6.3764556884765629</v>
      </c>
      <c r="AT332" s="32">
        <f>AVERAGE(AS332:AS335)</f>
        <v>6.8026491983434063</v>
      </c>
      <c r="AX332" s="33">
        <f t="shared" si="220"/>
        <v>7.7253213148850657</v>
      </c>
      <c r="BB332" s="33">
        <f t="shared" si="221"/>
        <v>6.4990798363318811</v>
      </c>
      <c r="BC332" s="32">
        <f>AVERAGE(BB332:BB335)</f>
        <v>6.8333052353072361</v>
      </c>
    </row>
    <row r="333" spans="1:58">
      <c r="A333" s="6" t="s">
        <v>162</v>
      </c>
      <c r="B333" s="6" t="s">
        <v>222</v>
      </c>
      <c r="C333" s="6" t="s">
        <v>76</v>
      </c>
      <c r="D333" s="6" t="s">
        <v>4</v>
      </c>
      <c r="E333" s="7">
        <v>16.926433563232422</v>
      </c>
      <c r="F333" s="48">
        <v>11297</v>
      </c>
      <c r="G333" s="48">
        <v>151</v>
      </c>
      <c r="H333" s="48">
        <v>11146</v>
      </c>
      <c r="I333" s="85">
        <v>11009</v>
      </c>
      <c r="J333" s="85">
        <v>15</v>
      </c>
      <c r="K333" s="85">
        <v>68</v>
      </c>
      <c r="L333" s="85">
        <v>5</v>
      </c>
      <c r="M333" s="85">
        <v>12</v>
      </c>
      <c r="N333" s="85">
        <v>3</v>
      </c>
      <c r="O333" s="85"/>
      <c r="P333" s="85"/>
      <c r="Q333" s="85">
        <v>14</v>
      </c>
      <c r="R333" s="85">
        <v>20</v>
      </c>
      <c r="S333" s="85">
        <v>1</v>
      </c>
      <c r="T333" s="85"/>
      <c r="U333" s="85"/>
      <c r="V333" s="85">
        <v>12</v>
      </c>
      <c r="W333" s="85"/>
      <c r="X333" s="85">
        <v>3</v>
      </c>
      <c r="Y333" s="85">
        <v>24</v>
      </c>
      <c r="Z333" s="85">
        <v>1</v>
      </c>
      <c r="AA333" s="85">
        <v>3</v>
      </c>
      <c r="AB333" s="85"/>
      <c r="AC333" s="85">
        <v>1</v>
      </c>
      <c r="AD333" s="85">
        <v>2</v>
      </c>
      <c r="AE333" s="85">
        <v>3</v>
      </c>
      <c r="AF333" s="85"/>
      <c r="AG333" s="85">
        <v>2</v>
      </c>
      <c r="AH333" s="85"/>
      <c r="AI333" s="85"/>
      <c r="AJ333" s="85"/>
      <c r="AK333" s="85"/>
      <c r="AL333" s="85">
        <v>31</v>
      </c>
      <c r="AM333" s="85"/>
      <c r="AN333" s="85">
        <v>68</v>
      </c>
      <c r="AO333" s="179">
        <f t="shared" ref="AO333:AO335" si="224">ABS($Q$10)</f>
        <v>4151.6815185546875</v>
      </c>
      <c r="AP333" s="179">
        <f t="shared" ref="AP333:AP335" si="225">ABS($T$10)</f>
        <v>0.62209651472309702</v>
      </c>
      <c r="AQ333" s="5">
        <f t="shared" si="193"/>
        <v>8154.0134943322782</v>
      </c>
      <c r="AR333" s="5" t="s">
        <v>54</v>
      </c>
      <c r="AS333" s="33">
        <f t="shared" si="219"/>
        <v>7.6224998827801631</v>
      </c>
      <c r="AT333" s="5" t="s">
        <v>54</v>
      </c>
      <c r="AX333" s="33">
        <f t="shared" si="220"/>
        <v>8.5192645748719471</v>
      </c>
      <c r="BB333" s="33">
        <f t="shared" si="221"/>
        <v>7.6224998827801631</v>
      </c>
      <c r="BC333" s="5" t="s">
        <v>54</v>
      </c>
    </row>
    <row r="334" spans="1:58">
      <c r="A334" s="6" t="s">
        <v>171</v>
      </c>
      <c r="B334" s="6" t="s">
        <v>222</v>
      </c>
      <c r="C334" s="6" t="s">
        <v>76</v>
      </c>
      <c r="D334" s="6" t="s">
        <v>4</v>
      </c>
      <c r="E334" s="7">
        <v>13.476725578308105</v>
      </c>
      <c r="F334" s="48">
        <v>9196</v>
      </c>
      <c r="G334" s="48">
        <v>98</v>
      </c>
      <c r="H334" s="48">
        <v>9098</v>
      </c>
      <c r="I334" s="85">
        <v>8995</v>
      </c>
      <c r="J334" s="85">
        <v>8</v>
      </c>
      <c r="K334" s="85">
        <v>44</v>
      </c>
      <c r="L334" s="85">
        <v>3</v>
      </c>
      <c r="M334" s="85">
        <v>13</v>
      </c>
      <c r="N334" s="85">
        <v>2</v>
      </c>
      <c r="O334" s="85"/>
      <c r="P334" s="85">
        <v>1</v>
      </c>
      <c r="Q334" s="85">
        <v>10</v>
      </c>
      <c r="R334" s="85">
        <v>14</v>
      </c>
      <c r="S334" s="85"/>
      <c r="T334" s="85">
        <v>1</v>
      </c>
      <c r="U334" s="85"/>
      <c r="V334" s="85">
        <v>7</v>
      </c>
      <c r="W334" s="85"/>
      <c r="X334" s="85">
        <v>1</v>
      </c>
      <c r="Y334" s="85">
        <v>21</v>
      </c>
      <c r="Z334" s="85"/>
      <c r="AA334" s="85"/>
      <c r="AB334" s="85"/>
      <c r="AC334" s="85">
        <v>3</v>
      </c>
      <c r="AD334" s="85">
        <v>1</v>
      </c>
      <c r="AE334" s="85">
        <v>2</v>
      </c>
      <c r="AF334" s="85"/>
      <c r="AG334" s="85">
        <v>4</v>
      </c>
      <c r="AH334" s="85"/>
      <c r="AI334" s="85"/>
      <c r="AJ334" s="85">
        <v>3</v>
      </c>
      <c r="AK334" s="85">
        <v>1</v>
      </c>
      <c r="AL334" s="85">
        <v>19</v>
      </c>
      <c r="AM334" s="85"/>
      <c r="AN334" s="85">
        <v>43</v>
      </c>
      <c r="AO334" s="179">
        <f t="shared" si="224"/>
        <v>4151.6815185546875</v>
      </c>
      <c r="AP334" s="179">
        <f t="shared" si="225"/>
        <v>0.62209651472309702</v>
      </c>
      <c r="AQ334" s="5">
        <f t="shared" si="193"/>
        <v>6492.1769736324659</v>
      </c>
      <c r="AR334" s="4">
        <f>_xlfn.STDEV.P(AQ332:AQ335)</f>
        <v>795.92839456712477</v>
      </c>
      <c r="AS334" s="33">
        <f t="shared" si="219"/>
        <v>5.9132571415025357</v>
      </c>
      <c r="AT334" s="4">
        <f>_xlfn.STDEV.P(AS332:AS335)</f>
        <v>0.68748951935572145</v>
      </c>
      <c r="AX334" s="33">
        <f t="shared" si="220"/>
        <v>7.1509156129798113</v>
      </c>
      <c r="BB334" s="33">
        <f t="shared" si="221"/>
        <v>5.9132571415025357</v>
      </c>
      <c r="BC334" s="4">
        <f>_xlfn.STDEV.P(BB332:BB335)</f>
        <v>0.67032112382536957</v>
      </c>
    </row>
    <row r="335" spans="1:58" ht="15.75" thickBot="1">
      <c r="A335" s="6" t="s">
        <v>180</v>
      </c>
      <c r="B335" s="6" t="s">
        <v>222</v>
      </c>
      <c r="C335" s="6" t="s">
        <v>76</v>
      </c>
      <c r="D335" s="6" t="s">
        <v>4</v>
      </c>
      <c r="E335" s="7">
        <v>17.92585563659668</v>
      </c>
      <c r="F335" s="48">
        <v>9894</v>
      </c>
      <c r="G335" s="48">
        <v>140</v>
      </c>
      <c r="H335" s="48">
        <v>9754</v>
      </c>
      <c r="I335" s="85">
        <v>9659</v>
      </c>
      <c r="J335" s="85">
        <v>5</v>
      </c>
      <c r="K335" s="85">
        <v>74</v>
      </c>
      <c r="L335" s="85">
        <v>1</v>
      </c>
      <c r="M335" s="85">
        <v>4</v>
      </c>
      <c r="N335" s="85">
        <v>4</v>
      </c>
      <c r="O335" s="85"/>
      <c r="P335" s="85"/>
      <c r="Q335" s="85">
        <v>12</v>
      </c>
      <c r="R335" s="85">
        <v>11</v>
      </c>
      <c r="S335" s="85"/>
      <c r="T335" s="85">
        <v>1</v>
      </c>
      <c r="U335" s="85">
        <v>2</v>
      </c>
      <c r="V335" s="85">
        <v>7</v>
      </c>
      <c r="W335" s="85"/>
      <c r="X335" s="85"/>
      <c r="Y335" s="85">
        <v>22</v>
      </c>
      <c r="Z335" s="85"/>
      <c r="AA335" s="85">
        <v>3</v>
      </c>
      <c r="AB335" s="85"/>
      <c r="AC335" s="85">
        <v>4</v>
      </c>
      <c r="AD335" s="85"/>
      <c r="AE335" s="85">
        <v>1</v>
      </c>
      <c r="AF335" s="85"/>
      <c r="AG335" s="85">
        <v>2</v>
      </c>
      <c r="AH335" s="85">
        <v>6</v>
      </c>
      <c r="AI335" s="85"/>
      <c r="AJ335" s="85">
        <v>3</v>
      </c>
      <c r="AK335" s="85"/>
      <c r="AL335" s="85">
        <v>16</v>
      </c>
      <c r="AM335" s="85"/>
      <c r="AN335" s="85">
        <v>57</v>
      </c>
      <c r="AO335" s="179">
        <f t="shared" si="224"/>
        <v>4151.6815185546875</v>
      </c>
      <c r="AP335" s="179">
        <f t="shared" si="225"/>
        <v>0.62209651472309702</v>
      </c>
      <c r="AQ335" s="5">
        <f t="shared" si="193"/>
        <v>8635.467608236555</v>
      </c>
      <c r="AS335" s="33">
        <f t="shared" si="219"/>
        <v>7.2983840806143627</v>
      </c>
      <c r="AX335" s="33">
        <f t="shared" si="220"/>
        <v>7.9385932104928152</v>
      </c>
      <c r="BB335" s="33">
        <f t="shared" si="221"/>
        <v>7.2983840806143627</v>
      </c>
    </row>
    <row r="336" spans="1:58" s="12" customFormat="1" ht="15.75" thickBot="1">
      <c r="A336" s="6" t="s">
        <v>154</v>
      </c>
      <c r="B336" s="6" t="s">
        <v>224</v>
      </c>
      <c r="C336" s="6" t="s">
        <v>92</v>
      </c>
      <c r="D336" s="6" t="s">
        <v>91</v>
      </c>
      <c r="E336" s="7">
        <v>0.36988314986228943</v>
      </c>
      <c r="F336" s="48">
        <v>17006</v>
      </c>
      <c r="G336" s="48">
        <v>5</v>
      </c>
      <c r="H336" s="48">
        <v>17001</v>
      </c>
      <c r="I336" s="85">
        <v>16928</v>
      </c>
      <c r="J336" s="85">
        <v>11</v>
      </c>
      <c r="K336" s="85">
        <v>49</v>
      </c>
      <c r="L336" s="85"/>
      <c r="M336" s="85">
        <v>12</v>
      </c>
      <c r="N336" s="85"/>
      <c r="O336" s="85"/>
      <c r="P336" s="85"/>
      <c r="Q336" s="85">
        <v>3</v>
      </c>
      <c r="R336" s="85">
        <v>1</v>
      </c>
      <c r="S336" s="85"/>
      <c r="T336" s="85"/>
      <c r="U336" s="85"/>
      <c r="V336" s="85">
        <v>1</v>
      </c>
      <c r="W336" s="85"/>
      <c r="X336" s="85"/>
      <c r="Y336" s="85">
        <v>1</v>
      </c>
      <c r="Z336" s="85"/>
      <c r="AA336" s="85"/>
      <c r="AB336" s="85"/>
      <c r="AC336" s="85"/>
      <c r="AD336" s="85"/>
      <c r="AE336" s="85"/>
      <c r="AF336" s="85"/>
      <c r="AG336" s="85"/>
      <c r="AH336" s="85"/>
      <c r="AI336" s="85"/>
      <c r="AJ336" s="85"/>
      <c r="AK336" s="85"/>
      <c r="AL336" s="85"/>
      <c r="AM336" s="85"/>
      <c r="AN336" s="85"/>
      <c r="AO336" s="88">
        <f>ABS($Q$2)</f>
        <v>9100.3961563110352</v>
      </c>
      <c r="AP336" s="88">
        <f>ABS($T$2)</f>
        <v>0.65981183734012849</v>
      </c>
      <c r="AQ336" s="5">
        <f t="shared" si="193"/>
        <v>81.289461141926026</v>
      </c>
      <c r="AR336" s="24">
        <f>AVERAGE(AQ336:AQ339)</f>
        <v>58.077854549148086</v>
      </c>
      <c r="AS336" s="32">
        <f>E336*AN336/SUM(Q336,R336,S336,T336,U336,V336,W336,X336,AG336:AN336)</f>
        <v>0</v>
      </c>
      <c r="AT336" s="32">
        <f>AVERAGE(AS336:AS339)</f>
        <v>1.7121218144893646E-2</v>
      </c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</row>
    <row r="337" spans="1:58" s="8" customFormat="1" ht="15.75" thickBot="1">
      <c r="A337" s="6" t="s">
        <v>163</v>
      </c>
      <c r="B337" s="6" t="s">
        <v>224</v>
      </c>
      <c r="C337" s="6" t="s">
        <v>92</v>
      </c>
      <c r="D337" s="6" t="s">
        <v>91</v>
      </c>
      <c r="E337" s="7">
        <v>0.21412232518196106</v>
      </c>
      <c r="F337" s="48">
        <v>17625</v>
      </c>
      <c r="G337" s="48">
        <v>3</v>
      </c>
      <c r="H337" s="48">
        <v>17622</v>
      </c>
      <c r="I337" s="85">
        <v>17549</v>
      </c>
      <c r="J337" s="85">
        <v>4</v>
      </c>
      <c r="K337" s="85">
        <v>59</v>
      </c>
      <c r="L337" s="85">
        <v>2</v>
      </c>
      <c r="M337" s="85">
        <v>7</v>
      </c>
      <c r="N337" s="85"/>
      <c r="O337" s="85"/>
      <c r="P337" s="85"/>
      <c r="Q337" s="85">
        <v>2</v>
      </c>
      <c r="R337" s="85">
        <v>1</v>
      </c>
      <c r="S337" s="85"/>
      <c r="T337" s="88"/>
      <c r="U337" s="85"/>
      <c r="V337" s="85"/>
      <c r="W337" s="88"/>
      <c r="X337" s="85"/>
      <c r="Y337" s="85"/>
      <c r="Z337" s="85"/>
      <c r="AA337" s="85">
        <v>1</v>
      </c>
      <c r="AB337" s="85"/>
      <c r="AC337" s="85"/>
      <c r="AD337" s="85"/>
      <c r="AE337" s="85"/>
      <c r="AF337" s="85"/>
      <c r="AG337" s="85"/>
      <c r="AH337" s="85"/>
      <c r="AI337" s="85"/>
      <c r="AJ337" s="85"/>
      <c r="AK337" s="85"/>
      <c r="AL337" s="85"/>
      <c r="AM337" s="88"/>
      <c r="AN337" s="85"/>
      <c r="AO337" s="88">
        <f t="shared" ref="AO337:AO339" si="226">ABS($Q$2)</f>
        <v>9100.3961563110352</v>
      </c>
      <c r="AP337" s="88">
        <f t="shared" ref="AP337:AP339" si="227">ABS($T$2)</f>
        <v>0.65981183734012849</v>
      </c>
      <c r="AQ337" s="5">
        <f t="shared" si="193"/>
        <v>47.057803089916987</v>
      </c>
      <c r="AR337" s="5" t="s">
        <v>54</v>
      </c>
      <c r="AS337" s="32">
        <f t="shared" ref="AS337:AS347" si="228">E337*AN337/SUM(Q337,R337,S337,T337,U337,V337,W337,X337,AG337:AN337)</f>
        <v>0</v>
      </c>
      <c r="AT337" s="5" t="s">
        <v>54</v>
      </c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</row>
    <row r="338" spans="1:58" ht="15.75" thickBot="1">
      <c r="A338" s="6" t="s">
        <v>172</v>
      </c>
      <c r="B338" s="6" t="s">
        <v>224</v>
      </c>
      <c r="C338" s="6" t="s">
        <v>92</v>
      </c>
      <c r="D338" s="6" t="s">
        <v>91</v>
      </c>
      <c r="E338" s="7">
        <v>0.1991180032491684</v>
      </c>
      <c r="F338" s="48">
        <v>18953</v>
      </c>
      <c r="G338" s="48">
        <v>3</v>
      </c>
      <c r="H338" s="48">
        <v>18950</v>
      </c>
      <c r="I338" s="85">
        <v>18852</v>
      </c>
      <c r="J338" s="85">
        <v>13</v>
      </c>
      <c r="K338" s="85">
        <v>72</v>
      </c>
      <c r="L338" s="85">
        <v>1</v>
      </c>
      <c r="M338" s="85">
        <v>9</v>
      </c>
      <c r="N338" s="85"/>
      <c r="O338" s="85"/>
      <c r="P338" s="85"/>
      <c r="Q338" s="85">
        <v>2</v>
      </c>
      <c r="R338" s="85">
        <v>1</v>
      </c>
      <c r="S338" s="85"/>
      <c r="T338" s="85"/>
      <c r="U338" s="85"/>
      <c r="V338" s="85"/>
      <c r="W338" s="85"/>
      <c r="X338" s="85"/>
      <c r="Y338" s="85">
        <v>2</v>
      </c>
      <c r="Z338" s="85"/>
      <c r="AA338" s="85">
        <v>1</v>
      </c>
      <c r="AB338" s="85"/>
      <c r="AC338" s="85"/>
      <c r="AD338" s="85"/>
      <c r="AE338" s="85"/>
      <c r="AF338" s="85"/>
      <c r="AG338" s="85"/>
      <c r="AH338" s="85"/>
      <c r="AI338" s="85"/>
      <c r="AJ338" s="85"/>
      <c r="AK338" s="85"/>
      <c r="AL338" s="85"/>
      <c r="AM338" s="85"/>
      <c r="AN338" s="85"/>
      <c r="AO338" s="88">
        <f t="shared" si="226"/>
        <v>9100.3961563110352</v>
      </c>
      <c r="AP338" s="88">
        <f t="shared" si="227"/>
        <v>0.65981183734012849</v>
      </c>
      <c r="AQ338" s="5">
        <f t="shared" si="193"/>
        <v>43.760293470539082</v>
      </c>
      <c r="AR338" s="4">
        <f>_xlfn.STDEV.P(AQ336:AQ339)</f>
        <v>14.745615206732909</v>
      </c>
      <c r="AS338" s="32">
        <f t="shared" si="228"/>
        <v>0</v>
      </c>
      <c r="AT338" s="4">
        <f>_xlfn.STDEV.P(AS336:AS339)</f>
        <v>2.9654819714425955E-2</v>
      </c>
    </row>
    <row r="339" spans="1:58" ht="15.75" thickBot="1">
      <c r="A339" s="6" t="s">
        <v>181</v>
      </c>
      <c r="B339" s="6" t="s">
        <v>224</v>
      </c>
      <c r="C339" s="6" t="s">
        <v>92</v>
      </c>
      <c r="D339" s="6" t="s">
        <v>91</v>
      </c>
      <c r="E339" s="7">
        <v>0.27393949031829834</v>
      </c>
      <c r="F339" s="48">
        <v>18369</v>
      </c>
      <c r="G339" s="48">
        <v>4</v>
      </c>
      <c r="H339" s="48">
        <v>18365</v>
      </c>
      <c r="I339" s="85">
        <v>18296</v>
      </c>
      <c r="J339" s="85">
        <v>5</v>
      </c>
      <c r="K339" s="85">
        <v>59</v>
      </c>
      <c r="L339" s="85">
        <v>1</v>
      </c>
      <c r="M339" s="85">
        <v>3</v>
      </c>
      <c r="N339" s="85"/>
      <c r="O339" s="85"/>
      <c r="P339" s="85"/>
      <c r="Q339" s="85">
        <v>3</v>
      </c>
      <c r="R339" s="85"/>
      <c r="S339" s="85"/>
      <c r="T339" s="85"/>
      <c r="U339" s="85"/>
      <c r="V339" s="85"/>
      <c r="W339" s="85"/>
      <c r="X339" s="85"/>
      <c r="Y339" s="85"/>
      <c r="Z339" s="85"/>
      <c r="AA339" s="85"/>
      <c r="AB339" s="85"/>
      <c r="AC339" s="85"/>
      <c r="AD339" s="85">
        <v>1</v>
      </c>
      <c r="AE339" s="85"/>
      <c r="AF339" s="85"/>
      <c r="AG339" s="85"/>
      <c r="AH339" s="85"/>
      <c r="AI339" s="85"/>
      <c r="AJ339" s="85"/>
      <c r="AK339" s="85"/>
      <c r="AL339" s="85"/>
      <c r="AM339" s="85"/>
      <c r="AN339" s="85">
        <v>1</v>
      </c>
      <c r="AO339" s="179">
        <f t="shared" si="226"/>
        <v>9100.3961563110352</v>
      </c>
      <c r="AP339" s="179">
        <f t="shared" si="227"/>
        <v>0.65981183734012849</v>
      </c>
      <c r="AQ339" s="5">
        <f t="shared" si="193"/>
        <v>60.20386049421024</v>
      </c>
      <c r="AS339" s="32">
        <f t="shared" si="228"/>
        <v>6.8484872579574585E-2</v>
      </c>
    </row>
    <row r="340" spans="1:58" ht="15.75" thickBot="1">
      <c r="A340" s="6" t="s">
        <v>189</v>
      </c>
      <c r="B340" s="6" t="s">
        <v>223</v>
      </c>
      <c r="C340" s="6" t="s">
        <v>92</v>
      </c>
      <c r="D340" s="6" t="s">
        <v>91</v>
      </c>
      <c r="E340" s="7">
        <v>2.1476881504058838</v>
      </c>
      <c r="F340" s="48">
        <v>12896</v>
      </c>
      <c r="G340" s="48">
        <v>22</v>
      </c>
      <c r="H340" s="48">
        <v>12874</v>
      </c>
      <c r="I340" s="85">
        <v>12840</v>
      </c>
      <c r="J340" s="85">
        <v>1</v>
      </c>
      <c r="K340" s="85">
        <v>19</v>
      </c>
      <c r="L340" s="85"/>
      <c r="M340" s="85">
        <v>5</v>
      </c>
      <c r="N340" s="85"/>
      <c r="O340" s="85"/>
      <c r="P340" s="85">
        <v>1</v>
      </c>
      <c r="Q340" s="85">
        <v>2</v>
      </c>
      <c r="R340" s="85">
        <v>1</v>
      </c>
      <c r="S340" s="85"/>
      <c r="T340" s="85"/>
      <c r="U340" s="85"/>
      <c r="V340" s="85">
        <v>3</v>
      </c>
      <c r="W340" s="85"/>
      <c r="X340" s="88">
        <v>1</v>
      </c>
      <c r="Y340" s="88">
        <v>5</v>
      </c>
      <c r="Z340" s="85"/>
      <c r="AA340" s="85"/>
      <c r="AB340" s="85"/>
      <c r="AC340" s="85">
        <v>2</v>
      </c>
      <c r="AD340" s="85"/>
      <c r="AE340" s="85"/>
      <c r="AF340" s="85">
        <v>1</v>
      </c>
      <c r="AG340" s="85"/>
      <c r="AH340" s="85"/>
      <c r="AI340" s="85"/>
      <c r="AJ340" s="85"/>
      <c r="AK340" s="85"/>
      <c r="AL340" s="85">
        <v>7</v>
      </c>
      <c r="AM340" s="85"/>
      <c r="AN340" s="85">
        <v>8</v>
      </c>
      <c r="AO340" s="179">
        <f>ABS($Q$6)</f>
        <v>2573.8602876663208</v>
      </c>
      <c r="AP340" s="179">
        <f>ABS($T$6)</f>
        <v>0.62480733328719151</v>
      </c>
      <c r="AQ340" s="5">
        <f t="shared" si="193"/>
        <v>1668.8459437346999</v>
      </c>
      <c r="AR340" s="24">
        <f>AVERAGE(AQ340:AQ343)</f>
        <v>1512.0870376944581</v>
      </c>
      <c r="AS340" s="32">
        <f t="shared" si="228"/>
        <v>0.78097750923850318</v>
      </c>
      <c r="AT340" s="32">
        <f>AVERAGE(AS340:AS343)</f>
        <v>0.77196291205170875</v>
      </c>
    </row>
    <row r="341" spans="1:58" ht="15.75" thickBot="1">
      <c r="A341" s="6" t="s">
        <v>198</v>
      </c>
      <c r="B341" s="6" t="s">
        <v>223</v>
      </c>
      <c r="C341" s="6" t="s">
        <v>92</v>
      </c>
      <c r="D341" s="6" t="s">
        <v>91</v>
      </c>
      <c r="E341" s="7">
        <v>2.0576515197753906</v>
      </c>
      <c r="F341" s="48">
        <v>12848</v>
      </c>
      <c r="G341" s="48">
        <v>21</v>
      </c>
      <c r="H341" s="48">
        <v>12827</v>
      </c>
      <c r="I341" s="85">
        <v>12780</v>
      </c>
      <c r="J341" s="85">
        <v>3</v>
      </c>
      <c r="K341" s="85">
        <v>19</v>
      </c>
      <c r="L341" s="85"/>
      <c r="M341" s="85">
        <v>7</v>
      </c>
      <c r="N341" s="85"/>
      <c r="O341" s="85"/>
      <c r="P341" s="85"/>
      <c r="Q341" s="85">
        <v>5</v>
      </c>
      <c r="R341" s="85">
        <v>1</v>
      </c>
      <c r="S341" s="85"/>
      <c r="T341" s="85"/>
      <c r="U341" s="85"/>
      <c r="V341" s="85">
        <v>1</v>
      </c>
      <c r="W341" s="85"/>
      <c r="X341" s="85"/>
      <c r="Y341" s="85">
        <v>16</v>
      </c>
      <c r="Z341" s="85"/>
      <c r="AA341" s="85">
        <v>1</v>
      </c>
      <c r="AB341" s="85"/>
      <c r="AC341" s="85">
        <v>1</v>
      </c>
      <c r="AD341" s="85"/>
      <c r="AE341" s="85"/>
      <c r="AF341" s="85"/>
      <c r="AG341" s="85">
        <v>1</v>
      </c>
      <c r="AH341" s="85"/>
      <c r="AI341" s="85"/>
      <c r="AJ341" s="85"/>
      <c r="AK341" s="85"/>
      <c r="AL341" s="85"/>
      <c r="AM341" s="85">
        <v>2</v>
      </c>
      <c r="AN341" s="85">
        <v>11</v>
      </c>
      <c r="AO341" s="179">
        <f t="shared" ref="AO341:AO343" si="229">ABS($Q$6)</f>
        <v>2573.8602876663208</v>
      </c>
      <c r="AP341" s="179">
        <f t="shared" ref="AP341:AP343" si="230">ABS($T$6)</f>
        <v>0.62480733328719151</v>
      </c>
      <c r="AQ341" s="5">
        <f t="shared" si="193"/>
        <v>1598.8836143402573</v>
      </c>
      <c r="AR341" s="5" t="s">
        <v>54</v>
      </c>
      <c r="AS341" s="32">
        <f t="shared" si="228"/>
        <v>1.0778174627394903</v>
      </c>
      <c r="AT341" s="5" t="s">
        <v>54</v>
      </c>
    </row>
    <row r="342" spans="1:58" ht="15.75" thickBot="1">
      <c r="A342" s="6" t="s">
        <v>207</v>
      </c>
      <c r="B342" s="6" t="s">
        <v>223</v>
      </c>
      <c r="C342" s="6" t="s">
        <v>92</v>
      </c>
      <c r="D342" s="6" t="s">
        <v>91</v>
      </c>
      <c r="E342" s="7">
        <v>2.1741628646850586</v>
      </c>
      <c r="F342" s="48">
        <v>11581</v>
      </c>
      <c r="G342" s="48">
        <v>20</v>
      </c>
      <c r="H342" s="48">
        <v>11561</v>
      </c>
      <c r="I342" s="85">
        <v>11528</v>
      </c>
      <c r="J342" s="85">
        <v>2</v>
      </c>
      <c r="K342" s="85">
        <v>24</v>
      </c>
      <c r="L342" s="85"/>
      <c r="M342" s="85">
        <v>2</v>
      </c>
      <c r="N342" s="85">
        <v>1</v>
      </c>
      <c r="O342" s="85"/>
      <c r="P342" s="85">
        <v>1</v>
      </c>
      <c r="Q342" s="85">
        <v>6</v>
      </c>
      <c r="R342" s="85">
        <v>1</v>
      </c>
      <c r="S342" s="85"/>
      <c r="T342" s="85"/>
      <c r="U342" s="85"/>
      <c r="V342" s="85"/>
      <c r="W342" s="85"/>
      <c r="X342" s="85"/>
      <c r="Y342" s="85"/>
      <c r="Z342" s="85"/>
      <c r="AA342" s="85">
        <v>1</v>
      </c>
      <c r="AB342" s="85"/>
      <c r="AC342" s="85">
        <v>1</v>
      </c>
      <c r="AD342" s="85"/>
      <c r="AE342" s="85">
        <v>1</v>
      </c>
      <c r="AF342" s="85"/>
      <c r="AG342" s="85">
        <v>2</v>
      </c>
      <c r="AH342" s="85"/>
      <c r="AI342" s="85"/>
      <c r="AJ342" s="85"/>
      <c r="AK342" s="85"/>
      <c r="AL342" s="85">
        <v>4</v>
      </c>
      <c r="AM342" s="85"/>
      <c r="AN342" s="85">
        <v>7</v>
      </c>
      <c r="AO342" s="179">
        <f t="shared" si="229"/>
        <v>2573.8602876663208</v>
      </c>
      <c r="AP342" s="179">
        <f t="shared" si="230"/>
        <v>0.62480733328719151</v>
      </c>
      <c r="AQ342" s="5">
        <f t="shared" si="193"/>
        <v>1689.4179339130628</v>
      </c>
      <c r="AR342" s="4">
        <f>_xlfn.STDEV.P(AQ340:AQ343)</f>
        <v>245.30521347981903</v>
      </c>
      <c r="AS342" s="32">
        <f t="shared" si="228"/>
        <v>0.76095700263977051</v>
      </c>
      <c r="AT342" s="4">
        <f>_xlfn.STDEV.P(AS340:AS343)</f>
        <v>0.21568626919083775</v>
      </c>
    </row>
    <row r="343" spans="1:58" ht="15.75" thickBot="1">
      <c r="A343" s="6" t="s">
        <v>216</v>
      </c>
      <c r="B343" s="6" t="s">
        <v>223</v>
      </c>
      <c r="C343" s="6" t="s">
        <v>92</v>
      </c>
      <c r="D343" s="6" t="s">
        <v>91</v>
      </c>
      <c r="E343" s="7">
        <v>1.4042990207672119</v>
      </c>
      <c r="F343" s="48">
        <v>8066</v>
      </c>
      <c r="G343" s="48">
        <v>9</v>
      </c>
      <c r="H343" s="48">
        <v>8057</v>
      </c>
      <c r="I343" s="85">
        <v>8040</v>
      </c>
      <c r="J343" s="85">
        <v>1</v>
      </c>
      <c r="K343" s="85">
        <v>13</v>
      </c>
      <c r="L343" s="85"/>
      <c r="M343" s="85"/>
      <c r="N343" s="85"/>
      <c r="O343" s="85"/>
      <c r="P343" s="85"/>
      <c r="Q343" s="85">
        <v>2</v>
      </c>
      <c r="R343" s="85"/>
      <c r="S343" s="85"/>
      <c r="T343" s="85"/>
      <c r="U343" s="85"/>
      <c r="V343" s="85"/>
      <c r="W343" s="85"/>
      <c r="X343" s="85"/>
      <c r="Y343" s="85">
        <v>2</v>
      </c>
      <c r="Z343" s="85"/>
      <c r="AA343" s="85"/>
      <c r="AB343" s="85"/>
      <c r="AC343" s="85">
        <v>1</v>
      </c>
      <c r="AD343" s="85"/>
      <c r="AE343" s="85"/>
      <c r="AF343" s="85"/>
      <c r="AG343" s="85"/>
      <c r="AH343" s="85"/>
      <c r="AI343" s="85"/>
      <c r="AJ343" s="85"/>
      <c r="AK343" s="85">
        <v>1</v>
      </c>
      <c r="AL343" s="85">
        <v>3</v>
      </c>
      <c r="AM343" s="85"/>
      <c r="AN343" s="85">
        <v>3</v>
      </c>
      <c r="AO343" s="179">
        <f t="shared" si="229"/>
        <v>2573.8602876663208</v>
      </c>
      <c r="AP343" s="179">
        <f t="shared" si="230"/>
        <v>0.62480733328719151</v>
      </c>
      <c r="AQ343" s="5">
        <f t="shared" si="193"/>
        <v>1091.2006587898118</v>
      </c>
      <c r="AS343" s="32">
        <f t="shared" si="228"/>
        <v>0.46809967358907062</v>
      </c>
    </row>
    <row r="344" spans="1:58" ht="15.75" thickBot="1">
      <c r="A344" s="6" t="s">
        <v>153</v>
      </c>
      <c r="B344" s="6" t="s">
        <v>222</v>
      </c>
      <c r="C344" s="6" t="s">
        <v>92</v>
      </c>
      <c r="D344" s="6" t="s">
        <v>91</v>
      </c>
      <c r="E344" s="7">
        <v>14.584421157836914</v>
      </c>
      <c r="F344" s="48">
        <v>10323</v>
      </c>
      <c r="G344" s="48">
        <v>119</v>
      </c>
      <c r="H344" s="48">
        <v>10204</v>
      </c>
      <c r="I344" s="85">
        <v>10083</v>
      </c>
      <c r="J344" s="85">
        <v>9</v>
      </c>
      <c r="K344" s="85">
        <v>61</v>
      </c>
      <c r="L344" s="85"/>
      <c r="M344" s="85">
        <v>11</v>
      </c>
      <c r="N344" s="85">
        <v>1</v>
      </c>
      <c r="O344" s="85"/>
      <c r="P344" s="85">
        <v>1</v>
      </c>
      <c r="Q344" s="85">
        <v>8</v>
      </c>
      <c r="R344" s="85">
        <v>8</v>
      </c>
      <c r="S344" s="85"/>
      <c r="T344" s="85">
        <v>3</v>
      </c>
      <c r="U344" s="85"/>
      <c r="V344" s="85">
        <v>8</v>
      </c>
      <c r="W344" s="85"/>
      <c r="X344" s="85"/>
      <c r="Y344" s="85">
        <v>21</v>
      </c>
      <c r="Z344" s="85"/>
      <c r="AA344" s="85">
        <v>4</v>
      </c>
      <c r="AB344" s="85">
        <v>1</v>
      </c>
      <c r="AC344" s="85">
        <v>9</v>
      </c>
      <c r="AD344" s="85"/>
      <c r="AE344" s="85">
        <v>2</v>
      </c>
      <c r="AF344" s="85">
        <v>1</v>
      </c>
      <c r="AG344" s="85">
        <v>5</v>
      </c>
      <c r="AH344" s="85">
        <v>5</v>
      </c>
      <c r="AI344" s="85"/>
      <c r="AJ344" s="85">
        <v>5</v>
      </c>
      <c r="AK344" s="85">
        <v>1</v>
      </c>
      <c r="AL344" s="85">
        <v>24</v>
      </c>
      <c r="AM344" s="85"/>
      <c r="AN344" s="85">
        <v>52</v>
      </c>
      <c r="AO344" s="179">
        <f>ABS($Q$10)</f>
        <v>4151.6815185546875</v>
      </c>
      <c r="AP344" s="179">
        <f>ABS($T$10)</f>
        <v>0.62209651472309702</v>
      </c>
      <c r="AQ344" s="5">
        <f t="shared" si="193"/>
        <v>7025.7899565061743</v>
      </c>
      <c r="AR344" s="24">
        <f>AVERAGE(AQ344:AQ347)</f>
        <v>7303.3487332616396</v>
      </c>
      <c r="AS344" s="32">
        <f t="shared" si="228"/>
        <v>6.3730243714917609</v>
      </c>
      <c r="AT344" s="32">
        <f>AVERAGE(AS344:AS347)</f>
        <v>6.8000543089079954</v>
      </c>
    </row>
    <row r="345" spans="1:58" ht="15.75" thickBot="1">
      <c r="A345" s="6" t="s">
        <v>162</v>
      </c>
      <c r="B345" s="6" t="s">
        <v>222</v>
      </c>
      <c r="C345" s="6" t="s">
        <v>92</v>
      </c>
      <c r="D345" s="6" t="s">
        <v>91</v>
      </c>
      <c r="E345" s="7">
        <v>16.926433563232422</v>
      </c>
      <c r="F345" s="48">
        <v>11297</v>
      </c>
      <c r="G345" s="48">
        <v>151</v>
      </c>
      <c r="H345" s="48">
        <v>11146</v>
      </c>
      <c r="I345" s="85">
        <v>11009</v>
      </c>
      <c r="J345" s="85">
        <v>15</v>
      </c>
      <c r="K345" s="85">
        <v>68</v>
      </c>
      <c r="L345" s="85">
        <v>5</v>
      </c>
      <c r="M345" s="85">
        <v>12</v>
      </c>
      <c r="N345" s="85">
        <v>3</v>
      </c>
      <c r="O345" s="85"/>
      <c r="P345" s="85"/>
      <c r="Q345" s="85">
        <v>14</v>
      </c>
      <c r="R345" s="85">
        <v>20</v>
      </c>
      <c r="S345" s="85">
        <v>1</v>
      </c>
      <c r="T345" s="85"/>
      <c r="U345" s="85"/>
      <c r="V345" s="85">
        <v>12</v>
      </c>
      <c r="W345" s="85"/>
      <c r="X345" s="85">
        <v>3</v>
      </c>
      <c r="Y345" s="85">
        <v>24</v>
      </c>
      <c r="Z345" s="85">
        <v>1</v>
      </c>
      <c r="AA345" s="85">
        <v>3</v>
      </c>
      <c r="AB345" s="85"/>
      <c r="AC345" s="85">
        <v>1</v>
      </c>
      <c r="AD345" s="85">
        <v>2</v>
      </c>
      <c r="AE345" s="85">
        <v>3</v>
      </c>
      <c r="AF345" s="85"/>
      <c r="AG345" s="85">
        <v>2</v>
      </c>
      <c r="AH345" s="85"/>
      <c r="AI345" s="85"/>
      <c r="AJ345" s="85"/>
      <c r="AK345" s="85"/>
      <c r="AL345" s="85">
        <v>31</v>
      </c>
      <c r="AM345" s="85"/>
      <c r="AN345" s="85">
        <v>68</v>
      </c>
      <c r="AO345" s="179">
        <f t="shared" ref="AO345:AO347" si="231">ABS($Q$10)</f>
        <v>4151.6815185546875</v>
      </c>
      <c r="AP345" s="179">
        <f t="shared" ref="AP345:AP347" si="232">ABS($T$10)</f>
        <v>0.62209651472309702</v>
      </c>
      <c r="AQ345" s="5">
        <f t="shared" si="193"/>
        <v>8154.0134943322782</v>
      </c>
      <c r="AR345" s="5" t="s">
        <v>54</v>
      </c>
      <c r="AS345" s="32">
        <f t="shared" si="228"/>
        <v>7.6224998827801631</v>
      </c>
      <c r="AT345" s="5" t="s">
        <v>54</v>
      </c>
    </row>
    <row r="346" spans="1:58" ht="15.75" thickBot="1">
      <c r="A346" s="6" t="s">
        <v>171</v>
      </c>
      <c r="B346" s="6" t="s">
        <v>222</v>
      </c>
      <c r="C346" s="6" t="s">
        <v>92</v>
      </c>
      <c r="D346" s="6" t="s">
        <v>91</v>
      </c>
      <c r="E346" s="7">
        <v>14.168200492858887</v>
      </c>
      <c r="F346" s="48">
        <v>9196</v>
      </c>
      <c r="G346" s="48">
        <v>103</v>
      </c>
      <c r="H346" s="48">
        <v>9093</v>
      </c>
      <c r="I346" s="85">
        <v>8995</v>
      </c>
      <c r="J346" s="85">
        <v>8</v>
      </c>
      <c r="K346" s="85">
        <v>44</v>
      </c>
      <c r="L346" s="85">
        <v>3</v>
      </c>
      <c r="M346" s="85">
        <v>13</v>
      </c>
      <c r="N346" s="85">
        <v>2</v>
      </c>
      <c r="O346" s="85"/>
      <c r="P346" s="85">
        <v>1</v>
      </c>
      <c r="Q346" s="85">
        <v>10</v>
      </c>
      <c r="R346" s="85">
        <v>14</v>
      </c>
      <c r="S346" s="85"/>
      <c r="T346" s="85">
        <v>1</v>
      </c>
      <c r="U346" s="85"/>
      <c r="V346" s="85">
        <v>7</v>
      </c>
      <c r="W346" s="85"/>
      <c r="X346" s="85">
        <v>1</v>
      </c>
      <c r="Y346" s="85">
        <v>21</v>
      </c>
      <c r="Z346" s="85"/>
      <c r="AA346" s="85"/>
      <c r="AB346" s="85"/>
      <c r="AC346" s="85">
        <v>3</v>
      </c>
      <c r="AD346" s="85">
        <v>1</v>
      </c>
      <c r="AE346" s="85">
        <v>2</v>
      </c>
      <c r="AF346" s="85"/>
      <c r="AG346" s="85">
        <v>4</v>
      </c>
      <c r="AH346" s="85"/>
      <c r="AI346" s="85"/>
      <c r="AJ346" s="85">
        <v>3</v>
      </c>
      <c r="AK346" s="85">
        <v>1</v>
      </c>
      <c r="AL346" s="85">
        <v>19</v>
      </c>
      <c r="AM346" s="85"/>
      <c r="AN346" s="85">
        <v>43</v>
      </c>
      <c r="AO346" s="179">
        <f t="shared" si="231"/>
        <v>4151.6815185546875</v>
      </c>
      <c r="AP346" s="179">
        <f t="shared" si="232"/>
        <v>0.62209651472309702</v>
      </c>
      <c r="AQ346" s="5">
        <f t="shared" si="193"/>
        <v>6825.2829267073548</v>
      </c>
      <c r="AR346" s="4">
        <f>_xlfn.STDEV.P(AQ344:AQ347)</f>
        <v>509.47251178708768</v>
      </c>
      <c r="AS346" s="32">
        <f t="shared" si="228"/>
        <v>5.9148798174071082</v>
      </c>
      <c r="AT346" s="4">
        <f>_xlfn.STDEV.P(AS344:AS347)</f>
        <v>0.68596080535450921</v>
      </c>
    </row>
    <row r="347" spans="1:58">
      <c r="A347" s="6" t="s">
        <v>180</v>
      </c>
      <c r="B347" s="6" t="s">
        <v>222</v>
      </c>
      <c r="C347" s="6" t="s">
        <v>92</v>
      </c>
      <c r="D347" s="6" t="s">
        <v>91</v>
      </c>
      <c r="E347" s="7">
        <v>14.963300704956055</v>
      </c>
      <c r="F347" s="48">
        <v>9894</v>
      </c>
      <c r="G347" s="48">
        <v>117</v>
      </c>
      <c r="H347" s="48">
        <v>9777</v>
      </c>
      <c r="I347" s="85">
        <v>9659</v>
      </c>
      <c r="J347" s="85">
        <v>5</v>
      </c>
      <c r="K347" s="85">
        <v>74</v>
      </c>
      <c r="L347" s="85">
        <v>1</v>
      </c>
      <c r="M347" s="85">
        <v>4</v>
      </c>
      <c r="N347" s="85">
        <v>4</v>
      </c>
      <c r="O347" s="85"/>
      <c r="P347" s="85"/>
      <c r="Q347" s="85">
        <v>12</v>
      </c>
      <c r="R347" s="85">
        <v>11</v>
      </c>
      <c r="S347" s="85"/>
      <c r="T347" s="85">
        <v>1</v>
      </c>
      <c r="U347" s="85">
        <v>2</v>
      </c>
      <c r="V347" s="85">
        <v>7</v>
      </c>
      <c r="W347" s="85"/>
      <c r="X347" s="85"/>
      <c r="Y347" s="85">
        <v>22</v>
      </c>
      <c r="Z347" s="85"/>
      <c r="AA347" s="85">
        <v>3</v>
      </c>
      <c r="AB347" s="85"/>
      <c r="AC347" s="85">
        <v>4</v>
      </c>
      <c r="AD347" s="85"/>
      <c r="AE347" s="85">
        <v>1</v>
      </c>
      <c r="AF347" s="85"/>
      <c r="AG347" s="85">
        <v>2</v>
      </c>
      <c r="AH347" s="85">
        <v>6</v>
      </c>
      <c r="AI347" s="85"/>
      <c r="AJ347" s="85">
        <v>3</v>
      </c>
      <c r="AK347" s="85"/>
      <c r="AL347" s="85">
        <v>16</v>
      </c>
      <c r="AM347" s="85"/>
      <c r="AN347" s="85">
        <v>57</v>
      </c>
      <c r="AO347" s="36">
        <f t="shared" si="231"/>
        <v>4151.6815185546875</v>
      </c>
      <c r="AP347" s="36">
        <f t="shared" si="232"/>
        <v>0.62209651472309702</v>
      </c>
      <c r="AQ347" s="5">
        <f t="shared" si="193"/>
        <v>7208.3085555007519</v>
      </c>
      <c r="AS347" s="32">
        <f t="shared" si="228"/>
        <v>7.2898131639529495</v>
      </c>
    </row>
  </sheetData>
  <sortState ref="A259:V270">
    <sortCondition ref="B14"/>
  </sortState>
  <conditionalFormatting sqref="F61">
    <cfRule type="cellIs" dxfId="925" priority="2335" operator="lessThan">
      <formula>10000</formula>
    </cfRule>
  </conditionalFormatting>
  <conditionalFormatting sqref="F1">
    <cfRule type="cellIs" dxfId="924" priority="2338" operator="lessThan">
      <formula>10000</formula>
    </cfRule>
  </conditionalFormatting>
  <conditionalFormatting sqref="AA61 AE74:AH75 AW211 AX210:AX211 AV222:AX223 AV234:AV235 AV246:AV247 AG63 AH62:AH63 AF86:AF87 AF98:AF99 M45:O45 Q45 A44:A46 AC63:AC73 M116:O116 Q115:Q116 J117 C118:D118 C121:D121 O119 Q119 F117:G119 F121:G121 A112:A124 M120:N120 F120 J119:J120 AC131:AC154 AC99:AC109 AC75:AC97 BB262:BB263 Z194:AE194 AG194 X195 Z195 A194:A195 A196:D196 A203 AS210:AS269 BB210:BB259 AV312:AV313 AV324:AV325 A276 R276 AC283:AE283 AG283 A280:A285 AS300:AS347 BB288:BB337">
    <cfRule type="expression" dxfId="923" priority="2337">
      <formula>NOT(ISBLANK(A44))</formula>
    </cfRule>
  </conditionalFormatting>
  <conditionalFormatting sqref="J61:X61">
    <cfRule type="expression" dxfId="922" priority="2334">
      <formula>NOT(ISBLANK(J61))</formula>
    </cfRule>
  </conditionalFormatting>
  <conditionalFormatting sqref="AF62:AF63">
    <cfRule type="expression" dxfId="921" priority="2301">
      <formula>NOT(ISBLANK(AF62))</formula>
    </cfRule>
  </conditionalFormatting>
  <conditionalFormatting sqref="AF62:AH63 AV234:AW235 AV246:AW247 AB63 AA62:AA109 AE98:AG99 AE86:AG87 AE74:AH75 AC63:AC73 AJ131:AK132 AJ143:AK144 AF131:AG132 AF143:AG144 AJ156:AK156 AJ168:AK168 AF155:AG156 AF167:AG168 AC131:AC154 AC99:AC109 AC75:AC97 BB262:BB263 AQ210:AQ269 AS210:AS269 BB210:BB259 AV288:AX288 AV300:AX301 AV312:AW313 AV324:AW325 AQ288:AQ347 AS300:AS347 AV289:AW289 AX289:AX299 BB288:BB337">
    <cfRule type="cellIs" dxfId="920" priority="2317" operator="greaterThan">
      <formula>1000000</formula>
    </cfRule>
  </conditionalFormatting>
  <conditionalFormatting sqref="AB61">
    <cfRule type="expression" dxfId="919" priority="2267">
      <formula>NOT(ISBLANK(AB61))</formula>
    </cfRule>
  </conditionalFormatting>
  <conditionalFormatting sqref="AC99:AC109">
    <cfRule type="expression" dxfId="918" priority="2268">
      <formula>NOT(ISBLANK(AC99))</formula>
    </cfRule>
  </conditionalFormatting>
  <conditionalFormatting sqref="I61">
    <cfRule type="expression" dxfId="917" priority="2247">
      <formula>NOT(ISBLANK(I61))</formula>
    </cfRule>
  </conditionalFormatting>
  <conditionalFormatting sqref="AJ98:AK98">
    <cfRule type="cellIs" dxfId="916" priority="2170" operator="greaterThan">
      <formula>1000000</formula>
    </cfRule>
  </conditionalFormatting>
  <conditionalFormatting sqref="AJ86:AK86">
    <cfRule type="cellIs" dxfId="915" priority="2166" operator="greaterThan">
      <formula>1000000</formula>
    </cfRule>
  </conditionalFormatting>
  <conditionalFormatting sqref="I181">
    <cfRule type="expression" dxfId="914" priority="1766">
      <formula>NOT(ISBLANK(I181))</formula>
    </cfRule>
  </conditionalFormatting>
  <conditionalFormatting sqref="J181:X181">
    <cfRule type="expression" dxfId="913" priority="1768">
      <formula>NOT(ISBLANK(J181))</formula>
    </cfRule>
  </conditionalFormatting>
  <conditionalFormatting sqref="F181">
    <cfRule type="cellIs" dxfId="912" priority="1769" operator="lessThan">
      <formula>10000</formula>
    </cfRule>
  </conditionalFormatting>
  <conditionalFormatting sqref="AA181">
    <cfRule type="expression" dxfId="911" priority="1760">
      <formula>NOT(ISBLANK(AA181))</formula>
    </cfRule>
  </conditionalFormatting>
  <conditionalFormatting sqref="AB181">
    <cfRule type="expression" dxfId="910" priority="1759">
      <formula>NOT(ISBLANK(AB181))</formula>
    </cfRule>
  </conditionalFormatting>
  <conditionalFormatting sqref="AA182:AA189">
    <cfRule type="cellIs" dxfId="909" priority="1758" operator="greaterThan">
      <formula>1000000</formula>
    </cfRule>
  </conditionalFormatting>
  <conditionalFormatting sqref="AB182">
    <cfRule type="cellIs" dxfId="908" priority="1754" operator="greaterThan">
      <formula>1000000</formula>
    </cfRule>
  </conditionalFormatting>
  <conditionalFormatting sqref="AB188">
    <cfRule type="cellIs" dxfId="907" priority="1753" operator="greaterThan">
      <formula>1000000</formula>
    </cfRule>
  </conditionalFormatting>
  <conditionalFormatting sqref="AB184">
    <cfRule type="cellIs" dxfId="906" priority="1752" operator="greaterThan">
      <formula>1000000</formula>
    </cfRule>
  </conditionalFormatting>
  <conditionalFormatting sqref="AB186">
    <cfRule type="cellIs" dxfId="905" priority="1751" operator="greaterThan">
      <formula>1000000</formula>
    </cfRule>
  </conditionalFormatting>
  <conditionalFormatting sqref="AD182">
    <cfRule type="cellIs" dxfId="904" priority="1742" operator="greaterThan">
      <formula>1000000</formula>
    </cfRule>
  </conditionalFormatting>
  <conditionalFormatting sqref="AD186 AD184 AD188">
    <cfRule type="cellIs" dxfId="903" priority="1741" operator="greaterThan">
      <formula>1000000</formula>
    </cfRule>
  </conditionalFormatting>
  <conditionalFormatting sqref="AF182:AG182">
    <cfRule type="cellIs" dxfId="902" priority="1740" operator="greaterThan">
      <formula>1000000</formula>
    </cfRule>
  </conditionalFormatting>
  <conditionalFormatting sqref="A271">
    <cfRule type="expression" dxfId="901" priority="1634">
      <formula>NOT(ISBLANK(A271))</formula>
    </cfRule>
  </conditionalFormatting>
  <conditionalFormatting sqref="AV210:AV211">
    <cfRule type="expression" dxfId="900" priority="1709">
      <formula>NOT(ISBLANK(AV210))</formula>
    </cfRule>
  </conditionalFormatting>
  <conditionalFormatting sqref="BE210">
    <cfRule type="expression" dxfId="899" priority="1636">
      <formula>NOT(ISBLANK(BE210))</formula>
    </cfRule>
  </conditionalFormatting>
  <conditionalFormatting sqref="AJ188:AK188">
    <cfRule type="cellIs" dxfId="898" priority="1721" operator="greaterThan">
      <formula>1000000</formula>
    </cfRule>
  </conditionalFormatting>
  <conditionalFormatting sqref="AJ186:AK186">
    <cfRule type="cellIs" dxfId="897" priority="1720" operator="greaterThan">
      <formula>1000000</formula>
    </cfRule>
  </conditionalFormatting>
  <conditionalFormatting sqref="A207">
    <cfRule type="expression" dxfId="896" priority="1719">
      <formula>NOT(ISBLANK(A207))</formula>
    </cfRule>
  </conditionalFormatting>
  <conditionalFormatting sqref="F209">
    <cfRule type="cellIs" dxfId="895" priority="1712" operator="lessThan">
      <formula>10000</formula>
    </cfRule>
  </conditionalFormatting>
  <conditionalFormatting sqref="Y209:AF209">
    <cfRule type="expression" dxfId="894" priority="1689">
      <formula>NOT(ISBLANK(Y209))</formula>
    </cfRule>
  </conditionalFormatting>
  <conditionalFormatting sqref="AV210:AX211 AV222:AX223">
    <cfRule type="cellIs" dxfId="893" priority="1710" operator="greaterThan">
      <formula>1000000</formula>
    </cfRule>
  </conditionalFormatting>
  <conditionalFormatting sqref="AG209:AN209 J209:X209">
    <cfRule type="expression" dxfId="892" priority="1691">
      <formula>NOT(ISBLANK(J209))</formula>
    </cfRule>
  </conditionalFormatting>
  <conditionalFormatting sqref="AZ234:BA234">
    <cfRule type="cellIs" dxfId="891" priority="1704" operator="greaterThan">
      <formula>1000000</formula>
    </cfRule>
  </conditionalFormatting>
  <conditionalFormatting sqref="I209">
    <cfRule type="expression" dxfId="890" priority="1690">
      <formula>NOT(ISBLANK(I209))</formula>
    </cfRule>
  </conditionalFormatting>
  <conditionalFormatting sqref="AR209">
    <cfRule type="expression" dxfId="889" priority="1675">
      <formula>NOT(ISBLANK(AR209))</formula>
    </cfRule>
  </conditionalFormatting>
  <conditionalFormatting sqref="AQ209">
    <cfRule type="expression" dxfId="888" priority="1676">
      <formula>NOT(ISBLANK(AQ209))</formula>
    </cfRule>
  </conditionalFormatting>
  <conditionalFormatting sqref="BF210">
    <cfRule type="cellIs" dxfId="887" priority="1635" operator="greaterThan">
      <formula>1000000</formula>
    </cfRule>
  </conditionalFormatting>
  <conditionalFormatting sqref="BE210">
    <cfRule type="cellIs" dxfId="886" priority="1637" operator="greaterThan">
      <formula>1000000</formula>
    </cfRule>
  </conditionalFormatting>
  <conditionalFormatting sqref="AW289 AV300:AX301 AX288:AX299">
    <cfRule type="expression" dxfId="885" priority="1633">
      <formula>NOT(ISBLANK(AV288))</formula>
    </cfRule>
  </conditionalFormatting>
  <conditionalFormatting sqref="F287">
    <cfRule type="cellIs" dxfId="884" priority="1631" operator="lessThan">
      <formula>10000</formula>
    </cfRule>
  </conditionalFormatting>
  <conditionalFormatting sqref="AV288:AV289">
    <cfRule type="expression" dxfId="883" priority="1629">
      <formula>NOT(ISBLANK(AV288))</formula>
    </cfRule>
  </conditionalFormatting>
  <conditionalFormatting sqref="AG287:AN287 J287:X287">
    <cfRule type="expression" dxfId="882" priority="1625">
      <formula>NOT(ISBLANK(J287))</formula>
    </cfRule>
  </conditionalFormatting>
  <conditionalFormatting sqref="AZ324:BA324">
    <cfRule type="cellIs" dxfId="881" priority="1628" operator="greaterThan">
      <formula>1000000</formula>
    </cfRule>
  </conditionalFormatting>
  <conditionalFormatting sqref="AZ312:BA312">
    <cfRule type="cellIs" dxfId="880" priority="1627" operator="greaterThan">
      <formula>1000000</formula>
    </cfRule>
  </conditionalFormatting>
  <conditionalFormatting sqref="I287">
    <cfRule type="expression" dxfId="879" priority="1624">
      <formula>NOT(ISBLANK(I287))</formula>
    </cfRule>
  </conditionalFormatting>
  <conditionalFormatting sqref="AR287">
    <cfRule type="expression" dxfId="878" priority="1609">
      <formula>NOT(ISBLANK(AR287))</formula>
    </cfRule>
  </conditionalFormatting>
  <conditionalFormatting sqref="Y287:AF287">
    <cfRule type="expression" dxfId="877" priority="1623">
      <formula>NOT(ISBLANK(Y287))</formula>
    </cfRule>
  </conditionalFormatting>
  <conditionalFormatting sqref="AQ287">
    <cfRule type="expression" dxfId="876" priority="1610">
      <formula>NOT(ISBLANK(AQ287))</formula>
    </cfRule>
  </conditionalFormatting>
  <conditionalFormatting sqref="AR288">
    <cfRule type="cellIs" dxfId="875" priority="1608" operator="greaterThan">
      <formula>1000000</formula>
    </cfRule>
  </conditionalFormatting>
  <conditionalFormatting sqref="AS288:AS299">
    <cfRule type="expression" dxfId="874" priority="1604">
      <formula>NOT(ISBLANK(AS288))</formula>
    </cfRule>
  </conditionalFormatting>
  <conditionalFormatting sqref="AS288:AS299">
    <cfRule type="cellIs" dxfId="873" priority="1605" operator="greaterThan">
      <formula>1000000</formula>
    </cfRule>
  </conditionalFormatting>
  <conditionalFormatting sqref="BF288">
    <cfRule type="cellIs" dxfId="872" priority="1575" operator="greaterThan">
      <formula>1000000</formula>
    </cfRule>
  </conditionalFormatting>
  <conditionalFormatting sqref="BE288">
    <cfRule type="expression" dxfId="871" priority="1576">
      <formula>NOT(ISBLANK(BE288))</formula>
    </cfRule>
  </conditionalFormatting>
  <conditionalFormatting sqref="BE288">
    <cfRule type="cellIs" dxfId="870" priority="1577" operator="greaterThan">
      <formula>1000000</formula>
    </cfRule>
  </conditionalFormatting>
  <conditionalFormatting sqref="AT214">
    <cfRule type="cellIs" dxfId="869" priority="1558" operator="greaterThan">
      <formula>1000000</formula>
    </cfRule>
  </conditionalFormatting>
  <conditionalFormatting sqref="BF214">
    <cfRule type="cellIs" dxfId="868" priority="1535" operator="greaterThan">
      <formula>1000000</formula>
    </cfRule>
  </conditionalFormatting>
  <conditionalFormatting sqref="AW214">
    <cfRule type="cellIs" dxfId="867" priority="1547" operator="greaterThan">
      <formula>1000000</formula>
    </cfRule>
  </conditionalFormatting>
  <conditionalFormatting sqref="AZ246">
    <cfRule type="cellIs" dxfId="866" priority="1546" operator="greaterThan">
      <formula>1000000</formula>
    </cfRule>
  </conditionalFormatting>
  <conditionalFormatting sqref="BA246">
    <cfRule type="cellIs" dxfId="865" priority="1545" operator="greaterThan">
      <formula>1000000</formula>
    </cfRule>
  </conditionalFormatting>
  <conditionalFormatting sqref="AZ238:BA238">
    <cfRule type="cellIs" dxfId="864" priority="1525" operator="greaterThan">
      <formula>1000000</formula>
    </cfRule>
  </conditionalFormatting>
  <conditionalFormatting sqref="AX324:AX335">
    <cfRule type="cellIs" dxfId="863" priority="1492" operator="greaterThan">
      <formula>1000000</formula>
    </cfRule>
  </conditionalFormatting>
  <conditionalFormatting sqref="AX324:AX335">
    <cfRule type="expression" dxfId="862" priority="1493">
      <formula>NOT(ISBLANK(AX324))</formula>
    </cfRule>
  </conditionalFormatting>
  <conditionalFormatting sqref="AZ288:BA288">
    <cfRule type="cellIs" dxfId="861" priority="1491" operator="greaterThan">
      <formula>1000000</formula>
    </cfRule>
  </conditionalFormatting>
  <conditionalFormatting sqref="AA130">
    <cfRule type="expression" dxfId="860" priority="1443">
      <formula>NOT(ISBLANK(AA130))</formula>
    </cfRule>
  </conditionalFormatting>
  <conditionalFormatting sqref="AB130">
    <cfRule type="expression" dxfId="859" priority="1440">
      <formula>NOT(ISBLANK(AB130))</formula>
    </cfRule>
  </conditionalFormatting>
  <conditionalFormatting sqref="I130">
    <cfRule type="expression" dxfId="858" priority="1439">
      <formula>NOT(ISBLANK(I130))</formula>
    </cfRule>
  </conditionalFormatting>
  <conditionalFormatting sqref="J130:X130">
    <cfRule type="expression" dxfId="857" priority="1441">
      <formula>NOT(ISBLANK(J130))</formula>
    </cfRule>
  </conditionalFormatting>
  <conditionalFormatting sqref="AD131">
    <cfRule type="cellIs" dxfId="856" priority="1447" operator="greaterThan">
      <formula>1000000</formula>
    </cfRule>
  </conditionalFormatting>
  <conditionalFormatting sqref="F130">
    <cfRule type="cellIs" dxfId="855" priority="1442" operator="lessThan">
      <formula>10000</formula>
    </cfRule>
  </conditionalFormatting>
  <conditionalFormatting sqref="AJ155:AK155">
    <cfRule type="cellIs" dxfId="854" priority="1431" operator="greaterThan">
      <formula>1000000</formula>
    </cfRule>
  </conditionalFormatting>
  <conditionalFormatting sqref="AC155:AC166">
    <cfRule type="expression" dxfId="853" priority="1364">
      <formula>NOT(ISBLANK(AC155))</formula>
    </cfRule>
  </conditionalFormatting>
  <conditionalFormatting sqref="AC155:AC166">
    <cfRule type="cellIs" dxfId="852" priority="1365" operator="greaterThan">
      <formula>1000000</formula>
    </cfRule>
  </conditionalFormatting>
  <conditionalFormatting sqref="AC167:AC178">
    <cfRule type="expression" dxfId="851" priority="1362">
      <formula>NOT(ISBLANK(AC167))</formula>
    </cfRule>
  </conditionalFormatting>
  <conditionalFormatting sqref="AC167:AC178">
    <cfRule type="cellIs" dxfId="850" priority="1363" operator="greaterThan">
      <formula>1000000</formula>
    </cfRule>
  </conditionalFormatting>
  <conditionalFormatting sqref="AW218">
    <cfRule type="cellIs" dxfId="849" priority="1303" operator="greaterThan">
      <formula>1000000</formula>
    </cfRule>
  </conditionalFormatting>
  <conditionalFormatting sqref="AZ242:BA242">
    <cfRule type="cellIs" dxfId="848" priority="1302" operator="greaterThan">
      <formula>1000000</formula>
    </cfRule>
  </conditionalFormatting>
  <conditionalFormatting sqref="BF218">
    <cfRule type="cellIs" dxfId="847" priority="1295" operator="greaterThan">
      <formula>1000000</formula>
    </cfRule>
  </conditionalFormatting>
  <conditionalFormatting sqref="AC182:AC183">
    <cfRule type="expression" dxfId="846" priority="1269">
      <formula>NOT(ISBLANK(AC182))</formula>
    </cfRule>
  </conditionalFormatting>
  <conditionalFormatting sqref="AC182:AC183">
    <cfRule type="cellIs" dxfId="845" priority="1270" operator="greaterThan">
      <formula>1000000</formula>
    </cfRule>
  </conditionalFormatting>
  <conditionalFormatting sqref="AC186:AC187">
    <cfRule type="expression" dxfId="844" priority="1265">
      <formula>NOT(ISBLANK(AC186))</formula>
    </cfRule>
  </conditionalFormatting>
  <conditionalFormatting sqref="AC186:AC187">
    <cfRule type="cellIs" dxfId="843" priority="1266" operator="greaterThan">
      <formula>1000000</formula>
    </cfRule>
  </conditionalFormatting>
  <conditionalFormatting sqref="AC190">
    <cfRule type="expression" dxfId="842" priority="1261">
      <formula>NOT(ISBLANK(AC190))</formula>
    </cfRule>
  </conditionalFormatting>
  <conditionalFormatting sqref="AC190">
    <cfRule type="cellIs" dxfId="841" priority="1262" operator="greaterThan">
      <formula>1000000</formula>
    </cfRule>
  </conditionalFormatting>
  <conditionalFormatting sqref="AC188:AC189">
    <cfRule type="expression" dxfId="840" priority="1259">
      <formula>NOT(ISBLANK(AC188))</formula>
    </cfRule>
  </conditionalFormatting>
  <conditionalFormatting sqref="AC188:AC189">
    <cfRule type="cellIs" dxfId="839" priority="1260" operator="greaterThan">
      <formula>1000000</formula>
    </cfRule>
  </conditionalFormatting>
  <conditionalFormatting sqref="AC184:AC185">
    <cfRule type="expression" dxfId="838" priority="1255">
      <formula>NOT(ISBLANK(AC184))</formula>
    </cfRule>
  </conditionalFormatting>
  <conditionalFormatting sqref="AC184:AC185">
    <cfRule type="cellIs" dxfId="837" priority="1256" operator="greaterThan">
      <formula>1000000</formula>
    </cfRule>
  </conditionalFormatting>
  <conditionalFormatting sqref="AV214">
    <cfRule type="expression" dxfId="836" priority="1251">
      <formula>NOT(ISBLANK(AV214))</formula>
    </cfRule>
  </conditionalFormatting>
  <conditionalFormatting sqref="AV214">
    <cfRule type="cellIs" dxfId="835" priority="1252" operator="greaterThan">
      <formula>1000000</formula>
    </cfRule>
  </conditionalFormatting>
  <conditionalFormatting sqref="AV218">
    <cfRule type="expression" dxfId="834" priority="1249">
      <formula>NOT(ISBLANK(AV218))</formula>
    </cfRule>
  </conditionalFormatting>
  <conditionalFormatting sqref="AV218">
    <cfRule type="cellIs" dxfId="833" priority="1250" operator="greaterThan">
      <formula>1000000</formula>
    </cfRule>
  </conditionalFormatting>
  <conditionalFormatting sqref="BE214">
    <cfRule type="expression" dxfId="832" priority="1247">
      <formula>NOT(ISBLANK(BE214))</formula>
    </cfRule>
  </conditionalFormatting>
  <conditionalFormatting sqref="BE214">
    <cfRule type="cellIs" dxfId="831" priority="1248" operator="greaterThan">
      <formula>1000000</formula>
    </cfRule>
  </conditionalFormatting>
  <conditionalFormatting sqref="BE218">
    <cfRule type="expression" dxfId="830" priority="1245">
      <formula>NOT(ISBLANK(BE218))</formula>
    </cfRule>
  </conditionalFormatting>
  <conditionalFormatting sqref="BE218">
    <cfRule type="cellIs" dxfId="829" priority="1246" operator="greaterThan">
      <formula>1000000</formula>
    </cfRule>
  </conditionalFormatting>
  <conditionalFormatting sqref="I46:N46">
    <cfRule type="expression" dxfId="828" priority="1048">
      <formula>NOT(ISBLANK(I46))</formula>
    </cfRule>
  </conditionalFormatting>
  <conditionalFormatting sqref="AR210">
    <cfRule type="cellIs" dxfId="827" priority="1139" operator="greaterThan">
      <formula>1000000</formula>
    </cfRule>
  </conditionalFormatting>
  <conditionalFormatting sqref="AT210">
    <cfRule type="cellIs" dxfId="826" priority="1138" operator="greaterThan">
      <formula>1000000</formula>
    </cfRule>
  </conditionalFormatting>
  <conditionalFormatting sqref="F46:H46">
    <cfRule type="expression" dxfId="825" priority="1047">
      <formula>NOT(ISBLANK(F46))</formula>
    </cfRule>
  </conditionalFormatting>
  <conditionalFormatting sqref="M75:O75">
    <cfRule type="expression" dxfId="824" priority="868">
      <formula>NOT(ISBLANK(M75))</formula>
    </cfRule>
  </conditionalFormatting>
  <conditionalFormatting sqref="P75:U75">
    <cfRule type="expression" dxfId="823" priority="869">
      <formula>NOT(ISBLANK(P75))</formula>
    </cfRule>
  </conditionalFormatting>
  <conditionalFormatting sqref="M62">
    <cfRule type="expression" dxfId="822" priority="918">
      <formula>NOT(ISBLANK(M62))</formula>
    </cfRule>
  </conditionalFormatting>
  <conditionalFormatting sqref="L63">
    <cfRule type="expression" dxfId="821" priority="919">
      <formula>NOT(ISBLANK(L63))</formula>
    </cfRule>
  </conditionalFormatting>
  <conditionalFormatting sqref="E54">
    <cfRule type="expression" dxfId="820" priority="968">
      <formula>NOT(ISBLANK(E54))</formula>
    </cfRule>
  </conditionalFormatting>
  <conditionalFormatting sqref="F54">
    <cfRule type="expression" dxfId="819" priority="969">
      <formula>NOT(ISBLANK(F54))</formula>
    </cfRule>
  </conditionalFormatting>
  <conditionalFormatting sqref="F2:F41">
    <cfRule type="cellIs" dxfId="818" priority="1054" operator="lessThan">
      <formula>10000</formula>
    </cfRule>
  </conditionalFormatting>
  <conditionalFormatting sqref="C44:Q44 G45:L45 P45">
    <cfRule type="expression" dxfId="817" priority="1053">
      <formula>NOT(ISBLANK(C44))</formula>
    </cfRule>
  </conditionalFormatting>
  <conditionalFormatting sqref="B44">
    <cfRule type="expression" dxfId="816" priority="1052">
      <formula>NOT(ISBLANK(B44))</formula>
    </cfRule>
  </conditionalFormatting>
  <conditionalFormatting sqref="M106">
    <cfRule type="expression" dxfId="815" priority="752">
      <formula>NOT(ISBLANK(M106))</formula>
    </cfRule>
  </conditionalFormatting>
  <conditionalFormatting sqref="J100">
    <cfRule type="expression" dxfId="814" priority="743">
      <formula>NOT(ISBLANK(J100))</formula>
    </cfRule>
  </conditionalFormatting>
  <conditionalFormatting sqref="I106:K106">
    <cfRule type="expression" dxfId="813" priority="750">
      <formula>NOT(ISBLANK(I106))</formula>
    </cfRule>
  </conditionalFormatting>
  <conditionalFormatting sqref="E46">
    <cfRule type="expression" dxfId="812" priority="1043">
      <formula>NOT(ISBLANK(E46))</formula>
    </cfRule>
  </conditionalFormatting>
  <conditionalFormatting sqref="X101">
    <cfRule type="expression" dxfId="811" priority="742">
      <formula>NOT(ISBLANK(X101))</formula>
    </cfRule>
  </conditionalFormatting>
  <conditionalFormatting sqref="R105">
    <cfRule type="expression" dxfId="810" priority="723">
      <formula>NOT(ISBLANK(R105))</formula>
    </cfRule>
  </conditionalFormatting>
  <conditionalFormatting sqref="I105:J105">
    <cfRule type="expression" dxfId="809" priority="722">
      <formula>NOT(ISBLANK(I105))</formula>
    </cfRule>
  </conditionalFormatting>
  <conditionalFormatting sqref="J109">
    <cfRule type="expression" dxfId="808" priority="716">
      <formula>NOT(ISBLANK(J109))</formula>
    </cfRule>
  </conditionalFormatting>
  <conditionalFormatting sqref="I109 K109">
    <cfRule type="expression" dxfId="807" priority="717">
      <formula>NOT(ISBLANK(I109))</formula>
    </cfRule>
  </conditionalFormatting>
  <conditionalFormatting sqref="X105">
    <cfRule type="expression" dxfId="806" priority="721">
      <formula>NOT(ISBLANK(X105))</formula>
    </cfRule>
  </conditionalFormatting>
  <conditionalFormatting sqref="M109">
    <cfRule type="expression" dxfId="805" priority="719">
      <formula>NOT(ISBLANK(M109))</formula>
    </cfRule>
  </conditionalFormatting>
  <conditionalFormatting sqref="N109 P109:V109 X109">
    <cfRule type="expression" dxfId="804" priority="720">
      <formula>NOT(ISBLANK(N109))</formula>
    </cfRule>
  </conditionalFormatting>
  <conditionalFormatting sqref="L109">
    <cfRule type="expression" dxfId="803" priority="718">
      <formula>NOT(ISBLANK(L109))</formula>
    </cfRule>
  </conditionalFormatting>
  <conditionalFormatting sqref="F45">
    <cfRule type="expression" dxfId="802" priority="1012">
      <formula>NOT(ISBLANK(F45))</formula>
    </cfRule>
  </conditionalFormatting>
  <conditionalFormatting sqref="C45">
    <cfRule type="expression" dxfId="801" priority="1010">
      <formula>NOT(ISBLANK(C45))</formula>
    </cfRule>
  </conditionalFormatting>
  <conditionalFormatting sqref="B45 D45">
    <cfRule type="expression" dxfId="800" priority="1011">
      <formula>NOT(ISBLANK(B45))</formula>
    </cfRule>
  </conditionalFormatting>
  <conditionalFormatting sqref="I165">
    <cfRule type="expression" dxfId="799" priority="478">
      <formula>NOT(ISBLANK(I165))</formula>
    </cfRule>
  </conditionalFormatting>
  <conditionalFormatting sqref="C46">
    <cfRule type="expression" dxfId="798" priority="1005">
      <formula>NOT(ISBLANK(C46))</formula>
    </cfRule>
  </conditionalFormatting>
  <conditionalFormatting sqref="D46 B46">
    <cfRule type="expression" dxfId="797" priority="1006">
      <formula>NOT(ISBLANK(B46))</formula>
    </cfRule>
  </conditionalFormatting>
  <conditionalFormatting sqref="AF66">
    <cfRule type="expression" dxfId="796" priority="702">
      <formula>NOT(ISBLANK(AF66))</formula>
    </cfRule>
  </conditionalFormatting>
  <conditionalFormatting sqref="AF70">
    <cfRule type="expression" dxfId="795" priority="700">
      <formula>NOT(ISBLANK(AF70))</formula>
    </cfRule>
  </conditionalFormatting>
  <conditionalFormatting sqref="C112:Q112 I121:J121 F114 L123:Q123 D115:F115 L115 F116 J114:J116 L117 O117 I118 C119:D119 B120:D120">
    <cfRule type="expression" dxfId="794" priority="697">
      <formula>NOT(ISBLANK(B112))</formula>
    </cfRule>
  </conditionalFormatting>
  <conditionalFormatting sqref="B112">
    <cfRule type="expression" dxfId="793" priority="696">
      <formula>NOT(ISBLANK(B112))</formula>
    </cfRule>
  </conditionalFormatting>
  <conditionalFormatting sqref="I114 L114:O114 Q114">
    <cfRule type="expression" dxfId="792" priority="694">
      <formula>NOT(ISBLANK(I114))</formula>
    </cfRule>
  </conditionalFormatting>
  <conditionalFormatting sqref="N115:P115">
    <cfRule type="expression" dxfId="791" priority="693">
      <formula>NOT(ISBLANK(N115))</formula>
    </cfRule>
  </conditionalFormatting>
  <conditionalFormatting sqref="J165:N165 Q165:R165">
    <cfRule type="expression" dxfId="790" priority="479">
      <formula>NOT(ISBLANK(J165))</formula>
    </cfRule>
  </conditionalFormatting>
  <conditionalFormatting sqref="K113:N113 P113:Q113">
    <cfRule type="expression" dxfId="789" priority="689">
      <formula>NOT(ISBLANK(K113))</formula>
    </cfRule>
  </conditionalFormatting>
  <conditionalFormatting sqref="H113:J113">
    <cfRule type="expression" dxfId="788" priority="688">
      <formula>NOT(ISBLANK(H113))</formula>
    </cfRule>
  </conditionalFormatting>
  <conditionalFormatting sqref="I166">
    <cfRule type="expression" dxfId="787" priority="474">
      <formula>NOT(ISBLANK(I166))</formula>
    </cfRule>
  </conditionalFormatting>
  <conditionalFormatting sqref="U166:X166 Q166">
    <cfRule type="expression" dxfId="786" priority="473">
      <formula>NOT(ISBLANK(Q166))</formula>
    </cfRule>
  </conditionalFormatting>
  <conditionalFormatting sqref="J158:K158">
    <cfRule type="expression" dxfId="785" priority="472">
      <formula>NOT(ISBLANK(J158))</formula>
    </cfRule>
  </conditionalFormatting>
  <conditionalFormatting sqref="F62:F73">
    <cfRule type="cellIs" dxfId="784" priority="980" operator="lessThan">
      <formula>10000</formula>
    </cfRule>
  </conditionalFormatting>
  <conditionalFormatting sqref="F74:F85">
    <cfRule type="cellIs" dxfId="783" priority="979" operator="lessThan">
      <formula>10000</formula>
    </cfRule>
  </conditionalFormatting>
  <conditionalFormatting sqref="F86:F97">
    <cfRule type="cellIs" dxfId="782" priority="978" operator="lessThan">
      <formula>10000</formula>
    </cfRule>
  </conditionalFormatting>
  <conditionalFormatting sqref="F98:F109">
    <cfRule type="cellIs" dxfId="781" priority="977" operator="lessThan">
      <formula>10000</formula>
    </cfRule>
  </conditionalFormatting>
  <conditionalFormatting sqref="F47">
    <cfRule type="expression" dxfId="780" priority="956">
      <formula>NOT(ISBLANK(F47))</formula>
    </cfRule>
  </conditionalFormatting>
  <conditionalFormatting sqref="D47 B47">
    <cfRule type="expression" dxfId="779" priority="955">
      <formula>NOT(ISBLANK(B47))</formula>
    </cfRule>
  </conditionalFormatting>
  <conditionalFormatting sqref="Q48">
    <cfRule type="expression" dxfId="778" priority="953">
      <formula>NOT(ISBLANK(Q48))</formula>
    </cfRule>
  </conditionalFormatting>
  <conditionalFormatting sqref="C47">
    <cfRule type="expression" dxfId="777" priority="954">
      <formula>NOT(ISBLANK(C47))</formula>
    </cfRule>
  </conditionalFormatting>
  <conditionalFormatting sqref="B48:C48 L48">
    <cfRule type="expression" dxfId="776" priority="952">
      <formula>NOT(ISBLANK(B48))</formula>
    </cfRule>
  </conditionalFormatting>
  <conditionalFormatting sqref="G54 I54:O54 Q54">
    <cfRule type="expression" dxfId="775" priority="971">
      <formula>NOT(ISBLANK(G54))</formula>
    </cfRule>
  </conditionalFormatting>
  <conditionalFormatting sqref="A54">
    <cfRule type="expression" dxfId="774" priority="970">
      <formula>NOT(ISBLANK(A54))</formula>
    </cfRule>
  </conditionalFormatting>
  <conditionalFormatting sqref="B54:D54">
    <cfRule type="expression" dxfId="773" priority="967">
      <formula>NOT(ISBLANK(B54))</formula>
    </cfRule>
  </conditionalFormatting>
  <conditionalFormatting sqref="A53">
    <cfRule type="expression" dxfId="772" priority="966">
      <formula>NOT(ISBLANK(A53))</formula>
    </cfRule>
  </conditionalFormatting>
  <conditionalFormatting sqref="G53 I53:M53 O53 Q53">
    <cfRule type="expression" dxfId="771" priority="965">
      <formula>NOT(ISBLANK(G53))</formula>
    </cfRule>
  </conditionalFormatting>
  <conditionalFormatting sqref="E53">
    <cfRule type="expression" dxfId="770" priority="963">
      <formula>NOT(ISBLANK(E53))</formula>
    </cfRule>
  </conditionalFormatting>
  <conditionalFormatting sqref="F53">
    <cfRule type="expression" dxfId="769" priority="964">
      <formula>NOT(ISBLANK(F53))</formula>
    </cfRule>
  </conditionalFormatting>
  <conditionalFormatting sqref="B53:D53">
    <cfRule type="expression" dxfId="768" priority="962">
      <formula>NOT(ISBLANK(B53))</formula>
    </cfRule>
  </conditionalFormatting>
  <conditionalFormatting sqref="A47">
    <cfRule type="expression" dxfId="767" priority="961">
      <formula>NOT(ISBLANK(A47))</formula>
    </cfRule>
  </conditionalFormatting>
  <conditionalFormatting sqref="M48:P48 A48 N47 P47:Q47">
    <cfRule type="expression" dxfId="766" priority="960">
      <formula>NOT(ISBLANK(A47))</formula>
    </cfRule>
  </conditionalFormatting>
  <conditionalFormatting sqref="J48:K48 I47:M47 O47">
    <cfRule type="expression" dxfId="765" priority="959">
      <formula>NOT(ISBLANK(I47))</formula>
    </cfRule>
  </conditionalFormatting>
  <conditionalFormatting sqref="H47">
    <cfRule type="expression" dxfId="764" priority="958">
      <formula>NOT(ISBLANK(H47))</formula>
    </cfRule>
  </conditionalFormatting>
  <conditionalFormatting sqref="G47">
    <cfRule type="expression" dxfId="763" priority="957">
      <formula>NOT(ISBLANK(G47))</formula>
    </cfRule>
  </conditionalFormatting>
  <conditionalFormatting sqref="D48">
    <cfRule type="expression" dxfId="762" priority="951">
      <formula>NOT(ISBLANK(D48))</formula>
    </cfRule>
  </conditionalFormatting>
  <conditionalFormatting sqref="F48">
    <cfRule type="expression" dxfId="761" priority="950">
      <formula>NOT(ISBLANK(F48))</formula>
    </cfRule>
  </conditionalFormatting>
  <conditionalFormatting sqref="A50">
    <cfRule type="expression" dxfId="760" priority="949">
      <formula>NOT(ISBLANK(A50))</formula>
    </cfRule>
  </conditionalFormatting>
  <conditionalFormatting sqref="D50 Q50 O50 F50:G50">
    <cfRule type="expression" dxfId="759" priority="948">
      <formula>NOT(ISBLANK(D50))</formula>
    </cfRule>
  </conditionalFormatting>
  <conditionalFormatting sqref="I50:L50">
    <cfRule type="expression" dxfId="758" priority="947">
      <formula>NOT(ISBLANK(I50))</formula>
    </cfRule>
  </conditionalFormatting>
  <conditionalFormatting sqref="C50">
    <cfRule type="expression" dxfId="757" priority="946">
      <formula>NOT(ISBLANK(C50))</formula>
    </cfRule>
  </conditionalFormatting>
  <conditionalFormatting sqref="B50">
    <cfRule type="expression" dxfId="756" priority="945">
      <formula>NOT(ISBLANK(B50))</formula>
    </cfRule>
  </conditionalFormatting>
  <conditionalFormatting sqref="C49:D49 M49:O49 Q49 F49:G49 J49">
    <cfRule type="expression" dxfId="755" priority="944">
      <formula>NOT(ISBLANK(C49))</formula>
    </cfRule>
  </conditionalFormatting>
  <conditionalFormatting sqref="A49">
    <cfRule type="expression" dxfId="754" priority="943">
      <formula>NOT(ISBLANK(A49))</formula>
    </cfRule>
  </conditionalFormatting>
  <conditionalFormatting sqref="B49">
    <cfRule type="expression" dxfId="753" priority="942">
      <formula>NOT(ISBLANK(B49))</formula>
    </cfRule>
  </conditionalFormatting>
  <conditionalFormatting sqref="G55 I55:O55 Q55">
    <cfRule type="expression" dxfId="752" priority="941">
      <formula>NOT(ISBLANK(G55))</formula>
    </cfRule>
  </conditionalFormatting>
  <conditionalFormatting sqref="A55">
    <cfRule type="expression" dxfId="751" priority="940">
      <formula>NOT(ISBLANK(A55))</formula>
    </cfRule>
  </conditionalFormatting>
  <conditionalFormatting sqref="F55">
    <cfRule type="expression" dxfId="750" priority="939">
      <formula>NOT(ISBLANK(F55))</formula>
    </cfRule>
  </conditionalFormatting>
  <conditionalFormatting sqref="E55">
    <cfRule type="expression" dxfId="749" priority="938">
      <formula>NOT(ISBLANK(E55))</formula>
    </cfRule>
  </conditionalFormatting>
  <conditionalFormatting sqref="B55:D55">
    <cfRule type="expression" dxfId="748" priority="937">
      <formula>NOT(ISBLANK(B55))</formula>
    </cfRule>
  </conditionalFormatting>
  <conditionalFormatting sqref="D52 G52 F51:F52 H51 L51 J51:J52 A51:A52">
    <cfRule type="expression" dxfId="747" priority="936">
      <formula>NOT(ISBLANK(A51))</formula>
    </cfRule>
  </conditionalFormatting>
  <conditionalFormatting sqref="Q51">
    <cfRule type="expression" dxfId="746" priority="935">
      <formula>NOT(ISBLANK(Q51))</formula>
    </cfRule>
  </conditionalFormatting>
  <conditionalFormatting sqref="O51">
    <cfRule type="expression" dxfId="745" priority="934">
      <formula>NOT(ISBLANK(O51))</formula>
    </cfRule>
  </conditionalFormatting>
  <conditionalFormatting sqref="B51:D51">
    <cfRule type="expression" dxfId="744" priority="933">
      <formula>NOT(ISBLANK(B51))</formula>
    </cfRule>
  </conditionalFormatting>
  <conditionalFormatting sqref="O52">
    <cfRule type="expression" dxfId="743" priority="932">
      <formula>NOT(ISBLANK(O52))</formula>
    </cfRule>
  </conditionalFormatting>
  <conditionalFormatting sqref="Q52">
    <cfRule type="expression" dxfId="742" priority="929">
      <formula>NOT(ISBLANK(Q52))</formula>
    </cfRule>
  </conditionalFormatting>
  <conditionalFormatting sqref="K52">
    <cfRule type="expression" dxfId="741" priority="931">
      <formula>NOT(ISBLANK(K52))</formula>
    </cfRule>
  </conditionalFormatting>
  <conditionalFormatting sqref="B52:C52">
    <cfRule type="expression" dxfId="740" priority="930">
      <formula>NOT(ISBLANK(B52))</formula>
    </cfRule>
  </conditionalFormatting>
  <conditionalFormatting sqref="A56 G56 I56:O56 Q56">
    <cfRule type="expression" dxfId="739" priority="928">
      <formula>NOT(ISBLANK(A56))</formula>
    </cfRule>
  </conditionalFormatting>
  <conditionalFormatting sqref="F56">
    <cfRule type="expression" dxfId="738" priority="927">
      <formula>NOT(ISBLANK(F56))</formula>
    </cfRule>
  </conditionalFormatting>
  <conditionalFormatting sqref="E56">
    <cfRule type="expression" dxfId="737" priority="926">
      <formula>NOT(ISBLANK(E56))</formula>
    </cfRule>
  </conditionalFormatting>
  <conditionalFormatting sqref="C56">
    <cfRule type="expression" dxfId="736" priority="924">
      <formula>NOT(ISBLANK(C56))</formula>
    </cfRule>
  </conditionalFormatting>
  <conditionalFormatting sqref="B56 D56">
    <cfRule type="expression" dxfId="735" priority="925">
      <formula>NOT(ISBLANK(B56))</formula>
    </cfRule>
  </conditionalFormatting>
  <conditionalFormatting sqref="T62:V62 X62">
    <cfRule type="expression" dxfId="734" priority="923">
      <formula>NOT(ISBLANK(T62))</formula>
    </cfRule>
  </conditionalFormatting>
  <conditionalFormatting sqref="N62:S62 W62">
    <cfRule type="expression" dxfId="733" priority="922">
      <formula>NOT(ISBLANK(N62))</formula>
    </cfRule>
  </conditionalFormatting>
  <conditionalFormatting sqref="P63:U63">
    <cfRule type="expression" dxfId="732" priority="921">
      <formula>NOT(ISBLANK(P63))</formula>
    </cfRule>
  </conditionalFormatting>
  <conditionalFormatting sqref="M63:O63">
    <cfRule type="expression" dxfId="731" priority="920">
      <formula>NOT(ISBLANK(M63))</formula>
    </cfRule>
  </conditionalFormatting>
  <conditionalFormatting sqref="J62">
    <cfRule type="expression" dxfId="730" priority="916">
      <formula>NOT(ISBLANK(J62))</formula>
    </cfRule>
  </conditionalFormatting>
  <conditionalFormatting sqref="I62 K62">
    <cfRule type="expression" dxfId="729" priority="917">
      <formula>NOT(ISBLANK(I62))</formula>
    </cfRule>
  </conditionalFormatting>
  <conditionalFormatting sqref="J63">
    <cfRule type="expression" dxfId="728" priority="914">
      <formula>NOT(ISBLANK(J63))</formula>
    </cfRule>
  </conditionalFormatting>
  <conditionalFormatting sqref="K63 I63">
    <cfRule type="expression" dxfId="727" priority="915">
      <formula>NOT(ISBLANK(I63))</formula>
    </cfRule>
  </conditionalFormatting>
  <conditionalFormatting sqref="M64">
    <cfRule type="expression" dxfId="726" priority="901">
      <formula>NOT(ISBLANK(M64))</formula>
    </cfRule>
  </conditionalFormatting>
  <conditionalFormatting sqref="K64 I64">
    <cfRule type="expression" dxfId="725" priority="900">
      <formula>NOT(ISBLANK(I64))</formula>
    </cfRule>
  </conditionalFormatting>
  <conditionalFormatting sqref="X65">
    <cfRule type="expression" dxfId="724" priority="898">
      <formula>NOT(ISBLANK(X65))</formula>
    </cfRule>
  </conditionalFormatting>
  <conditionalFormatting sqref="J64">
    <cfRule type="expression" dxfId="723" priority="899">
      <formula>NOT(ISBLANK(J64))</formula>
    </cfRule>
  </conditionalFormatting>
  <conditionalFormatting sqref="I65:J65 S65">
    <cfRule type="expression" dxfId="722" priority="897">
      <formula>NOT(ISBLANK(I65))</formula>
    </cfRule>
  </conditionalFormatting>
  <conditionalFormatting sqref="N71 P71:V71 X71">
    <cfRule type="expression" dxfId="721" priority="913">
      <formula>NOT(ISBLANK(N71))</formula>
    </cfRule>
  </conditionalFormatting>
  <conditionalFormatting sqref="L71">
    <cfRule type="expression" dxfId="720" priority="911">
      <formula>NOT(ISBLANK(L71))</formula>
    </cfRule>
  </conditionalFormatting>
  <conditionalFormatting sqref="M71">
    <cfRule type="expression" dxfId="719" priority="912">
      <formula>NOT(ISBLANK(M71))</formula>
    </cfRule>
  </conditionalFormatting>
  <conditionalFormatting sqref="I71:K71">
    <cfRule type="expression" dxfId="718" priority="910">
      <formula>NOT(ISBLANK(I71))</formula>
    </cfRule>
  </conditionalFormatting>
  <conditionalFormatting sqref="N70 P70:T70 V70 X70">
    <cfRule type="expression" dxfId="717" priority="909">
      <formula>NOT(ISBLANK(N70))</formula>
    </cfRule>
  </conditionalFormatting>
  <conditionalFormatting sqref="L70">
    <cfRule type="expression" dxfId="716" priority="907">
      <formula>NOT(ISBLANK(L70))</formula>
    </cfRule>
  </conditionalFormatting>
  <conditionalFormatting sqref="M70">
    <cfRule type="expression" dxfId="715" priority="908">
      <formula>NOT(ISBLANK(M70))</formula>
    </cfRule>
  </conditionalFormatting>
  <conditionalFormatting sqref="I70:K70">
    <cfRule type="expression" dxfId="714" priority="906">
      <formula>NOT(ISBLANK(I70))</formula>
    </cfRule>
  </conditionalFormatting>
  <conditionalFormatting sqref="T65:W65 U64 W64:X64">
    <cfRule type="expression" dxfId="713" priority="905">
      <formula>NOT(ISBLANK(T64))</formula>
    </cfRule>
  </conditionalFormatting>
  <conditionalFormatting sqref="Q65:R65 P64:T64 V64">
    <cfRule type="expression" dxfId="712" priority="904">
      <formula>NOT(ISBLANK(P64))</formula>
    </cfRule>
  </conditionalFormatting>
  <conditionalFormatting sqref="O64">
    <cfRule type="expression" dxfId="711" priority="903">
      <formula>NOT(ISBLANK(O64))</formula>
    </cfRule>
  </conditionalFormatting>
  <conditionalFormatting sqref="N64">
    <cfRule type="expression" dxfId="710" priority="902">
      <formula>NOT(ISBLANK(N64))</formula>
    </cfRule>
  </conditionalFormatting>
  <conditionalFormatting sqref="K65">
    <cfRule type="expression" dxfId="709" priority="896">
      <formula>NOT(ISBLANK(K65))</formula>
    </cfRule>
  </conditionalFormatting>
  <conditionalFormatting sqref="M65">
    <cfRule type="expression" dxfId="708" priority="895">
      <formula>NOT(ISBLANK(M65))</formula>
    </cfRule>
  </conditionalFormatting>
  <conditionalFormatting sqref="K67 X67 V67 M67:N67">
    <cfRule type="expression" dxfId="707" priority="894">
      <formula>NOT(ISBLANK(K67))</formula>
    </cfRule>
  </conditionalFormatting>
  <conditionalFormatting sqref="P67:S67">
    <cfRule type="expression" dxfId="706" priority="893">
      <formula>NOT(ISBLANK(P67))</formula>
    </cfRule>
  </conditionalFormatting>
  <conditionalFormatting sqref="J67">
    <cfRule type="expression" dxfId="705" priority="892">
      <formula>NOT(ISBLANK(J67))</formula>
    </cfRule>
  </conditionalFormatting>
  <conditionalFormatting sqref="I67">
    <cfRule type="expression" dxfId="704" priority="891">
      <formula>NOT(ISBLANK(I67))</formula>
    </cfRule>
  </conditionalFormatting>
  <conditionalFormatting sqref="J66:K66 T66:V66 X66 M66:N66 Q66">
    <cfRule type="expression" dxfId="703" priority="890">
      <formula>NOT(ISBLANK(J66))</formula>
    </cfRule>
  </conditionalFormatting>
  <conditionalFormatting sqref="I66">
    <cfRule type="expression" dxfId="702" priority="889">
      <formula>NOT(ISBLANK(I66))</formula>
    </cfRule>
  </conditionalFormatting>
  <conditionalFormatting sqref="N72 P72:V72 X72">
    <cfRule type="expression" dxfId="701" priority="888">
      <formula>NOT(ISBLANK(N72))</formula>
    </cfRule>
  </conditionalFormatting>
  <conditionalFormatting sqref="M72">
    <cfRule type="expression" dxfId="700" priority="887">
      <formula>NOT(ISBLANK(M72))</formula>
    </cfRule>
  </conditionalFormatting>
  <conditionalFormatting sqref="L72">
    <cfRule type="expression" dxfId="699" priority="886">
      <formula>NOT(ISBLANK(L72))</formula>
    </cfRule>
  </conditionalFormatting>
  <conditionalFormatting sqref="I72:K72">
    <cfRule type="expression" dxfId="698" priority="885">
      <formula>NOT(ISBLANK(I72))</formula>
    </cfRule>
  </conditionalFormatting>
  <conditionalFormatting sqref="K69 N69 M68:M69 O68 S68 Q68:Q69">
    <cfRule type="expression" dxfId="697" priority="884">
      <formula>NOT(ISBLANK(K68))</formula>
    </cfRule>
  </conditionalFormatting>
  <conditionalFormatting sqref="X68">
    <cfRule type="expression" dxfId="696" priority="883">
      <formula>NOT(ISBLANK(X68))</formula>
    </cfRule>
  </conditionalFormatting>
  <conditionalFormatting sqref="V68">
    <cfRule type="expression" dxfId="695" priority="882">
      <formula>NOT(ISBLANK(V68))</formula>
    </cfRule>
  </conditionalFormatting>
  <conditionalFormatting sqref="I68:K68">
    <cfRule type="expression" dxfId="694" priority="881">
      <formula>NOT(ISBLANK(I68))</formula>
    </cfRule>
  </conditionalFormatting>
  <conditionalFormatting sqref="V69">
    <cfRule type="expression" dxfId="693" priority="880">
      <formula>NOT(ISBLANK(V69))</formula>
    </cfRule>
  </conditionalFormatting>
  <conditionalFormatting sqref="X69">
    <cfRule type="expression" dxfId="692" priority="877">
      <formula>NOT(ISBLANK(X69))</formula>
    </cfRule>
  </conditionalFormatting>
  <conditionalFormatting sqref="R69">
    <cfRule type="expression" dxfId="691" priority="879">
      <formula>NOT(ISBLANK(R69))</formula>
    </cfRule>
  </conditionalFormatting>
  <conditionalFormatting sqref="I69:J69">
    <cfRule type="expression" dxfId="690" priority="878">
      <formula>NOT(ISBLANK(I69))</formula>
    </cfRule>
  </conditionalFormatting>
  <conditionalFormatting sqref="N73 P73:V73 X73">
    <cfRule type="expression" dxfId="689" priority="876">
      <formula>NOT(ISBLANK(N73))</formula>
    </cfRule>
  </conditionalFormatting>
  <conditionalFormatting sqref="M73">
    <cfRule type="expression" dxfId="688" priority="875">
      <formula>NOT(ISBLANK(M73))</formula>
    </cfRule>
  </conditionalFormatting>
  <conditionalFormatting sqref="L73">
    <cfRule type="expression" dxfId="687" priority="874">
      <formula>NOT(ISBLANK(L73))</formula>
    </cfRule>
  </conditionalFormatting>
  <conditionalFormatting sqref="J73">
    <cfRule type="expression" dxfId="686" priority="872">
      <formula>NOT(ISBLANK(J73))</formula>
    </cfRule>
  </conditionalFormatting>
  <conditionalFormatting sqref="I73 K73">
    <cfRule type="expression" dxfId="685" priority="873">
      <formula>NOT(ISBLANK(I73))</formula>
    </cfRule>
  </conditionalFormatting>
  <conditionalFormatting sqref="T74:V74 X74">
    <cfRule type="expression" dxfId="684" priority="871">
      <formula>NOT(ISBLANK(T74))</formula>
    </cfRule>
  </conditionalFormatting>
  <conditionalFormatting sqref="N74:S74 W74">
    <cfRule type="expression" dxfId="683" priority="870">
      <formula>NOT(ISBLANK(N74))</formula>
    </cfRule>
  </conditionalFormatting>
  <conditionalFormatting sqref="L75">
    <cfRule type="expression" dxfId="682" priority="867">
      <formula>NOT(ISBLANK(L75))</formula>
    </cfRule>
  </conditionalFormatting>
  <conditionalFormatting sqref="M74">
    <cfRule type="expression" dxfId="681" priority="866">
      <formula>NOT(ISBLANK(M74))</formula>
    </cfRule>
  </conditionalFormatting>
  <conditionalFormatting sqref="J74">
    <cfRule type="expression" dxfId="680" priority="864">
      <formula>NOT(ISBLANK(J74))</formula>
    </cfRule>
  </conditionalFormatting>
  <conditionalFormatting sqref="I74 K74">
    <cfRule type="expression" dxfId="679" priority="865">
      <formula>NOT(ISBLANK(I74))</formula>
    </cfRule>
  </conditionalFormatting>
  <conditionalFormatting sqref="J75">
    <cfRule type="expression" dxfId="678" priority="862">
      <formula>NOT(ISBLANK(J75))</formula>
    </cfRule>
  </conditionalFormatting>
  <conditionalFormatting sqref="K75 I75">
    <cfRule type="expression" dxfId="677" priority="863">
      <formula>NOT(ISBLANK(I75))</formula>
    </cfRule>
  </conditionalFormatting>
  <conditionalFormatting sqref="M76">
    <cfRule type="expression" dxfId="676" priority="849">
      <formula>NOT(ISBLANK(M76))</formula>
    </cfRule>
  </conditionalFormatting>
  <conditionalFormatting sqref="K76 I76">
    <cfRule type="expression" dxfId="675" priority="848">
      <formula>NOT(ISBLANK(I76))</formula>
    </cfRule>
  </conditionalFormatting>
  <conditionalFormatting sqref="X77">
    <cfRule type="expression" dxfId="674" priority="846">
      <formula>NOT(ISBLANK(X77))</formula>
    </cfRule>
  </conditionalFormatting>
  <conditionalFormatting sqref="J76">
    <cfRule type="expression" dxfId="673" priority="847">
      <formula>NOT(ISBLANK(J76))</formula>
    </cfRule>
  </conditionalFormatting>
  <conditionalFormatting sqref="I77:J77 S77">
    <cfRule type="expression" dxfId="672" priority="845">
      <formula>NOT(ISBLANK(I77))</formula>
    </cfRule>
  </conditionalFormatting>
  <conditionalFormatting sqref="N83 P83:V83 X83">
    <cfRule type="expression" dxfId="671" priority="861">
      <formula>NOT(ISBLANK(N83))</formula>
    </cfRule>
  </conditionalFormatting>
  <conditionalFormatting sqref="L83">
    <cfRule type="expression" dxfId="670" priority="859">
      <formula>NOT(ISBLANK(L83))</formula>
    </cfRule>
  </conditionalFormatting>
  <conditionalFormatting sqref="M83">
    <cfRule type="expression" dxfId="669" priority="860">
      <formula>NOT(ISBLANK(M83))</formula>
    </cfRule>
  </conditionalFormatting>
  <conditionalFormatting sqref="I83:K83">
    <cfRule type="expression" dxfId="668" priority="858">
      <formula>NOT(ISBLANK(I83))</formula>
    </cfRule>
  </conditionalFormatting>
  <conditionalFormatting sqref="N82 P82:T82 V82 X82">
    <cfRule type="expression" dxfId="667" priority="857">
      <formula>NOT(ISBLANK(N82))</formula>
    </cfRule>
  </conditionalFormatting>
  <conditionalFormatting sqref="L82">
    <cfRule type="expression" dxfId="666" priority="855">
      <formula>NOT(ISBLANK(L82))</formula>
    </cfRule>
  </conditionalFormatting>
  <conditionalFormatting sqref="M82">
    <cfRule type="expression" dxfId="665" priority="856">
      <formula>NOT(ISBLANK(M82))</formula>
    </cfRule>
  </conditionalFormatting>
  <conditionalFormatting sqref="I82:K82">
    <cfRule type="expression" dxfId="664" priority="854">
      <formula>NOT(ISBLANK(I82))</formula>
    </cfRule>
  </conditionalFormatting>
  <conditionalFormatting sqref="T77:W77 U76 W76:X76">
    <cfRule type="expression" dxfId="663" priority="853">
      <formula>NOT(ISBLANK(T76))</formula>
    </cfRule>
  </conditionalFormatting>
  <conditionalFormatting sqref="Q77:R77 P76:T76 V76">
    <cfRule type="expression" dxfId="662" priority="852">
      <formula>NOT(ISBLANK(P76))</formula>
    </cfRule>
  </conditionalFormatting>
  <conditionalFormatting sqref="O76">
    <cfRule type="expression" dxfId="661" priority="851">
      <formula>NOT(ISBLANK(O76))</formula>
    </cfRule>
  </conditionalFormatting>
  <conditionalFormatting sqref="N76">
    <cfRule type="expression" dxfId="660" priority="850">
      <formula>NOT(ISBLANK(N76))</formula>
    </cfRule>
  </conditionalFormatting>
  <conditionalFormatting sqref="K77">
    <cfRule type="expression" dxfId="659" priority="844">
      <formula>NOT(ISBLANK(K77))</formula>
    </cfRule>
  </conditionalFormatting>
  <conditionalFormatting sqref="M77">
    <cfRule type="expression" dxfId="658" priority="843">
      <formula>NOT(ISBLANK(M77))</formula>
    </cfRule>
  </conditionalFormatting>
  <conditionalFormatting sqref="K79 X79 V79 M79:N79">
    <cfRule type="expression" dxfId="657" priority="842">
      <formula>NOT(ISBLANK(K79))</formula>
    </cfRule>
  </conditionalFormatting>
  <conditionalFormatting sqref="P79:S79">
    <cfRule type="expression" dxfId="656" priority="841">
      <formula>NOT(ISBLANK(P79))</formula>
    </cfRule>
  </conditionalFormatting>
  <conditionalFormatting sqref="J79">
    <cfRule type="expression" dxfId="655" priority="840">
      <formula>NOT(ISBLANK(J79))</formula>
    </cfRule>
  </conditionalFormatting>
  <conditionalFormatting sqref="I79">
    <cfRule type="expression" dxfId="654" priority="839">
      <formula>NOT(ISBLANK(I79))</formula>
    </cfRule>
  </conditionalFormatting>
  <conditionalFormatting sqref="J78:K78 T78:V78 X78 M78:N78 Q78">
    <cfRule type="expression" dxfId="653" priority="838">
      <formula>NOT(ISBLANK(J78))</formula>
    </cfRule>
  </conditionalFormatting>
  <conditionalFormatting sqref="I78">
    <cfRule type="expression" dxfId="652" priority="837">
      <formula>NOT(ISBLANK(I78))</formula>
    </cfRule>
  </conditionalFormatting>
  <conditionalFormatting sqref="N84 P84:V84 X84">
    <cfRule type="expression" dxfId="651" priority="836">
      <formula>NOT(ISBLANK(N84))</formula>
    </cfRule>
  </conditionalFormatting>
  <conditionalFormatting sqref="M84">
    <cfRule type="expression" dxfId="650" priority="835">
      <formula>NOT(ISBLANK(M84))</formula>
    </cfRule>
  </conditionalFormatting>
  <conditionalFormatting sqref="L84">
    <cfRule type="expression" dxfId="649" priority="834">
      <formula>NOT(ISBLANK(L84))</formula>
    </cfRule>
  </conditionalFormatting>
  <conditionalFormatting sqref="I84:K84">
    <cfRule type="expression" dxfId="648" priority="833">
      <formula>NOT(ISBLANK(I84))</formula>
    </cfRule>
  </conditionalFormatting>
  <conditionalFormatting sqref="K81 N81 M80:M81 O80 S80 Q80:Q81">
    <cfRule type="expression" dxfId="647" priority="832">
      <formula>NOT(ISBLANK(K80))</formula>
    </cfRule>
  </conditionalFormatting>
  <conditionalFormatting sqref="X80">
    <cfRule type="expression" dxfId="646" priority="831">
      <formula>NOT(ISBLANK(X80))</formula>
    </cfRule>
  </conditionalFormatting>
  <conditionalFormatting sqref="V80">
    <cfRule type="expression" dxfId="645" priority="830">
      <formula>NOT(ISBLANK(V80))</formula>
    </cfRule>
  </conditionalFormatting>
  <conditionalFormatting sqref="I80:K80">
    <cfRule type="expression" dxfId="644" priority="829">
      <formula>NOT(ISBLANK(I80))</formula>
    </cfRule>
  </conditionalFormatting>
  <conditionalFormatting sqref="V81">
    <cfRule type="expression" dxfId="643" priority="828">
      <formula>NOT(ISBLANK(V81))</formula>
    </cfRule>
  </conditionalFormatting>
  <conditionalFormatting sqref="X81">
    <cfRule type="expression" dxfId="642" priority="825">
      <formula>NOT(ISBLANK(X81))</formula>
    </cfRule>
  </conditionalFormatting>
  <conditionalFormatting sqref="R81">
    <cfRule type="expression" dxfId="641" priority="827">
      <formula>NOT(ISBLANK(R81))</formula>
    </cfRule>
  </conditionalFormatting>
  <conditionalFormatting sqref="I81:J81">
    <cfRule type="expression" dxfId="640" priority="826">
      <formula>NOT(ISBLANK(I81))</formula>
    </cfRule>
  </conditionalFormatting>
  <conditionalFormatting sqref="N85 P85:V85 X85">
    <cfRule type="expression" dxfId="639" priority="824">
      <formula>NOT(ISBLANK(N85))</formula>
    </cfRule>
  </conditionalFormatting>
  <conditionalFormatting sqref="M85">
    <cfRule type="expression" dxfId="638" priority="823">
      <formula>NOT(ISBLANK(M85))</formula>
    </cfRule>
  </conditionalFormatting>
  <conditionalFormatting sqref="L85">
    <cfRule type="expression" dxfId="637" priority="822">
      <formula>NOT(ISBLANK(L85))</formula>
    </cfRule>
  </conditionalFormatting>
  <conditionalFormatting sqref="J85">
    <cfRule type="expression" dxfId="636" priority="820">
      <formula>NOT(ISBLANK(J85))</formula>
    </cfRule>
  </conditionalFormatting>
  <conditionalFormatting sqref="I85 K85">
    <cfRule type="expression" dxfId="635" priority="821">
      <formula>NOT(ISBLANK(I85))</formula>
    </cfRule>
  </conditionalFormatting>
  <conditionalFormatting sqref="T86:V86 X86">
    <cfRule type="expression" dxfId="634" priority="819">
      <formula>NOT(ISBLANK(T86))</formula>
    </cfRule>
  </conditionalFormatting>
  <conditionalFormatting sqref="N86:S86 W86">
    <cfRule type="expression" dxfId="633" priority="818">
      <formula>NOT(ISBLANK(N86))</formula>
    </cfRule>
  </conditionalFormatting>
  <conditionalFormatting sqref="P87:U87">
    <cfRule type="expression" dxfId="632" priority="817">
      <formula>NOT(ISBLANK(P87))</formula>
    </cfRule>
  </conditionalFormatting>
  <conditionalFormatting sqref="L87">
    <cfRule type="expression" dxfId="631" priority="815">
      <formula>NOT(ISBLANK(L87))</formula>
    </cfRule>
  </conditionalFormatting>
  <conditionalFormatting sqref="M87:O87">
    <cfRule type="expression" dxfId="630" priority="816">
      <formula>NOT(ISBLANK(M87))</formula>
    </cfRule>
  </conditionalFormatting>
  <conditionalFormatting sqref="M86">
    <cfRule type="expression" dxfId="629" priority="814">
      <formula>NOT(ISBLANK(M86))</formula>
    </cfRule>
  </conditionalFormatting>
  <conditionalFormatting sqref="J86">
    <cfRule type="expression" dxfId="628" priority="812">
      <formula>NOT(ISBLANK(J86))</formula>
    </cfRule>
  </conditionalFormatting>
  <conditionalFormatting sqref="I86 K86">
    <cfRule type="expression" dxfId="627" priority="813">
      <formula>NOT(ISBLANK(I86))</formula>
    </cfRule>
  </conditionalFormatting>
  <conditionalFormatting sqref="J87">
    <cfRule type="expression" dxfId="626" priority="810">
      <formula>NOT(ISBLANK(J87))</formula>
    </cfRule>
  </conditionalFormatting>
  <conditionalFormatting sqref="K87 I87">
    <cfRule type="expression" dxfId="625" priority="811">
      <formula>NOT(ISBLANK(I87))</formula>
    </cfRule>
  </conditionalFormatting>
  <conditionalFormatting sqref="M88">
    <cfRule type="expression" dxfId="624" priority="797">
      <formula>NOT(ISBLANK(M88))</formula>
    </cfRule>
  </conditionalFormatting>
  <conditionalFormatting sqref="K88 I88">
    <cfRule type="expression" dxfId="623" priority="796">
      <formula>NOT(ISBLANK(I88))</formula>
    </cfRule>
  </conditionalFormatting>
  <conditionalFormatting sqref="X89">
    <cfRule type="expression" dxfId="622" priority="794">
      <formula>NOT(ISBLANK(X89))</formula>
    </cfRule>
  </conditionalFormatting>
  <conditionalFormatting sqref="J88">
    <cfRule type="expression" dxfId="621" priority="795">
      <formula>NOT(ISBLANK(J88))</formula>
    </cfRule>
  </conditionalFormatting>
  <conditionalFormatting sqref="I89:J89 S89">
    <cfRule type="expression" dxfId="620" priority="793">
      <formula>NOT(ISBLANK(I89))</formula>
    </cfRule>
  </conditionalFormatting>
  <conditionalFormatting sqref="N95 P95:V95 X95">
    <cfRule type="expression" dxfId="619" priority="809">
      <formula>NOT(ISBLANK(N95))</formula>
    </cfRule>
  </conditionalFormatting>
  <conditionalFormatting sqref="L95">
    <cfRule type="expression" dxfId="618" priority="807">
      <formula>NOT(ISBLANK(L95))</formula>
    </cfRule>
  </conditionalFormatting>
  <conditionalFormatting sqref="M95">
    <cfRule type="expression" dxfId="617" priority="808">
      <formula>NOT(ISBLANK(M95))</formula>
    </cfRule>
  </conditionalFormatting>
  <conditionalFormatting sqref="I95:K95">
    <cfRule type="expression" dxfId="616" priority="806">
      <formula>NOT(ISBLANK(I95))</formula>
    </cfRule>
  </conditionalFormatting>
  <conditionalFormatting sqref="N94 P94:T94 V94 X94">
    <cfRule type="expression" dxfId="615" priority="805">
      <formula>NOT(ISBLANK(N94))</formula>
    </cfRule>
  </conditionalFormatting>
  <conditionalFormatting sqref="L94">
    <cfRule type="expression" dxfId="614" priority="803">
      <formula>NOT(ISBLANK(L94))</formula>
    </cfRule>
  </conditionalFormatting>
  <conditionalFormatting sqref="M94">
    <cfRule type="expression" dxfId="613" priority="804">
      <formula>NOT(ISBLANK(M94))</formula>
    </cfRule>
  </conditionalFormatting>
  <conditionalFormatting sqref="I94:K94">
    <cfRule type="expression" dxfId="612" priority="802">
      <formula>NOT(ISBLANK(I94))</formula>
    </cfRule>
  </conditionalFormatting>
  <conditionalFormatting sqref="T89:W89 U88 W88:X88">
    <cfRule type="expression" dxfId="611" priority="801">
      <formula>NOT(ISBLANK(T88))</formula>
    </cfRule>
  </conditionalFormatting>
  <conditionalFormatting sqref="Q89:R89 P88:T88 V88">
    <cfRule type="expression" dxfId="610" priority="800">
      <formula>NOT(ISBLANK(P88))</formula>
    </cfRule>
  </conditionalFormatting>
  <conditionalFormatting sqref="O88">
    <cfRule type="expression" dxfId="609" priority="799">
      <formula>NOT(ISBLANK(O88))</formula>
    </cfRule>
  </conditionalFormatting>
  <conditionalFormatting sqref="N88">
    <cfRule type="expression" dxfId="608" priority="798">
      <formula>NOT(ISBLANK(N88))</formula>
    </cfRule>
  </conditionalFormatting>
  <conditionalFormatting sqref="K89">
    <cfRule type="expression" dxfId="607" priority="792">
      <formula>NOT(ISBLANK(K89))</formula>
    </cfRule>
  </conditionalFormatting>
  <conditionalFormatting sqref="M89">
    <cfRule type="expression" dxfId="606" priority="791">
      <formula>NOT(ISBLANK(M89))</formula>
    </cfRule>
  </conditionalFormatting>
  <conditionalFormatting sqref="K91 X91 V91 M91:N91">
    <cfRule type="expression" dxfId="605" priority="790">
      <formula>NOT(ISBLANK(K91))</formula>
    </cfRule>
  </conditionalFormatting>
  <conditionalFormatting sqref="P91:S91">
    <cfRule type="expression" dxfId="604" priority="789">
      <formula>NOT(ISBLANK(P91))</formula>
    </cfRule>
  </conditionalFormatting>
  <conditionalFormatting sqref="J91">
    <cfRule type="expression" dxfId="603" priority="788">
      <formula>NOT(ISBLANK(J91))</formula>
    </cfRule>
  </conditionalFormatting>
  <conditionalFormatting sqref="I91">
    <cfRule type="expression" dxfId="602" priority="787">
      <formula>NOT(ISBLANK(I91))</formula>
    </cfRule>
  </conditionalFormatting>
  <conditionalFormatting sqref="J90:K90 T90:V90 X90 M90:N90 Q90">
    <cfRule type="expression" dxfId="601" priority="786">
      <formula>NOT(ISBLANK(J90))</formula>
    </cfRule>
  </conditionalFormatting>
  <conditionalFormatting sqref="I90">
    <cfRule type="expression" dxfId="600" priority="785">
      <formula>NOT(ISBLANK(I90))</formula>
    </cfRule>
  </conditionalFormatting>
  <conditionalFormatting sqref="N96 P96:V96 X96">
    <cfRule type="expression" dxfId="599" priority="784">
      <formula>NOT(ISBLANK(N96))</formula>
    </cfRule>
  </conditionalFormatting>
  <conditionalFormatting sqref="M96">
    <cfRule type="expression" dxfId="598" priority="783">
      <formula>NOT(ISBLANK(M96))</formula>
    </cfRule>
  </conditionalFormatting>
  <conditionalFormatting sqref="L96">
    <cfRule type="expression" dxfId="597" priority="782">
      <formula>NOT(ISBLANK(L96))</formula>
    </cfRule>
  </conditionalFormatting>
  <conditionalFormatting sqref="I96:K96">
    <cfRule type="expression" dxfId="596" priority="781">
      <formula>NOT(ISBLANK(I96))</formula>
    </cfRule>
  </conditionalFormatting>
  <conditionalFormatting sqref="K93 N93 M92:M93 O92 S92 Q92:Q93">
    <cfRule type="expression" dxfId="595" priority="780">
      <formula>NOT(ISBLANK(K92))</formula>
    </cfRule>
  </conditionalFormatting>
  <conditionalFormatting sqref="X92">
    <cfRule type="expression" dxfId="594" priority="779">
      <formula>NOT(ISBLANK(X92))</formula>
    </cfRule>
  </conditionalFormatting>
  <conditionalFormatting sqref="V92">
    <cfRule type="expression" dxfId="593" priority="778">
      <formula>NOT(ISBLANK(V92))</formula>
    </cfRule>
  </conditionalFormatting>
  <conditionalFormatting sqref="I92:K92">
    <cfRule type="expression" dxfId="592" priority="777">
      <formula>NOT(ISBLANK(I92))</formula>
    </cfRule>
  </conditionalFormatting>
  <conditionalFormatting sqref="V93">
    <cfRule type="expression" dxfId="591" priority="776">
      <formula>NOT(ISBLANK(V93))</formula>
    </cfRule>
  </conditionalFormatting>
  <conditionalFormatting sqref="X93">
    <cfRule type="expression" dxfId="590" priority="773">
      <formula>NOT(ISBLANK(X93))</formula>
    </cfRule>
  </conditionalFormatting>
  <conditionalFormatting sqref="R93">
    <cfRule type="expression" dxfId="589" priority="775">
      <formula>NOT(ISBLANK(R93))</formula>
    </cfRule>
  </conditionalFormatting>
  <conditionalFormatting sqref="I93:J93">
    <cfRule type="expression" dxfId="588" priority="774">
      <formula>NOT(ISBLANK(I93))</formula>
    </cfRule>
  </conditionalFormatting>
  <conditionalFormatting sqref="N97 P97:V97 X97">
    <cfRule type="expression" dxfId="587" priority="772">
      <formula>NOT(ISBLANK(N97))</formula>
    </cfRule>
  </conditionalFormatting>
  <conditionalFormatting sqref="M97">
    <cfRule type="expression" dxfId="586" priority="771">
      <formula>NOT(ISBLANK(M97))</formula>
    </cfRule>
  </conditionalFormatting>
  <conditionalFormatting sqref="L97">
    <cfRule type="expression" dxfId="585" priority="770">
      <formula>NOT(ISBLANK(L97))</formula>
    </cfRule>
  </conditionalFormatting>
  <conditionalFormatting sqref="J97">
    <cfRule type="expression" dxfId="584" priority="768">
      <formula>NOT(ISBLANK(J97))</formula>
    </cfRule>
  </conditionalFormatting>
  <conditionalFormatting sqref="I97 K97">
    <cfRule type="expression" dxfId="583" priority="769">
      <formula>NOT(ISBLANK(I97))</formula>
    </cfRule>
  </conditionalFormatting>
  <conditionalFormatting sqref="T98:V98 X98">
    <cfRule type="expression" dxfId="582" priority="767">
      <formula>NOT(ISBLANK(T98))</formula>
    </cfRule>
  </conditionalFormatting>
  <conditionalFormatting sqref="N98:S98 W98">
    <cfRule type="expression" dxfId="581" priority="766">
      <formula>NOT(ISBLANK(N98))</formula>
    </cfRule>
  </conditionalFormatting>
  <conditionalFormatting sqref="P99:U99">
    <cfRule type="expression" dxfId="580" priority="765">
      <formula>NOT(ISBLANK(P99))</formula>
    </cfRule>
  </conditionalFormatting>
  <conditionalFormatting sqref="L99">
    <cfRule type="expression" dxfId="579" priority="763">
      <formula>NOT(ISBLANK(L99))</formula>
    </cfRule>
  </conditionalFormatting>
  <conditionalFormatting sqref="M99:O99">
    <cfRule type="expression" dxfId="578" priority="764">
      <formula>NOT(ISBLANK(M99))</formula>
    </cfRule>
  </conditionalFormatting>
  <conditionalFormatting sqref="M98">
    <cfRule type="expression" dxfId="577" priority="762">
      <formula>NOT(ISBLANK(M98))</formula>
    </cfRule>
  </conditionalFormatting>
  <conditionalFormatting sqref="J98">
    <cfRule type="expression" dxfId="576" priority="760">
      <formula>NOT(ISBLANK(J98))</formula>
    </cfRule>
  </conditionalFormatting>
  <conditionalFormatting sqref="I98 K98">
    <cfRule type="expression" dxfId="575" priority="761">
      <formula>NOT(ISBLANK(I98))</formula>
    </cfRule>
  </conditionalFormatting>
  <conditionalFormatting sqref="J99">
    <cfRule type="expression" dxfId="574" priority="758">
      <formula>NOT(ISBLANK(J99))</formula>
    </cfRule>
  </conditionalFormatting>
  <conditionalFormatting sqref="K99 I99">
    <cfRule type="expression" dxfId="573" priority="759">
      <formula>NOT(ISBLANK(I99))</formula>
    </cfRule>
  </conditionalFormatting>
  <conditionalFormatting sqref="M100">
    <cfRule type="expression" dxfId="572" priority="745">
      <formula>NOT(ISBLANK(M100))</formula>
    </cfRule>
  </conditionalFormatting>
  <conditionalFormatting sqref="K100 I100">
    <cfRule type="expression" dxfId="571" priority="744">
      <formula>NOT(ISBLANK(I100))</formula>
    </cfRule>
  </conditionalFormatting>
  <conditionalFormatting sqref="I101:J101 S101">
    <cfRule type="expression" dxfId="570" priority="741">
      <formula>NOT(ISBLANK(I101))</formula>
    </cfRule>
  </conditionalFormatting>
  <conditionalFormatting sqref="N107 P107:V107 X107">
    <cfRule type="expression" dxfId="569" priority="757">
      <formula>NOT(ISBLANK(N107))</formula>
    </cfRule>
  </conditionalFormatting>
  <conditionalFormatting sqref="L107">
    <cfRule type="expression" dxfId="568" priority="755">
      <formula>NOT(ISBLANK(L107))</formula>
    </cfRule>
  </conditionalFormatting>
  <conditionalFormatting sqref="M107">
    <cfRule type="expression" dxfId="567" priority="756">
      <formula>NOT(ISBLANK(M107))</formula>
    </cfRule>
  </conditionalFormatting>
  <conditionalFormatting sqref="I107:K107">
    <cfRule type="expression" dxfId="566" priority="754">
      <formula>NOT(ISBLANK(I107))</formula>
    </cfRule>
  </conditionalFormatting>
  <conditionalFormatting sqref="N106 P106:T106 V106 X106">
    <cfRule type="expression" dxfId="565" priority="753">
      <formula>NOT(ISBLANK(N106))</formula>
    </cfRule>
  </conditionalFormatting>
  <conditionalFormatting sqref="L106">
    <cfRule type="expression" dxfId="564" priority="751">
      <formula>NOT(ISBLANK(L106))</formula>
    </cfRule>
  </conditionalFormatting>
  <conditionalFormatting sqref="T101:W101 U100 W100:X100">
    <cfRule type="expression" dxfId="563" priority="749">
      <formula>NOT(ISBLANK(T100))</formula>
    </cfRule>
  </conditionalFormatting>
  <conditionalFormatting sqref="Q101:R101 P100:T100 V100">
    <cfRule type="expression" dxfId="562" priority="748">
      <formula>NOT(ISBLANK(P100))</formula>
    </cfRule>
  </conditionalFormatting>
  <conditionalFormatting sqref="O100">
    <cfRule type="expression" dxfId="561" priority="747">
      <formula>NOT(ISBLANK(O100))</formula>
    </cfRule>
  </conditionalFormatting>
  <conditionalFormatting sqref="N100">
    <cfRule type="expression" dxfId="560" priority="746">
      <formula>NOT(ISBLANK(N100))</formula>
    </cfRule>
  </conditionalFormatting>
  <conditionalFormatting sqref="K101">
    <cfRule type="expression" dxfId="559" priority="740">
      <formula>NOT(ISBLANK(K101))</formula>
    </cfRule>
  </conditionalFormatting>
  <conditionalFormatting sqref="M101">
    <cfRule type="expression" dxfId="558" priority="739">
      <formula>NOT(ISBLANK(M101))</formula>
    </cfRule>
  </conditionalFormatting>
  <conditionalFormatting sqref="K103 X103 V103 M103:N103">
    <cfRule type="expression" dxfId="557" priority="738">
      <formula>NOT(ISBLANK(K103))</formula>
    </cfRule>
  </conditionalFormatting>
  <conditionalFormatting sqref="P103:S103">
    <cfRule type="expression" dxfId="556" priority="737">
      <formula>NOT(ISBLANK(P103))</formula>
    </cfRule>
  </conditionalFormatting>
  <conditionalFormatting sqref="J103">
    <cfRule type="expression" dxfId="555" priority="736">
      <formula>NOT(ISBLANK(J103))</formula>
    </cfRule>
  </conditionalFormatting>
  <conditionalFormatting sqref="I103">
    <cfRule type="expression" dxfId="554" priority="735">
      <formula>NOT(ISBLANK(I103))</formula>
    </cfRule>
  </conditionalFormatting>
  <conditionalFormatting sqref="J102:K102 T102:V102 X102 M102:N102 Q102">
    <cfRule type="expression" dxfId="553" priority="734">
      <formula>NOT(ISBLANK(J102))</formula>
    </cfRule>
  </conditionalFormatting>
  <conditionalFormatting sqref="I102">
    <cfRule type="expression" dxfId="552" priority="733">
      <formula>NOT(ISBLANK(I102))</formula>
    </cfRule>
  </conditionalFormatting>
  <conditionalFormatting sqref="N108 P108:V108 X108">
    <cfRule type="expression" dxfId="551" priority="732">
      <formula>NOT(ISBLANK(N108))</formula>
    </cfRule>
  </conditionalFormatting>
  <conditionalFormatting sqref="M108">
    <cfRule type="expression" dxfId="550" priority="731">
      <formula>NOT(ISBLANK(M108))</formula>
    </cfRule>
  </conditionalFormatting>
  <conditionalFormatting sqref="L108">
    <cfRule type="expression" dxfId="549" priority="730">
      <formula>NOT(ISBLANK(L108))</formula>
    </cfRule>
  </conditionalFormatting>
  <conditionalFormatting sqref="I108:K108">
    <cfRule type="expression" dxfId="548" priority="729">
      <formula>NOT(ISBLANK(I108))</formula>
    </cfRule>
  </conditionalFormatting>
  <conditionalFormatting sqref="K105 N105 M104:M105 O104 S104 Q104:Q105">
    <cfRule type="expression" dxfId="547" priority="728">
      <formula>NOT(ISBLANK(K104))</formula>
    </cfRule>
  </conditionalFormatting>
  <conditionalFormatting sqref="X104">
    <cfRule type="expression" dxfId="546" priority="727">
      <formula>NOT(ISBLANK(X104))</formula>
    </cfRule>
  </conditionalFormatting>
  <conditionalFormatting sqref="V104">
    <cfRule type="expression" dxfId="545" priority="726">
      <formula>NOT(ISBLANK(V104))</formula>
    </cfRule>
  </conditionalFormatting>
  <conditionalFormatting sqref="I104:K104">
    <cfRule type="expression" dxfId="544" priority="725">
      <formula>NOT(ISBLANK(I104))</formula>
    </cfRule>
  </conditionalFormatting>
  <conditionalFormatting sqref="V105">
    <cfRule type="expression" dxfId="543" priority="724">
      <formula>NOT(ISBLANK(V105))</formula>
    </cfRule>
  </conditionalFormatting>
  <conditionalFormatting sqref="AB66:AB67">
    <cfRule type="cellIs" dxfId="542" priority="715" operator="greaterThan">
      <formula>1000000</formula>
    </cfRule>
  </conditionalFormatting>
  <conditionalFormatting sqref="AB70:AB71">
    <cfRule type="cellIs" dxfId="541" priority="714" operator="greaterThan">
      <formula>1000000</formula>
    </cfRule>
  </conditionalFormatting>
  <conditionalFormatting sqref="AB75">
    <cfRule type="cellIs" dxfId="540" priority="713" operator="greaterThan">
      <formula>1000000</formula>
    </cfRule>
  </conditionalFormatting>
  <conditionalFormatting sqref="AB78:AB79">
    <cfRule type="cellIs" dxfId="539" priority="712" operator="greaterThan">
      <formula>1000000</formula>
    </cfRule>
  </conditionalFormatting>
  <conditionalFormatting sqref="AB82:AB83">
    <cfRule type="cellIs" dxfId="538" priority="711" operator="greaterThan">
      <formula>1000000</formula>
    </cfRule>
  </conditionalFormatting>
  <conditionalFormatting sqref="AB86:AB87">
    <cfRule type="cellIs" dxfId="537" priority="710" operator="greaterThan">
      <formula>1000000</formula>
    </cfRule>
  </conditionalFormatting>
  <conditionalFormatting sqref="AB90:AB91">
    <cfRule type="cellIs" dxfId="536" priority="709" operator="greaterThan">
      <formula>1000000</formula>
    </cfRule>
  </conditionalFormatting>
  <conditionalFormatting sqref="AB94:AB95">
    <cfRule type="cellIs" dxfId="535" priority="708" operator="greaterThan">
      <formula>1000000</formula>
    </cfRule>
  </conditionalFormatting>
  <conditionalFormatting sqref="AB99">
    <cfRule type="cellIs" dxfId="534" priority="707" operator="greaterThan">
      <formula>1000000</formula>
    </cfRule>
  </conditionalFormatting>
  <conditionalFormatting sqref="AB102:AB103">
    <cfRule type="cellIs" dxfId="533" priority="706" operator="greaterThan">
      <formula>1000000</formula>
    </cfRule>
  </conditionalFormatting>
  <conditionalFormatting sqref="AB106:AB107">
    <cfRule type="cellIs" dxfId="532" priority="705" operator="greaterThan">
      <formula>1000000</formula>
    </cfRule>
  </conditionalFormatting>
  <conditionalFormatting sqref="AD63 AD66:AD67 AD70:AD71 AD75 AD78:AD79 AD82:AD83 AD86:AD87 AD90:AD91 AD94:AD95 AD99 AD102:AD103 AD106:AD107">
    <cfRule type="cellIs" dxfId="531" priority="704" operator="greaterThan">
      <formula>1000000</formula>
    </cfRule>
  </conditionalFormatting>
  <conditionalFormatting sqref="AF66:AG66">
    <cfRule type="cellIs" dxfId="530" priority="703" operator="greaterThan">
      <formula>1000000</formula>
    </cfRule>
  </conditionalFormatting>
  <conditionalFormatting sqref="AF70:AG70">
    <cfRule type="cellIs" dxfId="529" priority="701" operator="greaterThan">
      <formula>1000000</formula>
    </cfRule>
  </conditionalFormatting>
  <conditionalFormatting sqref="AJ90:AK90">
    <cfRule type="cellIs" dxfId="528" priority="699" operator="greaterThan">
      <formula>1000000</formula>
    </cfRule>
  </conditionalFormatting>
  <conditionalFormatting sqref="AJ94:AK94">
    <cfRule type="cellIs" dxfId="527" priority="698" operator="greaterThan">
      <formula>1000000</formula>
    </cfRule>
  </conditionalFormatting>
  <conditionalFormatting sqref="B121">
    <cfRule type="expression" dxfId="526" priority="680">
      <formula>NOT(ISBLANK(B121))</formula>
    </cfRule>
  </conditionalFormatting>
  <conditionalFormatting sqref="O122">
    <cfRule type="expression" dxfId="525" priority="676">
      <formula>NOT(ISBLANK(O122))</formula>
    </cfRule>
  </conditionalFormatting>
  <conditionalFormatting sqref="B122">
    <cfRule type="expression" dxfId="524" priority="675">
      <formula>NOT(ISBLANK(B122))</formula>
    </cfRule>
  </conditionalFormatting>
  <conditionalFormatting sqref="N122 P122:Q122">
    <cfRule type="expression" dxfId="523" priority="674">
      <formula>NOT(ISBLANK(N122))</formula>
    </cfRule>
  </conditionalFormatting>
  <conditionalFormatting sqref="B114:D114">
    <cfRule type="expression" dxfId="522" priority="673">
      <formula>NOT(ISBLANK(B114))</formula>
    </cfRule>
  </conditionalFormatting>
  <conditionalFormatting sqref="C123:G123 J123:K123">
    <cfRule type="expression" dxfId="521" priority="669">
      <formula>NOT(ISBLANK(C123))</formula>
    </cfRule>
  </conditionalFormatting>
  <conditionalFormatting sqref="B123">
    <cfRule type="expression" dxfId="520" priority="668">
      <formula>NOT(ISBLANK(B123))</formula>
    </cfRule>
  </conditionalFormatting>
  <conditionalFormatting sqref="I123">
    <cfRule type="expression" dxfId="519" priority="667">
      <formula>NOT(ISBLANK(I123))</formula>
    </cfRule>
  </conditionalFormatting>
  <conditionalFormatting sqref="B115:C115">
    <cfRule type="expression" dxfId="518" priority="666">
      <formula>NOT(ISBLANK(B115))</formula>
    </cfRule>
  </conditionalFormatting>
  <conditionalFormatting sqref="C124:G124 L124">
    <cfRule type="expression" dxfId="517" priority="661">
      <formula>NOT(ISBLANK(C124))</formula>
    </cfRule>
  </conditionalFormatting>
  <conditionalFormatting sqref="B124">
    <cfRule type="expression" dxfId="516" priority="660">
      <formula>NOT(ISBLANK(B124))</formula>
    </cfRule>
  </conditionalFormatting>
  <conditionalFormatting sqref="N124:Q124 J124">
    <cfRule type="expression" dxfId="515" priority="659">
      <formula>NOT(ISBLANK(J124))</formula>
    </cfRule>
  </conditionalFormatting>
  <conditionalFormatting sqref="C116:D116">
    <cfRule type="expression" dxfId="514" priority="658">
      <formula>NOT(ISBLANK(C116))</formula>
    </cfRule>
  </conditionalFormatting>
  <conditionalFormatting sqref="B116">
    <cfRule type="expression" dxfId="513" priority="657">
      <formula>NOT(ISBLANK(B116))</formula>
    </cfRule>
  </conditionalFormatting>
  <conditionalFormatting sqref="X171">
    <cfRule type="expression" dxfId="512" priority="443">
      <formula>NOT(ISBLANK(X171))</formula>
    </cfRule>
  </conditionalFormatting>
  <conditionalFormatting sqref="V172:X172">
    <cfRule type="expression" dxfId="511" priority="441">
      <formula>NOT(ISBLANK(V172))</formula>
    </cfRule>
  </conditionalFormatting>
  <conditionalFormatting sqref="I172">
    <cfRule type="expression" dxfId="510" priority="442">
      <formula>NOT(ISBLANK(I172))</formula>
    </cfRule>
  </conditionalFormatting>
  <conditionalFormatting sqref="I173">
    <cfRule type="expression" dxfId="509" priority="440">
      <formula>NOT(ISBLANK(I173))</formula>
    </cfRule>
  </conditionalFormatting>
  <conditionalFormatting sqref="B117:D117">
    <cfRule type="expression" dxfId="508" priority="652">
      <formula>NOT(ISBLANK(B117))</formula>
    </cfRule>
  </conditionalFormatting>
  <conditionalFormatting sqref="Q117">
    <cfRule type="expression" dxfId="507" priority="651">
      <formula>NOT(ISBLANK(Q117))</formula>
    </cfRule>
  </conditionalFormatting>
  <conditionalFormatting sqref="B118">
    <cfRule type="expression" dxfId="506" priority="645">
      <formula>NOT(ISBLANK(B118))</formula>
    </cfRule>
  </conditionalFormatting>
  <conditionalFormatting sqref="O118:Q118">
    <cfRule type="expression" dxfId="505" priority="644">
      <formula>NOT(ISBLANK(O118))</formula>
    </cfRule>
  </conditionalFormatting>
  <conditionalFormatting sqref="B119">
    <cfRule type="expression" dxfId="504" priority="636">
      <formula>NOT(ISBLANK(B119))</formula>
    </cfRule>
  </conditionalFormatting>
  <conditionalFormatting sqref="Q120">
    <cfRule type="expression" dxfId="503" priority="626">
      <formula>NOT(ISBLANK(Q120))</formula>
    </cfRule>
  </conditionalFormatting>
  <conditionalFormatting sqref="F131:F142">
    <cfRule type="cellIs" dxfId="502" priority="624" operator="lessThan">
      <formula>10000</formula>
    </cfRule>
  </conditionalFormatting>
  <conditionalFormatting sqref="F143:F154">
    <cfRule type="cellIs" dxfId="501" priority="623" operator="lessThan">
      <formula>10000</formula>
    </cfRule>
  </conditionalFormatting>
  <conditionalFormatting sqref="F155:F166">
    <cfRule type="cellIs" dxfId="500" priority="622" operator="lessThan">
      <formula>10000</formula>
    </cfRule>
  </conditionalFormatting>
  <conditionalFormatting sqref="F167:F174">
    <cfRule type="cellIs" dxfId="499" priority="621" operator="lessThan">
      <formula>10000</formula>
    </cfRule>
  </conditionalFormatting>
  <conditionalFormatting sqref="O155:Q155">
    <cfRule type="expression" dxfId="498" priority="485">
      <formula>NOT(ISBLANK(O155))</formula>
    </cfRule>
  </conditionalFormatting>
  <conditionalFormatting sqref="I163">
    <cfRule type="expression" dxfId="497" priority="484">
      <formula>NOT(ISBLANK(I163))</formula>
    </cfRule>
  </conditionalFormatting>
  <conditionalFormatting sqref="V164">
    <cfRule type="expression" dxfId="496" priority="483">
      <formula>NOT(ISBLANK(V164))</formula>
    </cfRule>
  </conditionalFormatting>
  <conditionalFormatting sqref="I164">
    <cfRule type="expression" dxfId="495" priority="482">
      <formula>NOT(ISBLANK(I164))</formula>
    </cfRule>
  </conditionalFormatting>
  <conditionalFormatting sqref="U164 W164:X164">
    <cfRule type="expression" dxfId="494" priority="481">
      <formula>NOT(ISBLANK(U164))</formula>
    </cfRule>
  </conditionalFormatting>
  <conditionalFormatting sqref="I156:K156">
    <cfRule type="expression" dxfId="493" priority="480">
      <formula>NOT(ISBLANK(I156))</formula>
    </cfRule>
  </conditionalFormatting>
  <conditionalFormatting sqref="P165">
    <cfRule type="expression" dxfId="492" priority="477">
      <formula>NOT(ISBLANK(P165))</formula>
    </cfRule>
  </conditionalFormatting>
  <conditionalFormatting sqref="I157:J157">
    <cfRule type="expression" dxfId="491" priority="476">
      <formula>NOT(ISBLANK(I157))</formula>
    </cfRule>
  </conditionalFormatting>
  <conditionalFormatting sqref="J166:N166 S166">
    <cfRule type="expression" dxfId="490" priority="475">
      <formula>NOT(ISBLANK(J166))</formula>
    </cfRule>
  </conditionalFormatting>
  <conditionalFormatting sqref="I158">
    <cfRule type="expression" dxfId="489" priority="471">
      <formula>NOT(ISBLANK(I158))</formula>
    </cfRule>
  </conditionalFormatting>
  <conditionalFormatting sqref="I159:K159">
    <cfRule type="expression" dxfId="488" priority="470">
      <formula>NOT(ISBLANK(I159))</formula>
    </cfRule>
  </conditionalFormatting>
  <conditionalFormatting sqref="X159">
    <cfRule type="expression" dxfId="487" priority="469">
      <formula>NOT(ISBLANK(X159))</formula>
    </cfRule>
  </conditionalFormatting>
  <conditionalFormatting sqref="I160">
    <cfRule type="expression" dxfId="486" priority="468">
      <formula>NOT(ISBLANK(I160))</formula>
    </cfRule>
  </conditionalFormatting>
  <conditionalFormatting sqref="V160:X160">
    <cfRule type="expression" dxfId="485" priority="467">
      <formula>NOT(ISBLANK(V160))</formula>
    </cfRule>
  </conditionalFormatting>
  <conditionalFormatting sqref="I161">
    <cfRule type="expression" dxfId="484" priority="466">
      <formula>NOT(ISBLANK(I161))</formula>
    </cfRule>
  </conditionalFormatting>
  <conditionalFormatting sqref="X162">
    <cfRule type="expression" dxfId="483" priority="465">
      <formula>NOT(ISBLANK(X162))</formula>
    </cfRule>
  </conditionalFormatting>
  <conditionalFormatting sqref="T170:V170 X169:X170 Q171 J172:K172 J175:K175 V173 X173 M171:N173 M175:N175 T174:U174 M174 Q173:Q174">
    <cfRule type="expression" dxfId="482" priority="464">
      <formula>NOT(ISBLANK(J169))</formula>
    </cfRule>
  </conditionalFormatting>
  <conditionalFormatting sqref="P175:Q175 M168 S177:X177 K169:M169 S169 M170 Q168:Q170 S171 V171 P172 J173:K173 I174:K174">
    <cfRule type="expression" dxfId="481" priority="463">
      <formula>NOT(ISBLANK(I168))</formula>
    </cfRule>
  </conditionalFormatting>
  <conditionalFormatting sqref="P168 S168:V168 X168">
    <cfRule type="expression" dxfId="480" priority="462">
      <formula>NOT(ISBLANK(P168))</formula>
    </cfRule>
  </conditionalFormatting>
  <conditionalFormatting sqref="U169:W169">
    <cfRule type="expression" dxfId="479" priority="461">
      <formula>NOT(ISBLANK(U169))</formula>
    </cfRule>
  </conditionalFormatting>
  <conditionalFormatting sqref="R167:U167 W167:X167">
    <cfRule type="expression" dxfId="478" priority="460">
      <formula>NOT(ISBLANK(R167))</formula>
    </cfRule>
  </conditionalFormatting>
  <conditionalFormatting sqref="T134:V134 X133:X134 Q135 J136:K136 J139:K139 V137 X137 M135:N137 M139:N139 T138:U138 M138 Q137:Q138">
    <cfRule type="expression" dxfId="477" priority="542">
      <formula>NOT(ISBLANK(J133))</formula>
    </cfRule>
  </conditionalFormatting>
  <conditionalFormatting sqref="P139:Q139 M132 S141:X141 K133:M133 S133 M134 Q132:Q134 S135 V135 P136 J137:K137 I138:K138">
    <cfRule type="expression" dxfId="476" priority="541">
      <formula>NOT(ISBLANK(I132))</formula>
    </cfRule>
  </conditionalFormatting>
  <conditionalFormatting sqref="P132 S132:V132 X132">
    <cfRule type="expression" dxfId="475" priority="540">
      <formula>NOT(ISBLANK(P132))</formula>
    </cfRule>
  </conditionalFormatting>
  <conditionalFormatting sqref="U133:W133">
    <cfRule type="expression" dxfId="474" priority="539">
      <formula>NOT(ISBLANK(U133))</formula>
    </cfRule>
  </conditionalFormatting>
  <conditionalFormatting sqref="R131:U131 W131:X131">
    <cfRule type="expression" dxfId="473" priority="538">
      <formula>NOT(ISBLANK(R131))</formula>
    </cfRule>
  </conditionalFormatting>
  <conditionalFormatting sqref="O131:Q131">
    <cfRule type="expression" dxfId="472" priority="537">
      <formula>NOT(ISBLANK(O131))</formula>
    </cfRule>
  </conditionalFormatting>
  <conditionalFormatting sqref="I139">
    <cfRule type="expression" dxfId="471" priority="536">
      <formula>NOT(ISBLANK(I139))</formula>
    </cfRule>
  </conditionalFormatting>
  <conditionalFormatting sqref="V140">
    <cfRule type="expression" dxfId="470" priority="535">
      <formula>NOT(ISBLANK(V140))</formula>
    </cfRule>
  </conditionalFormatting>
  <conditionalFormatting sqref="I140">
    <cfRule type="expression" dxfId="469" priority="534">
      <formula>NOT(ISBLANK(I140))</formula>
    </cfRule>
  </conditionalFormatting>
  <conditionalFormatting sqref="U140 W140:X140">
    <cfRule type="expression" dxfId="468" priority="533">
      <formula>NOT(ISBLANK(U140))</formula>
    </cfRule>
  </conditionalFormatting>
  <conditionalFormatting sqref="I132:K132">
    <cfRule type="expression" dxfId="467" priority="532">
      <formula>NOT(ISBLANK(I132))</formula>
    </cfRule>
  </conditionalFormatting>
  <conditionalFormatting sqref="J141:N141 Q141:R141">
    <cfRule type="expression" dxfId="466" priority="531">
      <formula>NOT(ISBLANK(J141))</formula>
    </cfRule>
  </conditionalFormatting>
  <conditionalFormatting sqref="I141">
    <cfRule type="expression" dxfId="465" priority="530">
      <formula>NOT(ISBLANK(I141))</formula>
    </cfRule>
  </conditionalFormatting>
  <conditionalFormatting sqref="P141">
    <cfRule type="expression" dxfId="464" priority="529">
      <formula>NOT(ISBLANK(P141))</formula>
    </cfRule>
  </conditionalFormatting>
  <conditionalFormatting sqref="I133:J133">
    <cfRule type="expression" dxfId="463" priority="528">
      <formula>NOT(ISBLANK(I133))</formula>
    </cfRule>
  </conditionalFormatting>
  <conditionalFormatting sqref="J142:N142 S142">
    <cfRule type="expression" dxfId="462" priority="527">
      <formula>NOT(ISBLANK(J142))</formula>
    </cfRule>
  </conditionalFormatting>
  <conditionalFormatting sqref="I142">
    <cfRule type="expression" dxfId="461" priority="526">
      <formula>NOT(ISBLANK(I142))</formula>
    </cfRule>
  </conditionalFormatting>
  <conditionalFormatting sqref="U142:X142 Q142">
    <cfRule type="expression" dxfId="460" priority="525">
      <formula>NOT(ISBLANK(Q142))</formula>
    </cfRule>
  </conditionalFormatting>
  <conditionalFormatting sqref="J134:K134">
    <cfRule type="expression" dxfId="459" priority="524">
      <formula>NOT(ISBLANK(J134))</formula>
    </cfRule>
  </conditionalFormatting>
  <conditionalFormatting sqref="I134">
    <cfRule type="expression" dxfId="458" priority="523">
      <formula>NOT(ISBLANK(I134))</formula>
    </cfRule>
  </conditionalFormatting>
  <conditionalFormatting sqref="I135:K135">
    <cfRule type="expression" dxfId="457" priority="522">
      <formula>NOT(ISBLANK(I135))</formula>
    </cfRule>
  </conditionalFormatting>
  <conditionalFormatting sqref="X135">
    <cfRule type="expression" dxfId="456" priority="521">
      <formula>NOT(ISBLANK(X135))</formula>
    </cfRule>
  </conditionalFormatting>
  <conditionalFormatting sqref="I136">
    <cfRule type="expression" dxfId="455" priority="520">
      <formula>NOT(ISBLANK(I136))</formula>
    </cfRule>
  </conditionalFormatting>
  <conditionalFormatting sqref="V136:X136">
    <cfRule type="expression" dxfId="454" priority="519">
      <formula>NOT(ISBLANK(V136))</formula>
    </cfRule>
  </conditionalFormatting>
  <conditionalFormatting sqref="I137">
    <cfRule type="expression" dxfId="453" priority="518">
      <formula>NOT(ISBLANK(I137))</formula>
    </cfRule>
  </conditionalFormatting>
  <conditionalFormatting sqref="X138">
    <cfRule type="expression" dxfId="452" priority="517">
      <formula>NOT(ISBLANK(X138))</formula>
    </cfRule>
  </conditionalFormatting>
  <conditionalFormatting sqref="T146:V146 X145:X146 Q147 J148:K148 J151:K151 V149 X149 M147:N149 M151:N151 T150:U150 M150 Q149:Q150">
    <cfRule type="expression" dxfId="451" priority="516">
      <formula>NOT(ISBLANK(J145))</formula>
    </cfRule>
  </conditionalFormatting>
  <conditionalFormatting sqref="P151:Q151 M144 S153:X153 K145:M145 S145 M146 Q144:Q146 S147 V147 P148 J149:K149 I150:K150">
    <cfRule type="expression" dxfId="450" priority="515">
      <formula>NOT(ISBLANK(I144))</formula>
    </cfRule>
  </conditionalFormatting>
  <conditionalFormatting sqref="P144 S144:V144 X144">
    <cfRule type="expression" dxfId="449" priority="514">
      <formula>NOT(ISBLANK(P144))</formula>
    </cfRule>
  </conditionalFormatting>
  <conditionalFormatting sqref="U145:W145">
    <cfRule type="expression" dxfId="448" priority="513">
      <formula>NOT(ISBLANK(U145))</formula>
    </cfRule>
  </conditionalFormatting>
  <conditionalFormatting sqref="R143:U143 W143:X143">
    <cfRule type="expression" dxfId="447" priority="512">
      <formula>NOT(ISBLANK(R143))</formula>
    </cfRule>
  </conditionalFormatting>
  <conditionalFormatting sqref="O143:Q143">
    <cfRule type="expression" dxfId="446" priority="511">
      <formula>NOT(ISBLANK(O143))</formula>
    </cfRule>
  </conditionalFormatting>
  <conditionalFormatting sqref="I151">
    <cfRule type="expression" dxfId="445" priority="510">
      <formula>NOT(ISBLANK(I151))</formula>
    </cfRule>
  </conditionalFormatting>
  <conditionalFormatting sqref="V152">
    <cfRule type="expression" dxfId="444" priority="509">
      <formula>NOT(ISBLANK(V152))</formula>
    </cfRule>
  </conditionalFormatting>
  <conditionalFormatting sqref="I152">
    <cfRule type="expression" dxfId="443" priority="508">
      <formula>NOT(ISBLANK(I152))</formula>
    </cfRule>
  </conditionalFormatting>
  <conditionalFormatting sqref="U152 W152:X152">
    <cfRule type="expression" dxfId="442" priority="507">
      <formula>NOT(ISBLANK(U152))</formula>
    </cfRule>
  </conditionalFormatting>
  <conditionalFormatting sqref="I144:K144">
    <cfRule type="expression" dxfId="441" priority="506">
      <formula>NOT(ISBLANK(I144))</formula>
    </cfRule>
  </conditionalFormatting>
  <conditionalFormatting sqref="J153:N153 Q153:R153">
    <cfRule type="expression" dxfId="440" priority="505">
      <formula>NOT(ISBLANK(J153))</formula>
    </cfRule>
  </conditionalFormatting>
  <conditionalFormatting sqref="I153">
    <cfRule type="expression" dxfId="439" priority="504">
      <formula>NOT(ISBLANK(I153))</formula>
    </cfRule>
  </conditionalFormatting>
  <conditionalFormatting sqref="P153">
    <cfRule type="expression" dxfId="438" priority="503">
      <formula>NOT(ISBLANK(P153))</formula>
    </cfRule>
  </conditionalFormatting>
  <conditionalFormatting sqref="I145:J145">
    <cfRule type="expression" dxfId="437" priority="502">
      <formula>NOT(ISBLANK(I145))</formula>
    </cfRule>
  </conditionalFormatting>
  <conditionalFormatting sqref="J154:N154 S154">
    <cfRule type="expression" dxfId="436" priority="501">
      <formula>NOT(ISBLANK(J154))</formula>
    </cfRule>
  </conditionalFormatting>
  <conditionalFormatting sqref="I154">
    <cfRule type="expression" dxfId="435" priority="500">
      <formula>NOT(ISBLANK(I154))</formula>
    </cfRule>
  </conditionalFormatting>
  <conditionalFormatting sqref="U154:X154 Q154">
    <cfRule type="expression" dxfId="434" priority="499">
      <formula>NOT(ISBLANK(Q154))</formula>
    </cfRule>
  </conditionalFormatting>
  <conditionalFormatting sqref="J146:K146">
    <cfRule type="expression" dxfId="433" priority="498">
      <formula>NOT(ISBLANK(J146))</formula>
    </cfRule>
  </conditionalFormatting>
  <conditionalFormatting sqref="I146">
    <cfRule type="expression" dxfId="432" priority="497">
      <formula>NOT(ISBLANK(I146))</formula>
    </cfRule>
  </conditionalFormatting>
  <conditionalFormatting sqref="I147:K147">
    <cfRule type="expression" dxfId="431" priority="496">
      <formula>NOT(ISBLANK(I147))</formula>
    </cfRule>
  </conditionalFormatting>
  <conditionalFormatting sqref="X147">
    <cfRule type="expression" dxfId="430" priority="495">
      <formula>NOT(ISBLANK(X147))</formula>
    </cfRule>
  </conditionalFormatting>
  <conditionalFormatting sqref="I148">
    <cfRule type="expression" dxfId="429" priority="494">
      <formula>NOT(ISBLANK(I148))</formula>
    </cfRule>
  </conditionalFormatting>
  <conditionalFormatting sqref="V148:X148">
    <cfRule type="expression" dxfId="428" priority="493">
      <formula>NOT(ISBLANK(V148))</formula>
    </cfRule>
  </conditionalFormatting>
  <conditionalFormatting sqref="I149">
    <cfRule type="expression" dxfId="427" priority="492">
      <formula>NOT(ISBLANK(I149))</formula>
    </cfRule>
  </conditionalFormatting>
  <conditionalFormatting sqref="X150">
    <cfRule type="expression" dxfId="426" priority="491">
      <formula>NOT(ISBLANK(X150))</formula>
    </cfRule>
  </conditionalFormatting>
  <conditionalFormatting sqref="T158:V158 X157:X158 Q159 J160:K160 J163:K163 V161 X161 M159:N161 M163:N163 T162:U162 M162 Q161:Q162">
    <cfRule type="expression" dxfId="425" priority="490">
      <formula>NOT(ISBLANK(J157))</formula>
    </cfRule>
  </conditionalFormatting>
  <conditionalFormatting sqref="P163:Q163 M156 S165:X165 K157:M157 S157 M158 Q156:Q158 S159 V159 P160 J161:K161 I162:K162">
    <cfRule type="expression" dxfId="424" priority="489">
      <formula>NOT(ISBLANK(I156))</formula>
    </cfRule>
  </conditionalFormatting>
  <conditionalFormatting sqref="P156 S156:V156 X156">
    <cfRule type="expression" dxfId="423" priority="488">
      <formula>NOT(ISBLANK(P156))</formula>
    </cfRule>
  </conditionalFormatting>
  <conditionalFormatting sqref="U157:W157">
    <cfRule type="expression" dxfId="422" priority="487">
      <formula>NOT(ISBLANK(U157))</formula>
    </cfRule>
  </conditionalFormatting>
  <conditionalFormatting sqref="R155:U155 W155:X155">
    <cfRule type="expression" dxfId="421" priority="486">
      <formula>NOT(ISBLANK(R155))</formula>
    </cfRule>
  </conditionalFormatting>
  <conditionalFormatting sqref="O167:Q167">
    <cfRule type="expression" dxfId="420" priority="459">
      <formula>NOT(ISBLANK(O167))</formula>
    </cfRule>
  </conditionalFormatting>
  <conditionalFormatting sqref="I175">
    <cfRule type="expression" dxfId="419" priority="458">
      <formula>NOT(ISBLANK(I175))</formula>
    </cfRule>
  </conditionalFormatting>
  <conditionalFormatting sqref="V176">
    <cfRule type="expression" dxfId="418" priority="457">
      <formula>NOT(ISBLANK(V176))</formula>
    </cfRule>
  </conditionalFormatting>
  <conditionalFormatting sqref="I176">
    <cfRule type="expression" dxfId="417" priority="456">
      <formula>NOT(ISBLANK(I176))</formula>
    </cfRule>
  </conditionalFormatting>
  <conditionalFormatting sqref="U176 W176:X176">
    <cfRule type="expression" dxfId="416" priority="455">
      <formula>NOT(ISBLANK(U176))</formula>
    </cfRule>
  </conditionalFormatting>
  <conditionalFormatting sqref="I168:K168">
    <cfRule type="expression" dxfId="415" priority="454">
      <formula>NOT(ISBLANK(I168))</formula>
    </cfRule>
  </conditionalFormatting>
  <conditionalFormatting sqref="J177:N177 Q177:R177">
    <cfRule type="expression" dxfId="414" priority="453">
      <formula>NOT(ISBLANK(J177))</formula>
    </cfRule>
  </conditionalFormatting>
  <conditionalFormatting sqref="I177">
    <cfRule type="expression" dxfId="413" priority="452">
      <formula>NOT(ISBLANK(I177))</formula>
    </cfRule>
  </conditionalFormatting>
  <conditionalFormatting sqref="P177">
    <cfRule type="expression" dxfId="412" priority="451">
      <formula>NOT(ISBLANK(P177))</formula>
    </cfRule>
  </conditionalFormatting>
  <conditionalFormatting sqref="I169:J169">
    <cfRule type="expression" dxfId="411" priority="450">
      <formula>NOT(ISBLANK(I169))</formula>
    </cfRule>
  </conditionalFormatting>
  <conditionalFormatting sqref="J178:N178 S178">
    <cfRule type="expression" dxfId="410" priority="449">
      <formula>NOT(ISBLANK(J178))</formula>
    </cfRule>
  </conditionalFormatting>
  <conditionalFormatting sqref="I178">
    <cfRule type="expression" dxfId="409" priority="448">
      <formula>NOT(ISBLANK(I178))</formula>
    </cfRule>
  </conditionalFormatting>
  <conditionalFormatting sqref="U178:X178 Q178">
    <cfRule type="expression" dxfId="408" priority="447">
      <formula>NOT(ISBLANK(Q178))</formula>
    </cfRule>
  </conditionalFormatting>
  <conditionalFormatting sqref="J170:K170">
    <cfRule type="expression" dxfId="407" priority="446">
      <formula>NOT(ISBLANK(J170))</formula>
    </cfRule>
  </conditionalFormatting>
  <conditionalFormatting sqref="I170">
    <cfRule type="expression" dxfId="406" priority="445">
      <formula>NOT(ISBLANK(I170))</formula>
    </cfRule>
  </conditionalFormatting>
  <conditionalFormatting sqref="I171:K171">
    <cfRule type="expression" dxfId="405" priority="444">
      <formula>NOT(ISBLANK(I171))</formula>
    </cfRule>
  </conditionalFormatting>
  <conditionalFormatting sqref="X174">
    <cfRule type="expression" dxfId="404" priority="439">
      <formula>NOT(ISBLANK(X174))</formula>
    </cfRule>
  </conditionalFormatting>
  <conditionalFormatting sqref="F175:F178">
    <cfRule type="cellIs" dxfId="403" priority="438" operator="lessThan">
      <formula>10000</formula>
    </cfRule>
  </conditionalFormatting>
  <conditionalFormatting sqref="AA131:AB131 AB132 AA132:AA178">
    <cfRule type="cellIs" dxfId="402" priority="437" operator="greaterThan">
      <formula>1000000</formula>
    </cfRule>
  </conditionalFormatting>
  <conditionalFormatting sqref="AB135:AB136">
    <cfRule type="cellIs" dxfId="401" priority="436" operator="greaterThan">
      <formula>1000000</formula>
    </cfRule>
  </conditionalFormatting>
  <conditionalFormatting sqref="AB139:AB140">
    <cfRule type="cellIs" dxfId="400" priority="435" operator="greaterThan">
      <formula>1000000</formula>
    </cfRule>
  </conditionalFormatting>
  <conditionalFormatting sqref="AB143:AB144">
    <cfRule type="cellIs" dxfId="399" priority="434" operator="greaterThan">
      <formula>1000000</formula>
    </cfRule>
  </conditionalFormatting>
  <conditionalFormatting sqref="AB147:AB148">
    <cfRule type="cellIs" dxfId="398" priority="433" operator="greaterThan">
      <formula>1000000</formula>
    </cfRule>
  </conditionalFormatting>
  <conditionalFormatting sqref="AB151:AB152">
    <cfRule type="cellIs" dxfId="397" priority="432" operator="greaterThan">
      <formula>1000000</formula>
    </cfRule>
  </conditionalFormatting>
  <conditionalFormatting sqref="AB155:AB156">
    <cfRule type="cellIs" dxfId="396" priority="431" operator="greaterThan">
      <formula>1000000</formula>
    </cfRule>
  </conditionalFormatting>
  <conditionalFormatting sqref="AB159:AB160">
    <cfRule type="cellIs" dxfId="395" priority="430" operator="greaterThan">
      <formula>1000000</formula>
    </cfRule>
  </conditionalFormatting>
  <conditionalFormatting sqref="AB163:AB164">
    <cfRule type="cellIs" dxfId="394" priority="429" operator="greaterThan">
      <formula>1000000</formula>
    </cfRule>
  </conditionalFormatting>
  <conditionalFormatting sqref="AB167:AB168">
    <cfRule type="cellIs" dxfId="393" priority="428" operator="greaterThan">
      <formula>1000000</formula>
    </cfRule>
  </conditionalFormatting>
  <conditionalFormatting sqref="AB171:AB172">
    <cfRule type="cellIs" dxfId="392" priority="427" operator="greaterThan">
      <formula>1000000</formula>
    </cfRule>
  </conditionalFormatting>
  <conditionalFormatting sqref="AB175:AB176">
    <cfRule type="cellIs" dxfId="391" priority="426" operator="greaterThan">
      <formula>1000000</formula>
    </cfRule>
  </conditionalFormatting>
  <conditionalFormatting sqref="AD135">
    <cfRule type="cellIs" dxfId="390" priority="425" operator="greaterThan">
      <formula>1000000</formula>
    </cfRule>
  </conditionalFormatting>
  <conditionalFormatting sqref="AD139">
    <cfRule type="cellIs" dxfId="389" priority="424" operator="greaterThan">
      <formula>1000000</formula>
    </cfRule>
  </conditionalFormatting>
  <conditionalFormatting sqref="AD143">
    <cfRule type="cellIs" dxfId="388" priority="423" operator="greaterThan">
      <formula>1000000</formula>
    </cfRule>
  </conditionalFormatting>
  <conditionalFormatting sqref="AD147">
    <cfRule type="cellIs" dxfId="387" priority="422" operator="greaterThan">
      <formula>1000000</formula>
    </cfRule>
  </conditionalFormatting>
  <conditionalFormatting sqref="AD151">
    <cfRule type="cellIs" dxfId="386" priority="421" operator="greaterThan">
      <formula>1000000</formula>
    </cfRule>
  </conditionalFormatting>
  <conditionalFormatting sqref="AD155">
    <cfRule type="cellIs" dxfId="385" priority="420" operator="greaterThan">
      <formula>1000000</formula>
    </cfRule>
  </conditionalFormatting>
  <conditionalFormatting sqref="AD159">
    <cfRule type="cellIs" dxfId="384" priority="419" operator="greaterThan">
      <formula>1000000</formula>
    </cfRule>
  </conditionalFormatting>
  <conditionalFormatting sqref="AD163">
    <cfRule type="cellIs" dxfId="383" priority="418" operator="greaterThan">
      <formula>1000000</formula>
    </cfRule>
  </conditionalFormatting>
  <conditionalFormatting sqref="AD167">
    <cfRule type="cellIs" dxfId="382" priority="417" operator="greaterThan">
      <formula>1000000</formula>
    </cfRule>
  </conditionalFormatting>
  <conditionalFormatting sqref="AD171">
    <cfRule type="cellIs" dxfId="381" priority="416" operator="greaterThan">
      <formula>1000000</formula>
    </cfRule>
  </conditionalFormatting>
  <conditionalFormatting sqref="AD175">
    <cfRule type="cellIs" dxfId="380" priority="415" operator="greaterThan">
      <formula>1000000</formula>
    </cfRule>
  </conditionalFormatting>
  <conditionalFormatting sqref="AF135:AG135">
    <cfRule type="cellIs" dxfId="379" priority="414" operator="greaterThan">
      <formula>1000000</formula>
    </cfRule>
  </conditionalFormatting>
  <conditionalFormatting sqref="AF139:AG139">
    <cfRule type="cellIs" dxfId="378" priority="413" operator="greaterThan">
      <formula>1000000</formula>
    </cfRule>
  </conditionalFormatting>
  <conditionalFormatting sqref="AJ159:AK159">
    <cfRule type="cellIs" dxfId="377" priority="412" operator="greaterThan">
      <formula>1000000</formula>
    </cfRule>
  </conditionalFormatting>
  <conditionalFormatting sqref="AJ163:AK163">
    <cfRule type="cellIs" dxfId="376" priority="411" operator="greaterThan">
      <formula>1000000</formula>
    </cfRule>
  </conditionalFormatting>
  <conditionalFormatting sqref="AJ167:AK167">
    <cfRule type="cellIs" dxfId="375" priority="410" operator="greaterThan">
      <formula>1000000</formula>
    </cfRule>
  </conditionalFormatting>
  <conditionalFormatting sqref="AJ171:AK171">
    <cfRule type="cellIs" dxfId="374" priority="409" operator="greaterThan">
      <formula>1000000</formula>
    </cfRule>
  </conditionalFormatting>
  <conditionalFormatting sqref="AJ175:AK175">
    <cfRule type="cellIs" dxfId="373" priority="408" operator="greaterThan">
      <formula>1000000</formula>
    </cfRule>
  </conditionalFormatting>
  <conditionalFormatting sqref="AC98">
    <cfRule type="expression" dxfId="372" priority="407">
      <formula>NOT(ISBLANK(AC98))</formula>
    </cfRule>
  </conditionalFormatting>
  <conditionalFormatting sqref="AC98">
    <cfRule type="cellIs" dxfId="371" priority="406" operator="greaterThan">
      <formula>1000000</formula>
    </cfRule>
  </conditionalFormatting>
  <conditionalFormatting sqref="AB98">
    <cfRule type="cellIs" dxfId="370" priority="405" operator="greaterThan">
      <formula>1000000</formula>
    </cfRule>
  </conditionalFormatting>
  <conditionalFormatting sqref="AD98">
    <cfRule type="cellIs" dxfId="369" priority="404" operator="greaterThan">
      <formula>1000000</formula>
    </cfRule>
  </conditionalFormatting>
  <conditionalFormatting sqref="AC74">
    <cfRule type="expression" dxfId="368" priority="403">
      <formula>NOT(ISBLANK(AC74))</formula>
    </cfRule>
  </conditionalFormatting>
  <conditionalFormatting sqref="AC74">
    <cfRule type="cellIs" dxfId="367" priority="402" operator="greaterThan">
      <formula>1000000</formula>
    </cfRule>
  </conditionalFormatting>
  <conditionalFormatting sqref="AB74">
    <cfRule type="cellIs" dxfId="366" priority="401" operator="greaterThan">
      <formula>1000000</formula>
    </cfRule>
  </conditionalFormatting>
  <conditionalFormatting sqref="AD74">
    <cfRule type="cellIs" dxfId="365" priority="400" operator="greaterThan">
      <formula>1000000</formula>
    </cfRule>
  </conditionalFormatting>
  <conditionalFormatting sqref="AC62">
    <cfRule type="expression" dxfId="364" priority="399">
      <formula>NOT(ISBLANK(AC62))</formula>
    </cfRule>
  </conditionalFormatting>
  <conditionalFormatting sqref="AC62">
    <cfRule type="cellIs" dxfId="363" priority="398" operator="greaterThan">
      <formula>1000000</formula>
    </cfRule>
  </conditionalFormatting>
  <conditionalFormatting sqref="AB62">
    <cfRule type="cellIs" dxfId="362" priority="397" operator="greaterThan">
      <formula>1000000</formula>
    </cfRule>
  </conditionalFormatting>
  <conditionalFormatting sqref="AD62">
    <cfRule type="cellIs" dxfId="361" priority="396" operator="greaterThan">
      <formula>1000000</formula>
    </cfRule>
  </conditionalFormatting>
  <conditionalFormatting sqref="Z192:AG192 C192:Q192 D193:S193 I194:J194 L194:Y194 AF194 D203 F203:G203 I203:J203 L203 N203:O203 Q203 O195:Q195 T195:W195 AA195:AG195 J196 L196 P196:AD196 AF196:AG196 A192:A193">
    <cfRule type="expression" dxfId="360" priority="395">
      <formula>NOT(ISBLANK(A192))</formula>
    </cfRule>
  </conditionalFormatting>
  <conditionalFormatting sqref="B192">
    <cfRule type="expression" dxfId="359" priority="394">
      <formula>NOT(ISBLANK(B192))</formula>
    </cfRule>
  </conditionalFormatting>
  <conditionalFormatting sqref="R192:Y192">
    <cfRule type="expression" dxfId="358" priority="393">
      <formula>NOT(ISBLANK(R192))</formula>
    </cfRule>
  </conditionalFormatting>
  <conditionalFormatting sqref="T193:AF193">
    <cfRule type="expression" dxfId="357" priority="391">
      <formula>NOT(ISBLANK(T193))</formula>
    </cfRule>
  </conditionalFormatting>
  <conditionalFormatting sqref="I196">
    <cfRule type="expression" dxfId="356" priority="392">
      <formula>NOT(ISBLANK(I196))</formula>
    </cfRule>
  </conditionalFormatting>
  <conditionalFormatting sqref="AC203">
    <cfRule type="expression" dxfId="355" priority="385">
      <formula>NOT(ISBLANK(AC203))</formula>
    </cfRule>
  </conditionalFormatting>
  <conditionalFormatting sqref="B203">
    <cfRule type="expression" dxfId="354" priority="383">
      <formula>NOT(ISBLANK(B203))</formula>
    </cfRule>
  </conditionalFormatting>
  <conditionalFormatting sqref="C203">
    <cfRule type="expression" dxfId="353" priority="384">
      <formula>NOT(ISBLANK(C203))</formula>
    </cfRule>
  </conditionalFormatting>
  <conditionalFormatting sqref="AA203 AD203:AG203">
    <cfRule type="expression" dxfId="352" priority="382">
      <formula>NOT(ISBLANK(AA203))</formula>
    </cfRule>
  </conditionalFormatting>
  <conditionalFormatting sqref="Y195">
    <cfRule type="expression" dxfId="351" priority="379">
      <formula>NOT(ISBLANK(Y195))</formula>
    </cfRule>
  </conditionalFormatting>
  <conditionalFormatting sqref="F210:F221">
    <cfRule type="cellIs" dxfId="350" priority="376" operator="lessThan">
      <formula>10000</formula>
    </cfRule>
  </conditionalFormatting>
  <conditionalFormatting sqref="F222:F233">
    <cfRule type="cellIs" dxfId="349" priority="375" operator="lessThan">
      <formula>10000</formula>
    </cfRule>
  </conditionalFormatting>
  <conditionalFormatting sqref="F234:F245">
    <cfRule type="cellIs" dxfId="348" priority="374" operator="lessThan">
      <formula>10000</formula>
    </cfRule>
  </conditionalFormatting>
  <conditionalFormatting sqref="F258:F269">
    <cfRule type="cellIs" dxfId="347" priority="373" operator="lessThan">
      <formula>10000</formula>
    </cfRule>
  </conditionalFormatting>
  <conditionalFormatting sqref="F246:F257">
    <cfRule type="cellIs" dxfId="346" priority="372" operator="lessThan">
      <formula>10000</formula>
    </cfRule>
  </conditionalFormatting>
  <conditionalFormatting sqref="J197 N197 R197:S197 Z197 AC197 AG197 A197:F197">
    <cfRule type="expression" dxfId="345" priority="370">
      <formula>NOT(ISBLANK(A197))</formula>
    </cfRule>
  </conditionalFormatting>
  <conditionalFormatting sqref="W197:Y197 AE197:AF197">
    <cfRule type="expression" dxfId="344" priority="369">
      <formula>NOT(ISBLANK(W197))</formula>
    </cfRule>
  </conditionalFormatting>
  <conditionalFormatting sqref="Z198:AB198 A198">
    <cfRule type="expression" dxfId="343" priority="368">
      <formula>NOT(ISBLANK(A198))</formula>
    </cfRule>
  </conditionalFormatting>
  <conditionalFormatting sqref="B200:D200 X199 A199:A200">
    <cfRule type="expression" dxfId="342" priority="367">
      <formula>NOT(ISBLANK(A199))</formula>
    </cfRule>
  </conditionalFormatting>
  <conditionalFormatting sqref="F200:G200 I200:J200 N200:O200 R200 T200 AE200 AG200 Y199">
    <cfRule type="expression" dxfId="341" priority="366">
      <formula>NOT(ISBLANK(F199))</formula>
    </cfRule>
  </conditionalFormatting>
  <conditionalFormatting sqref="C199:D199">
    <cfRule type="expression" dxfId="340" priority="365">
      <formula>NOT(ISBLANK(C199))</formula>
    </cfRule>
  </conditionalFormatting>
  <conditionalFormatting sqref="B199">
    <cfRule type="expression" dxfId="339" priority="364">
      <formula>NOT(ISBLANK(B199))</formula>
    </cfRule>
  </conditionalFormatting>
  <conditionalFormatting sqref="A202">
    <cfRule type="expression" dxfId="338" priority="363">
      <formula>NOT(ISBLANK(A202))</formula>
    </cfRule>
  </conditionalFormatting>
  <conditionalFormatting sqref="U202 W202 Y202 AC202:AE202 AG202">
    <cfRule type="expression" dxfId="337" priority="362">
      <formula>NOT(ISBLANK(U202))</formula>
    </cfRule>
  </conditionalFormatting>
  <conditionalFormatting sqref="T202">
    <cfRule type="expression" dxfId="336" priority="361">
      <formula>NOT(ISBLANK(T202))</formula>
    </cfRule>
  </conditionalFormatting>
  <conditionalFormatting sqref="B202:D202">
    <cfRule type="expression" dxfId="335" priority="360">
      <formula>NOT(ISBLANK(B202))</formula>
    </cfRule>
  </conditionalFormatting>
  <conditionalFormatting sqref="S202">
    <cfRule type="expression" dxfId="334" priority="359">
      <formula>NOT(ISBLANK(S202))</formula>
    </cfRule>
  </conditionalFormatting>
  <conditionalFormatting sqref="A201:AG201">
    <cfRule type="expression" dxfId="333" priority="358">
      <formula>NOT(ISBLANK(A201))</formula>
    </cfRule>
  </conditionalFormatting>
  <conditionalFormatting sqref="A204">
    <cfRule type="expression" dxfId="332" priority="357">
      <formula>NOT(ISBLANK(A204))</formula>
    </cfRule>
  </conditionalFormatting>
  <conditionalFormatting sqref="B204">
    <cfRule type="expression" dxfId="331" priority="354">
      <formula>NOT(ISBLANK(B204))</formula>
    </cfRule>
  </conditionalFormatting>
  <conditionalFormatting sqref="D204:G204 W204 Z204:AA204 AC204:AG204 I204:J204 N204:O204 R204:U204">
    <cfRule type="expression" dxfId="330" priority="356">
      <formula>NOT(ISBLANK(D204))</formula>
    </cfRule>
  </conditionalFormatting>
  <conditionalFormatting sqref="C204">
    <cfRule type="expression" dxfId="329" priority="355">
      <formula>NOT(ISBLANK(C204))</formula>
    </cfRule>
  </conditionalFormatting>
  <conditionalFormatting sqref="AG211:AL211 AN211 AE212 AG212 I213:K213">
    <cfRule type="expression" dxfId="328" priority="353">
      <formula>NOT(ISBLANK(I211))</formula>
    </cfRule>
  </conditionalFormatting>
  <conditionalFormatting sqref="K210:Z210 P211:Q211 S211:AF211 AM211 K220 M220:N220 P220:Q220 S220 U220:V220 X220 V212:X212 AA212:AD212 AH212:AN212 Q213 S213 W213:AK213 AM213:AN213">
    <cfRule type="expression" dxfId="327" priority="352">
      <formula>NOT(ISBLANK(K210))</formula>
    </cfRule>
  </conditionalFormatting>
  <conditionalFormatting sqref="AA210:AM210">
    <cfRule type="expression" dxfId="326" priority="350">
      <formula>NOT(ISBLANK(AA210))</formula>
    </cfRule>
  </conditionalFormatting>
  <conditionalFormatting sqref="P213">
    <cfRule type="expression" dxfId="325" priority="351">
      <formula>NOT(ISBLANK(P213))</formula>
    </cfRule>
  </conditionalFormatting>
  <conditionalFormatting sqref="AJ220">
    <cfRule type="expression" dxfId="324" priority="349">
      <formula>NOT(ISBLANK(AJ220))</formula>
    </cfRule>
  </conditionalFormatting>
  <conditionalFormatting sqref="I220">
    <cfRule type="expression" dxfId="323" priority="347">
      <formula>NOT(ISBLANK(I220))</formula>
    </cfRule>
  </conditionalFormatting>
  <conditionalFormatting sqref="J220">
    <cfRule type="expression" dxfId="322" priority="348">
      <formula>NOT(ISBLANK(J220))</formula>
    </cfRule>
  </conditionalFormatting>
  <conditionalFormatting sqref="AH220 AK220:AN220">
    <cfRule type="expression" dxfId="321" priority="346">
      <formula>NOT(ISBLANK(AH220))</formula>
    </cfRule>
  </conditionalFormatting>
  <conditionalFormatting sqref="AF212">
    <cfRule type="expression" dxfId="320" priority="345">
      <formula>NOT(ISBLANK(AF212))</formula>
    </cfRule>
  </conditionalFormatting>
  <conditionalFormatting sqref="Q214 U214 Y214:Z214 AG214 AJ214 AN214 I214:M214">
    <cfRule type="expression" dxfId="319" priority="344">
      <formula>NOT(ISBLANK(I214))</formula>
    </cfRule>
  </conditionalFormatting>
  <conditionalFormatting sqref="AD214:AF214 AL214:AM214">
    <cfRule type="expression" dxfId="318" priority="343">
      <formula>NOT(ISBLANK(AD214))</formula>
    </cfRule>
  </conditionalFormatting>
  <conditionalFormatting sqref="AG215:AI215">
    <cfRule type="expression" dxfId="317" priority="342">
      <formula>NOT(ISBLANK(AG215))</formula>
    </cfRule>
  </conditionalFormatting>
  <conditionalFormatting sqref="I217:K217 AE216">
    <cfRule type="expression" dxfId="316" priority="341">
      <formula>NOT(ISBLANK(I216))</formula>
    </cfRule>
  </conditionalFormatting>
  <conditionalFormatting sqref="M217:N217 P217:Q217 U217:V217 Y217 AA217 AL217 AN217 AF216">
    <cfRule type="expression" dxfId="315" priority="340">
      <formula>NOT(ISBLANK(M216))</formula>
    </cfRule>
  </conditionalFormatting>
  <conditionalFormatting sqref="J216:K216">
    <cfRule type="expression" dxfId="314" priority="339">
      <formula>NOT(ISBLANK(J216))</formula>
    </cfRule>
  </conditionalFormatting>
  <conditionalFormatting sqref="I216">
    <cfRule type="expression" dxfId="313" priority="338">
      <formula>NOT(ISBLANK(I216))</formula>
    </cfRule>
  </conditionalFormatting>
  <conditionalFormatting sqref="AB219 AD219 AF219 AJ219:AL219 AN219">
    <cfRule type="expression" dxfId="312" priority="337">
      <formula>NOT(ISBLANK(AB219))</formula>
    </cfRule>
  </conditionalFormatting>
  <conditionalFormatting sqref="AA219">
    <cfRule type="expression" dxfId="311" priority="336">
      <formula>NOT(ISBLANK(AA219))</formula>
    </cfRule>
  </conditionalFormatting>
  <conditionalFormatting sqref="I219:K219">
    <cfRule type="expression" dxfId="310" priority="335">
      <formula>NOT(ISBLANK(I219))</formula>
    </cfRule>
  </conditionalFormatting>
  <conditionalFormatting sqref="Z219">
    <cfRule type="expression" dxfId="309" priority="334">
      <formula>NOT(ISBLANK(Z219))</formula>
    </cfRule>
  </conditionalFormatting>
  <conditionalFormatting sqref="I218:AN218">
    <cfRule type="expression" dxfId="308" priority="333">
      <formula>NOT(ISBLANK(I218))</formula>
    </cfRule>
  </conditionalFormatting>
  <conditionalFormatting sqref="I221">
    <cfRule type="expression" dxfId="307" priority="330">
      <formula>NOT(ISBLANK(I221))</formula>
    </cfRule>
  </conditionalFormatting>
  <conditionalFormatting sqref="K221:N221 AD221 AG221:AH221 AJ221:AN221 P221:Q221 U221:V221 Y221:AB221">
    <cfRule type="expression" dxfId="306" priority="332">
      <formula>NOT(ISBLANK(K221))</formula>
    </cfRule>
  </conditionalFormatting>
  <conditionalFormatting sqref="J221">
    <cfRule type="expression" dxfId="305" priority="331">
      <formula>NOT(ISBLANK(J221))</formula>
    </cfRule>
  </conditionalFormatting>
  <conditionalFormatting sqref="AG223:AL223 AN223 AE224 AG224 I225:K225">
    <cfRule type="expression" dxfId="304" priority="329">
      <formula>NOT(ISBLANK(I223))</formula>
    </cfRule>
  </conditionalFormatting>
  <conditionalFormatting sqref="K222:Z222 P223:Q223 S223:AF223 AM223 K232 M232:N232 P232:Q232 S232 U232:V232 X232 V224:X224 AA224:AD224 AH224:AN224 Q225 S225 W225:AK225 AM225:AN225">
    <cfRule type="expression" dxfId="303" priority="328">
      <formula>NOT(ISBLANK(K222))</formula>
    </cfRule>
  </conditionalFormatting>
  <conditionalFormatting sqref="AA222:AM222">
    <cfRule type="expression" dxfId="302" priority="326">
      <formula>NOT(ISBLANK(AA222))</formula>
    </cfRule>
  </conditionalFormatting>
  <conditionalFormatting sqref="P225">
    <cfRule type="expression" dxfId="301" priority="327">
      <formula>NOT(ISBLANK(P225))</formula>
    </cfRule>
  </conditionalFormatting>
  <conditionalFormatting sqref="AJ232">
    <cfRule type="expression" dxfId="300" priority="325">
      <formula>NOT(ISBLANK(AJ232))</formula>
    </cfRule>
  </conditionalFormatting>
  <conditionalFormatting sqref="I232">
    <cfRule type="expression" dxfId="299" priority="323">
      <formula>NOT(ISBLANK(I232))</formula>
    </cfRule>
  </conditionalFormatting>
  <conditionalFormatting sqref="J232">
    <cfRule type="expression" dxfId="298" priority="324">
      <formula>NOT(ISBLANK(J232))</formula>
    </cfRule>
  </conditionalFormatting>
  <conditionalFormatting sqref="AH232 AK232:AN232">
    <cfRule type="expression" dxfId="297" priority="322">
      <formula>NOT(ISBLANK(AH232))</formula>
    </cfRule>
  </conditionalFormatting>
  <conditionalFormatting sqref="AF224">
    <cfRule type="expression" dxfId="296" priority="321">
      <formula>NOT(ISBLANK(AF224))</formula>
    </cfRule>
  </conditionalFormatting>
  <conditionalFormatting sqref="Q226 U226 Y226:Z226 AG226 AJ226 AN226 I226:M226">
    <cfRule type="expression" dxfId="295" priority="320">
      <formula>NOT(ISBLANK(I226))</formula>
    </cfRule>
  </conditionalFormatting>
  <conditionalFormatting sqref="AD226:AF226 AL226:AM226">
    <cfRule type="expression" dxfId="294" priority="319">
      <formula>NOT(ISBLANK(AD226))</formula>
    </cfRule>
  </conditionalFormatting>
  <conditionalFormatting sqref="AG227:AI227">
    <cfRule type="expression" dxfId="293" priority="318">
      <formula>NOT(ISBLANK(AG227))</formula>
    </cfRule>
  </conditionalFormatting>
  <conditionalFormatting sqref="I229:K229 AE228">
    <cfRule type="expression" dxfId="292" priority="317">
      <formula>NOT(ISBLANK(I228))</formula>
    </cfRule>
  </conditionalFormatting>
  <conditionalFormatting sqref="M229:N229 P229:Q229 U229:V229 Y229 AA229 AL229 AN229 AF228">
    <cfRule type="expression" dxfId="291" priority="316">
      <formula>NOT(ISBLANK(M228))</formula>
    </cfRule>
  </conditionalFormatting>
  <conditionalFormatting sqref="J228:K228">
    <cfRule type="expression" dxfId="290" priority="315">
      <formula>NOT(ISBLANK(J228))</formula>
    </cfRule>
  </conditionalFormatting>
  <conditionalFormatting sqref="I228">
    <cfRule type="expression" dxfId="289" priority="314">
      <formula>NOT(ISBLANK(I228))</formula>
    </cfRule>
  </conditionalFormatting>
  <conditionalFormatting sqref="AB231 AD231 AF231 AJ231:AL231 AN231">
    <cfRule type="expression" dxfId="288" priority="313">
      <formula>NOT(ISBLANK(AB231))</formula>
    </cfRule>
  </conditionalFormatting>
  <conditionalFormatting sqref="AA231">
    <cfRule type="expression" dxfId="287" priority="312">
      <formula>NOT(ISBLANK(AA231))</formula>
    </cfRule>
  </conditionalFormatting>
  <conditionalFormatting sqref="I231:K231">
    <cfRule type="expression" dxfId="286" priority="311">
      <formula>NOT(ISBLANK(I231))</formula>
    </cfRule>
  </conditionalFormatting>
  <conditionalFormatting sqref="Z231">
    <cfRule type="expression" dxfId="285" priority="310">
      <formula>NOT(ISBLANK(Z231))</formula>
    </cfRule>
  </conditionalFormatting>
  <conditionalFormatting sqref="I230:AN230">
    <cfRule type="expression" dxfId="284" priority="309">
      <formula>NOT(ISBLANK(I230))</formula>
    </cfRule>
  </conditionalFormatting>
  <conditionalFormatting sqref="I233">
    <cfRule type="expression" dxfId="283" priority="306">
      <formula>NOT(ISBLANK(I233))</formula>
    </cfRule>
  </conditionalFormatting>
  <conditionalFormatting sqref="K233:N233 AD233 AG233:AH233 AJ233:AN233 P233:Q233 U233:V233 Y233:AB233">
    <cfRule type="expression" dxfId="282" priority="308">
      <formula>NOT(ISBLANK(K233))</formula>
    </cfRule>
  </conditionalFormatting>
  <conditionalFormatting sqref="J233">
    <cfRule type="expression" dxfId="281" priority="307">
      <formula>NOT(ISBLANK(J233))</formula>
    </cfRule>
  </conditionalFormatting>
  <conditionalFormatting sqref="AG235:AL235 AN235 AE236 AG236 I237:K237">
    <cfRule type="expression" dxfId="280" priority="305">
      <formula>NOT(ISBLANK(I235))</formula>
    </cfRule>
  </conditionalFormatting>
  <conditionalFormatting sqref="K234:Z234 P235:Q235 S235:AF235 AM235 K244 M244:N244 P244:Q244 S244 U244:V244 X244 V236:X236 AA236:AD236 AH236:AN236 Q237 S237 W237:AK237 AM237:AN237">
    <cfRule type="expression" dxfId="279" priority="304">
      <formula>NOT(ISBLANK(K234))</formula>
    </cfRule>
  </conditionalFormatting>
  <conditionalFormatting sqref="AA234:AM234">
    <cfRule type="expression" dxfId="278" priority="302">
      <formula>NOT(ISBLANK(AA234))</formula>
    </cfRule>
  </conditionalFormatting>
  <conditionalFormatting sqref="P237">
    <cfRule type="expression" dxfId="277" priority="303">
      <formula>NOT(ISBLANK(P237))</formula>
    </cfRule>
  </conditionalFormatting>
  <conditionalFormatting sqref="AJ244">
    <cfRule type="expression" dxfId="276" priority="301">
      <formula>NOT(ISBLANK(AJ244))</formula>
    </cfRule>
  </conditionalFormatting>
  <conditionalFormatting sqref="I244">
    <cfRule type="expression" dxfId="275" priority="299">
      <formula>NOT(ISBLANK(I244))</formula>
    </cfRule>
  </conditionalFormatting>
  <conditionalFormatting sqref="J244">
    <cfRule type="expression" dxfId="274" priority="300">
      <formula>NOT(ISBLANK(J244))</formula>
    </cfRule>
  </conditionalFormatting>
  <conditionalFormatting sqref="AH244 AK244:AN244">
    <cfRule type="expression" dxfId="273" priority="298">
      <formula>NOT(ISBLANK(AH244))</formula>
    </cfRule>
  </conditionalFormatting>
  <conditionalFormatting sqref="AF236">
    <cfRule type="expression" dxfId="272" priority="297">
      <formula>NOT(ISBLANK(AF236))</formula>
    </cfRule>
  </conditionalFormatting>
  <conditionalFormatting sqref="Q238 U238 Y238:Z238 AG238 AJ238 AN238 I238:M238">
    <cfRule type="expression" dxfId="271" priority="296">
      <formula>NOT(ISBLANK(I238))</formula>
    </cfRule>
  </conditionalFormatting>
  <conditionalFormatting sqref="AD238:AF238 AL238:AM238">
    <cfRule type="expression" dxfId="270" priority="295">
      <formula>NOT(ISBLANK(AD238))</formula>
    </cfRule>
  </conditionalFormatting>
  <conditionalFormatting sqref="AG239:AI239">
    <cfRule type="expression" dxfId="269" priority="294">
      <formula>NOT(ISBLANK(AG239))</formula>
    </cfRule>
  </conditionalFormatting>
  <conditionalFormatting sqref="I241:K241 AE240">
    <cfRule type="expression" dxfId="268" priority="293">
      <formula>NOT(ISBLANK(I240))</formula>
    </cfRule>
  </conditionalFormatting>
  <conditionalFormatting sqref="M241:N241 P241:Q241 U241:V241 Y241 AA241 AL241 AN241 AF240">
    <cfRule type="expression" dxfId="267" priority="292">
      <formula>NOT(ISBLANK(M240))</formula>
    </cfRule>
  </conditionalFormatting>
  <conditionalFormatting sqref="J240:K240">
    <cfRule type="expression" dxfId="266" priority="291">
      <formula>NOT(ISBLANK(J240))</formula>
    </cfRule>
  </conditionalFormatting>
  <conditionalFormatting sqref="I240">
    <cfRule type="expression" dxfId="265" priority="290">
      <formula>NOT(ISBLANK(I240))</formula>
    </cfRule>
  </conditionalFormatting>
  <conditionalFormatting sqref="AB243 AD243 AF243 AJ243:AL243 AN243">
    <cfRule type="expression" dxfId="264" priority="289">
      <formula>NOT(ISBLANK(AB243))</formula>
    </cfRule>
  </conditionalFormatting>
  <conditionalFormatting sqref="AA243">
    <cfRule type="expression" dxfId="263" priority="288">
      <formula>NOT(ISBLANK(AA243))</formula>
    </cfRule>
  </conditionalFormatting>
  <conditionalFormatting sqref="I243:K243">
    <cfRule type="expression" dxfId="262" priority="287">
      <formula>NOT(ISBLANK(I243))</formula>
    </cfRule>
  </conditionalFormatting>
  <conditionalFormatting sqref="Z243">
    <cfRule type="expression" dxfId="261" priority="286">
      <formula>NOT(ISBLANK(Z243))</formula>
    </cfRule>
  </conditionalFormatting>
  <conditionalFormatting sqref="I242:AN242">
    <cfRule type="expression" dxfId="260" priority="285">
      <formula>NOT(ISBLANK(I242))</formula>
    </cfRule>
  </conditionalFormatting>
  <conditionalFormatting sqref="I245">
    <cfRule type="expression" dxfId="259" priority="282">
      <formula>NOT(ISBLANK(I245))</formula>
    </cfRule>
  </conditionalFormatting>
  <conditionalFormatting sqref="K245:N245 AD245 AG245:AH245 AJ245:AN245 P245:Q245 U245:V245 Y245:AB245">
    <cfRule type="expression" dxfId="258" priority="284">
      <formula>NOT(ISBLANK(K245))</formula>
    </cfRule>
  </conditionalFormatting>
  <conditionalFormatting sqref="J245">
    <cfRule type="expression" dxfId="257" priority="283">
      <formula>NOT(ISBLANK(J245))</formula>
    </cfRule>
  </conditionalFormatting>
  <conditionalFormatting sqref="AG247:AL247 AN247 AE248 AG248 I249:K249">
    <cfRule type="expression" dxfId="256" priority="281">
      <formula>NOT(ISBLANK(I247))</formula>
    </cfRule>
  </conditionalFormatting>
  <conditionalFormatting sqref="K246:Z246 P247:Q247 S247:AF247 AM247 K256 M256:N256 P256:Q256 S256 U256:V256 X256 V248:X248 AA248:AD248 AH248:AN248 Q249 S249 W249:AK249 AM249:AN249">
    <cfRule type="expression" dxfId="255" priority="280">
      <formula>NOT(ISBLANK(K246))</formula>
    </cfRule>
  </conditionalFormatting>
  <conditionalFormatting sqref="AA246:AM246">
    <cfRule type="expression" dxfId="254" priority="278">
      <formula>NOT(ISBLANK(AA246))</formula>
    </cfRule>
  </conditionalFormatting>
  <conditionalFormatting sqref="P249">
    <cfRule type="expression" dxfId="253" priority="279">
      <formula>NOT(ISBLANK(P249))</formula>
    </cfRule>
  </conditionalFormatting>
  <conditionalFormatting sqref="AJ256">
    <cfRule type="expression" dxfId="252" priority="277">
      <formula>NOT(ISBLANK(AJ256))</formula>
    </cfRule>
  </conditionalFormatting>
  <conditionalFormatting sqref="I256">
    <cfRule type="expression" dxfId="251" priority="275">
      <formula>NOT(ISBLANK(I256))</formula>
    </cfRule>
  </conditionalFormatting>
  <conditionalFormatting sqref="J256">
    <cfRule type="expression" dxfId="250" priority="276">
      <formula>NOT(ISBLANK(J256))</formula>
    </cfRule>
  </conditionalFormatting>
  <conditionalFormatting sqref="AH256 AK256:AN256">
    <cfRule type="expression" dxfId="249" priority="274">
      <formula>NOT(ISBLANK(AH256))</formula>
    </cfRule>
  </conditionalFormatting>
  <conditionalFormatting sqref="AF248">
    <cfRule type="expression" dxfId="248" priority="273">
      <formula>NOT(ISBLANK(AF248))</formula>
    </cfRule>
  </conditionalFormatting>
  <conditionalFormatting sqref="Q250 U250 Y250:Z250 AG250 AJ250 AN250 I250:M250">
    <cfRule type="expression" dxfId="247" priority="272">
      <formula>NOT(ISBLANK(I250))</formula>
    </cfRule>
  </conditionalFormatting>
  <conditionalFormatting sqref="AD250:AF250 AL250:AM250">
    <cfRule type="expression" dxfId="246" priority="271">
      <formula>NOT(ISBLANK(AD250))</formula>
    </cfRule>
  </conditionalFormatting>
  <conditionalFormatting sqref="AG251:AI251">
    <cfRule type="expression" dxfId="245" priority="270">
      <formula>NOT(ISBLANK(AG251))</formula>
    </cfRule>
  </conditionalFormatting>
  <conditionalFormatting sqref="I253:K253 AE252">
    <cfRule type="expression" dxfId="244" priority="269">
      <formula>NOT(ISBLANK(I252))</formula>
    </cfRule>
  </conditionalFormatting>
  <conditionalFormatting sqref="M253:N253 P253:Q253 U253:V253 Y253 AA253 AL253 AN253 AF252">
    <cfRule type="expression" dxfId="243" priority="268">
      <formula>NOT(ISBLANK(M252))</formula>
    </cfRule>
  </conditionalFormatting>
  <conditionalFormatting sqref="J252:K252">
    <cfRule type="expression" dxfId="242" priority="267">
      <formula>NOT(ISBLANK(J252))</formula>
    </cfRule>
  </conditionalFormatting>
  <conditionalFormatting sqref="I252">
    <cfRule type="expression" dxfId="241" priority="266">
      <formula>NOT(ISBLANK(I252))</formula>
    </cfRule>
  </conditionalFormatting>
  <conditionalFormatting sqref="AB255 AD255 AF255 AJ255:AL255 AN255">
    <cfRule type="expression" dxfId="240" priority="265">
      <formula>NOT(ISBLANK(AB255))</formula>
    </cfRule>
  </conditionalFormatting>
  <conditionalFormatting sqref="AA255">
    <cfRule type="expression" dxfId="239" priority="264">
      <formula>NOT(ISBLANK(AA255))</formula>
    </cfRule>
  </conditionalFormatting>
  <conditionalFormatting sqref="I255:K255">
    <cfRule type="expression" dxfId="238" priority="263">
      <formula>NOT(ISBLANK(I255))</formula>
    </cfRule>
  </conditionalFormatting>
  <conditionalFormatting sqref="Z255">
    <cfRule type="expression" dxfId="237" priority="262">
      <formula>NOT(ISBLANK(Z255))</formula>
    </cfRule>
  </conditionalFormatting>
  <conditionalFormatting sqref="I254:AN254">
    <cfRule type="expression" dxfId="236" priority="261">
      <formula>NOT(ISBLANK(I254))</formula>
    </cfRule>
  </conditionalFormatting>
  <conditionalFormatting sqref="I257">
    <cfRule type="expression" dxfId="235" priority="258">
      <formula>NOT(ISBLANK(I257))</formula>
    </cfRule>
  </conditionalFormatting>
  <conditionalFormatting sqref="K257:N257 AD257 AG257:AH257 AJ257:AN257 P257:Q257 U257:V257 Y257:AB257">
    <cfRule type="expression" dxfId="234" priority="260">
      <formula>NOT(ISBLANK(K257))</formula>
    </cfRule>
  </conditionalFormatting>
  <conditionalFormatting sqref="J257">
    <cfRule type="expression" dxfId="233" priority="259">
      <formula>NOT(ISBLANK(J257))</formula>
    </cfRule>
  </conditionalFormatting>
  <conditionalFormatting sqref="AG259:AL259 AN259 AE260 AG260 I261:K261">
    <cfRule type="expression" dxfId="232" priority="257">
      <formula>NOT(ISBLANK(I259))</formula>
    </cfRule>
  </conditionalFormatting>
  <conditionalFormatting sqref="K258:Z258 P259:Q259 S259:AF259 AM259 K268 M268:N268 P268:Q268 S268 U268:V268 X268 V260:X260 AA260:AD260 AH260:AN260 Q261 S261 W261:AK261 AM261:AN261">
    <cfRule type="expression" dxfId="231" priority="256">
      <formula>NOT(ISBLANK(K258))</formula>
    </cfRule>
  </conditionalFormatting>
  <conditionalFormatting sqref="AA258:AM258">
    <cfRule type="expression" dxfId="230" priority="254">
      <formula>NOT(ISBLANK(AA258))</formula>
    </cfRule>
  </conditionalFormatting>
  <conditionalFormatting sqref="P261">
    <cfRule type="expression" dxfId="229" priority="255">
      <formula>NOT(ISBLANK(P261))</formula>
    </cfRule>
  </conditionalFormatting>
  <conditionalFormatting sqref="AJ268">
    <cfRule type="expression" dxfId="228" priority="253">
      <formula>NOT(ISBLANK(AJ268))</formula>
    </cfRule>
  </conditionalFormatting>
  <conditionalFormatting sqref="I268">
    <cfRule type="expression" dxfId="227" priority="251">
      <formula>NOT(ISBLANK(I268))</formula>
    </cfRule>
  </conditionalFormatting>
  <conditionalFormatting sqref="J268">
    <cfRule type="expression" dxfId="226" priority="252">
      <formula>NOT(ISBLANK(J268))</formula>
    </cfRule>
  </conditionalFormatting>
  <conditionalFormatting sqref="AH268 AK268:AN268">
    <cfRule type="expression" dxfId="225" priority="250">
      <formula>NOT(ISBLANK(AH268))</formula>
    </cfRule>
  </conditionalFormatting>
  <conditionalFormatting sqref="AF260">
    <cfRule type="expression" dxfId="224" priority="249">
      <formula>NOT(ISBLANK(AF260))</formula>
    </cfRule>
  </conditionalFormatting>
  <conditionalFormatting sqref="Q262 U262 Y262:Z262 AG262 AJ262 AN262 I262:M262">
    <cfRule type="expression" dxfId="223" priority="248">
      <formula>NOT(ISBLANK(I262))</formula>
    </cfRule>
  </conditionalFormatting>
  <conditionalFormatting sqref="AD262:AF262 AL262:AM262">
    <cfRule type="expression" dxfId="222" priority="247">
      <formula>NOT(ISBLANK(AD262))</formula>
    </cfRule>
  </conditionalFormatting>
  <conditionalFormatting sqref="AG263:AI263">
    <cfRule type="expression" dxfId="221" priority="246">
      <formula>NOT(ISBLANK(AG263))</formula>
    </cfRule>
  </conditionalFormatting>
  <conditionalFormatting sqref="I265:K265 AE264">
    <cfRule type="expression" dxfId="220" priority="245">
      <formula>NOT(ISBLANK(I264))</formula>
    </cfRule>
  </conditionalFormatting>
  <conditionalFormatting sqref="M265:N265 P265:Q265 U265:V265 Y265 AA265 AL265 AN265 AF264">
    <cfRule type="expression" dxfId="219" priority="244">
      <formula>NOT(ISBLANK(M264))</formula>
    </cfRule>
  </conditionalFormatting>
  <conditionalFormatting sqref="J264:K264">
    <cfRule type="expression" dxfId="218" priority="243">
      <formula>NOT(ISBLANK(J264))</formula>
    </cfRule>
  </conditionalFormatting>
  <conditionalFormatting sqref="I264">
    <cfRule type="expression" dxfId="217" priority="242">
      <formula>NOT(ISBLANK(I264))</formula>
    </cfRule>
  </conditionalFormatting>
  <conditionalFormatting sqref="AB267 AD267 AF267 AJ267:AL267 AN267">
    <cfRule type="expression" dxfId="216" priority="241">
      <formula>NOT(ISBLANK(AB267))</formula>
    </cfRule>
  </conditionalFormatting>
  <conditionalFormatting sqref="AA267">
    <cfRule type="expression" dxfId="215" priority="240">
      <formula>NOT(ISBLANK(AA267))</formula>
    </cfRule>
  </conditionalFormatting>
  <conditionalFormatting sqref="I267:K267">
    <cfRule type="expression" dxfId="214" priority="239">
      <formula>NOT(ISBLANK(I267))</formula>
    </cfRule>
  </conditionalFormatting>
  <conditionalFormatting sqref="Z267">
    <cfRule type="expression" dxfId="213" priority="238">
      <formula>NOT(ISBLANK(Z267))</formula>
    </cfRule>
  </conditionalFormatting>
  <conditionalFormatting sqref="I266:AN266">
    <cfRule type="expression" dxfId="212" priority="237">
      <formula>NOT(ISBLANK(I266))</formula>
    </cfRule>
  </conditionalFormatting>
  <conditionalFormatting sqref="I269">
    <cfRule type="expression" dxfId="211" priority="234">
      <formula>NOT(ISBLANK(I269))</formula>
    </cfRule>
  </conditionalFormatting>
  <conditionalFormatting sqref="K269:N269 AD269 AG269:AH269 AJ269:AN269 P269:Q269 U269:V269 Y269:AB269">
    <cfRule type="expression" dxfId="210" priority="236">
      <formula>NOT(ISBLANK(K269))</formula>
    </cfRule>
  </conditionalFormatting>
  <conditionalFormatting sqref="J269">
    <cfRule type="expression" dxfId="209" priority="235">
      <formula>NOT(ISBLANK(J269))</formula>
    </cfRule>
  </conditionalFormatting>
  <conditionalFormatting sqref="AR214">
    <cfRule type="cellIs" dxfId="208" priority="233" operator="greaterThan">
      <formula>1000000</formula>
    </cfRule>
  </conditionalFormatting>
  <conditionalFormatting sqref="AR218">
    <cfRule type="cellIs" dxfId="207" priority="232" operator="greaterThan">
      <formula>1000000</formula>
    </cfRule>
  </conditionalFormatting>
  <conditionalFormatting sqref="AR226">
    <cfRule type="cellIs" dxfId="206" priority="230" operator="greaterThan">
      <formula>1000000</formula>
    </cfRule>
  </conditionalFormatting>
  <conditionalFormatting sqref="AR230">
    <cfRule type="cellIs" dxfId="205" priority="229" operator="greaterThan">
      <formula>1000000</formula>
    </cfRule>
  </conditionalFormatting>
  <conditionalFormatting sqref="AR238">
    <cfRule type="cellIs" dxfId="204" priority="227" operator="greaterThan">
      <formula>1000000</formula>
    </cfRule>
  </conditionalFormatting>
  <conditionalFormatting sqref="AR242">
    <cfRule type="cellIs" dxfId="203" priority="226" operator="greaterThan">
      <formula>1000000</formula>
    </cfRule>
  </conditionalFormatting>
  <conditionalFormatting sqref="AR250">
    <cfRule type="cellIs" dxfId="202" priority="224" operator="greaterThan">
      <formula>1000000</formula>
    </cfRule>
  </conditionalFormatting>
  <conditionalFormatting sqref="AR254">
    <cfRule type="cellIs" dxfId="201" priority="223" operator="greaterThan">
      <formula>1000000</formula>
    </cfRule>
  </conditionalFormatting>
  <conditionalFormatting sqref="AR262">
    <cfRule type="cellIs" dxfId="200" priority="221" operator="greaterThan">
      <formula>1000000</formula>
    </cfRule>
  </conditionalFormatting>
  <conditionalFormatting sqref="AR266">
    <cfRule type="cellIs" dxfId="199" priority="220" operator="greaterThan">
      <formula>1000000</formula>
    </cfRule>
  </conditionalFormatting>
  <conditionalFormatting sqref="AR222">
    <cfRule type="cellIs" dxfId="198" priority="219" operator="greaterThan">
      <formula>1000000</formula>
    </cfRule>
  </conditionalFormatting>
  <conditionalFormatting sqref="AR234">
    <cfRule type="cellIs" dxfId="197" priority="218" operator="greaterThan">
      <formula>1000000</formula>
    </cfRule>
  </conditionalFormatting>
  <conditionalFormatting sqref="AR246">
    <cfRule type="cellIs" dxfId="196" priority="217" operator="greaterThan">
      <formula>1000000</formula>
    </cfRule>
  </conditionalFormatting>
  <conditionalFormatting sqref="AR258">
    <cfRule type="cellIs" dxfId="195" priority="216" operator="greaterThan">
      <formula>1000000</formula>
    </cfRule>
  </conditionalFormatting>
  <conditionalFormatting sqref="AT218">
    <cfRule type="cellIs" dxfId="194" priority="215" operator="greaterThan">
      <formula>1000000</formula>
    </cfRule>
  </conditionalFormatting>
  <conditionalFormatting sqref="AT226">
    <cfRule type="cellIs" dxfId="193" priority="213" operator="greaterThan">
      <formula>1000000</formula>
    </cfRule>
  </conditionalFormatting>
  <conditionalFormatting sqref="AT230">
    <cfRule type="cellIs" dxfId="192" priority="212" operator="greaterThan">
      <formula>1000000</formula>
    </cfRule>
  </conditionalFormatting>
  <conditionalFormatting sqref="AT238">
    <cfRule type="cellIs" dxfId="191" priority="210" operator="greaterThan">
      <formula>1000000</formula>
    </cfRule>
  </conditionalFormatting>
  <conditionalFormatting sqref="AT242">
    <cfRule type="cellIs" dxfId="190" priority="209" operator="greaterThan">
      <formula>1000000</formula>
    </cfRule>
  </conditionalFormatting>
  <conditionalFormatting sqref="AT250">
    <cfRule type="cellIs" dxfId="189" priority="207" operator="greaterThan">
      <formula>1000000</formula>
    </cfRule>
  </conditionalFormatting>
  <conditionalFormatting sqref="AT254">
    <cfRule type="cellIs" dxfId="188" priority="206" operator="greaterThan">
      <formula>1000000</formula>
    </cfRule>
  </conditionalFormatting>
  <conditionalFormatting sqref="AT262">
    <cfRule type="cellIs" dxfId="187" priority="204" operator="greaterThan">
      <formula>1000000</formula>
    </cfRule>
  </conditionalFormatting>
  <conditionalFormatting sqref="AT266">
    <cfRule type="cellIs" dxfId="186" priority="203" operator="greaterThan">
      <formula>1000000</formula>
    </cfRule>
  </conditionalFormatting>
  <conditionalFormatting sqref="AT222">
    <cfRule type="cellIs" dxfId="185" priority="202" operator="greaterThan">
      <formula>1000000</formula>
    </cfRule>
  </conditionalFormatting>
  <conditionalFormatting sqref="AT234">
    <cfRule type="cellIs" dxfId="184" priority="201" operator="greaterThan">
      <formula>1000000</formula>
    </cfRule>
  </conditionalFormatting>
  <conditionalFormatting sqref="AT246">
    <cfRule type="cellIs" dxfId="183" priority="200" operator="greaterThan">
      <formula>1000000</formula>
    </cfRule>
  </conditionalFormatting>
  <conditionalFormatting sqref="AT258">
    <cfRule type="cellIs" dxfId="182" priority="199" operator="greaterThan">
      <formula>1000000</formula>
    </cfRule>
  </conditionalFormatting>
  <conditionalFormatting sqref="BC210">
    <cfRule type="cellIs" dxfId="181" priority="198" operator="greaterThan">
      <formula>1000000</formula>
    </cfRule>
  </conditionalFormatting>
  <conditionalFormatting sqref="BC222">
    <cfRule type="cellIs" dxfId="180" priority="197" operator="greaterThan">
      <formula>1000000</formula>
    </cfRule>
  </conditionalFormatting>
  <conditionalFormatting sqref="BC234">
    <cfRule type="cellIs" dxfId="179" priority="196" operator="greaterThan">
      <formula>1000000</formula>
    </cfRule>
  </conditionalFormatting>
  <conditionalFormatting sqref="BC246">
    <cfRule type="cellIs" dxfId="178" priority="195" operator="greaterThan">
      <formula>1000000</formula>
    </cfRule>
  </conditionalFormatting>
  <conditionalFormatting sqref="BC214">
    <cfRule type="cellIs" dxfId="177" priority="194" operator="greaterThan">
      <formula>1000000</formula>
    </cfRule>
  </conditionalFormatting>
  <conditionalFormatting sqref="BC218">
    <cfRule type="cellIs" dxfId="176" priority="193" operator="greaterThan">
      <formula>1000000</formula>
    </cfRule>
  </conditionalFormatting>
  <conditionalFormatting sqref="BC226">
    <cfRule type="cellIs" dxfId="175" priority="192" operator="greaterThan">
      <formula>1000000</formula>
    </cfRule>
  </conditionalFormatting>
  <conditionalFormatting sqref="BC230">
    <cfRule type="cellIs" dxfId="174" priority="191" operator="greaterThan">
      <formula>1000000</formula>
    </cfRule>
  </conditionalFormatting>
  <conditionalFormatting sqref="BC238">
    <cfRule type="cellIs" dxfId="173" priority="190" operator="greaterThan">
      <formula>1000000</formula>
    </cfRule>
  </conditionalFormatting>
  <conditionalFormatting sqref="BC242">
    <cfRule type="cellIs" dxfId="172" priority="189" operator="greaterThan">
      <formula>1000000</formula>
    </cfRule>
  </conditionalFormatting>
  <conditionalFormatting sqref="BC250">
    <cfRule type="cellIs" dxfId="171" priority="188" operator="greaterThan">
      <formula>1000000</formula>
    </cfRule>
  </conditionalFormatting>
  <conditionalFormatting sqref="BC254">
    <cfRule type="cellIs" dxfId="170" priority="187" operator="greaterThan">
      <formula>1000000</formula>
    </cfRule>
  </conditionalFormatting>
  <conditionalFormatting sqref="Z273:AG273 C273:Q273 B285:D285 I285:K285 M285 R285 T285:V285 X285:AA285 AC285 A273 F284:G285 B276:F276 J276:K276 T276 V281 P281:R281 Z281:AE281 AG281 B281:D282 I282:K282 M282 R282 T282:V282 X282:AA282 AC282 J283:L283 Q283:T283 F282:G282 B283:G284 I284:O284 O282:O285 Q284:R284 V283:X284 AC284:AE284 AG284 Z283:Z284">
    <cfRule type="expression" dxfId="169" priority="186">
      <formula>NOT(ISBLANK(A273))</formula>
    </cfRule>
  </conditionalFormatting>
  <conditionalFormatting sqref="B273">
    <cfRule type="expression" dxfId="168" priority="185">
      <formula>NOT(ISBLANK(B273))</formula>
    </cfRule>
  </conditionalFormatting>
  <conditionalFormatting sqref="R273:Y273">
    <cfRule type="expression" dxfId="167" priority="184">
      <formula>NOT(ISBLANK(R273))</formula>
    </cfRule>
  </conditionalFormatting>
  <conditionalFormatting sqref="AC284">
    <cfRule type="expression" dxfId="166" priority="176">
      <formula>NOT(ISBLANK(AC284))</formula>
    </cfRule>
  </conditionalFormatting>
  <conditionalFormatting sqref="B284">
    <cfRule type="expression" dxfId="165" priority="174">
      <formula>NOT(ISBLANK(B284))</formula>
    </cfRule>
  </conditionalFormatting>
  <conditionalFormatting sqref="C284">
    <cfRule type="expression" dxfId="164" priority="175">
      <formula>NOT(ISBLANK(C284))</formula>
    </cfRule>
  </conditionalFormatting>
  <conditionalFormatting sqref="AA284 AD284:AG284">
    <cfRule type="expression" dxfId="163" priority="173">
      <formula>NOT(ISBLANK(AA284))</formula>
    </cfRule>
  </conditionalFormatting>
  <conditionalFormatting sqref="F276 F280:F285">
    <cfRule type="cellIs" dxfId="162" priority="167" operator="lessThan">
      <formula>1</formula>
    </cfRule>
  </conditionalFormatting>
  <conditionalFormatting sqref="F312:F323">
    <cfRule type="cellIs" dxfId="161" priority="166" operator="lessThan">
      <formula>10000</formula>
    </cfRule>
  </conditionalFormatting>
  <conditionalFormatting sqref="F300:F311">
    <cfRule type="cellIs" dxfId="160" priority="165" operator="lessThan">
      <formula>10000</formula>
    </cfRule>
  </conditionalFormatting>
  <conditionalFormatting sqref="F336:F347">
    <cfRule type="cellIs" dxfId="159" priority="164" operator="lessThan">
      <formula>10000</formula>
    </cfRule>
  </conditionalFormatting>
  <conditionalFormatting sqref="F324:F335">
    <cfRule type="cellIs" dxfId="158" priority="163" operator="lessThan">
      <formula>10000</formula>
    </cfRule>
  </conditionalFormatting>
  <conditionalFormatting sqref="F288:F299">
    <cfRule type="cellIs" dxfId="157" priority="162" operator="lessThan">
      <formula>10000</formula>
    </cfRule>
  </conditionalFormatting>
  <conditionalFormatting sqref="AC275:AE275 AG275 A275">
    <cfRule type="expression" dxfId="156" priority="161">
      <formula>NOT(ISBLANK(A275))</formula>
    </cfRule>
  </conditionalFormatting>
  <conditionalFormatting sqref="N274 Q274 S274:AG274 B275:F275 J275:K275 M275:AB275 AF275 A274">
    <cfRule type="expression" dxfId="155" priority="160">
      <formula>NOT(ISBLANK(A274))</formula>
    </cfRule>
  </conditionalFormatting>
  <conditionalFormatting sqref="F274:F275">
    <cfRule type="cellIs" dxfId="154" priority="159" operator="lessThan">
      <formula>1</formula>
    </cfRule>
  </conditionalFormatting>
  <conditionalFormatting sqref="M277:N277 Q277:V277 Y277:AF277">
    <cfRule type="expression" dxfId="153" priority="158">
      <formula>NOT(ISBLANK(M277))</formula>
    </cfRule>
  </conditionalFormatting>
  <conditionalFormatting sqref="A277">
    <cfRule type="expression" dxfId="152" priority="157">
      <formula>NOT(ISBLANK(A277))</formula>
    </cfRule>
  </conditionalFormatting>
  <conditionalFormatting sqref="F277">
    <cfRule type="cellIs" dxfId="151" priority="156" operator="lessThan">
      <formula>1</formula>
    </cfRule>
  </conditionalFormatting>
  <conditionalFormatting sqref="I278:K278 Q278:R278 V278 Y278 AG278 B278:D278 F278 O278 AB278:AE278">
    <cfRule type="expression" dxfId="150" priority="155">
      <formula>NOT(ISBLANK(B278))</formula>
    </cfRule>
  </conditionalFormatting>
  <conditionalFormatting sqref="A278">
    <cfRule type="expression" dxfId="149" priority="154">
      <formula>NOT(ISBLANK(A278))</formula>
    </cfRule>
  </conditionalFormatting>
  <conditionalFormatting sqref="F278">
    <cfRule type="cellIs" dxfId="148" priority="153" operator="lessThan">
      <formula>1</formula>
    </cfRule>
  </conditionalFormatting>
  <conditionalFormatting sqref="AD279 F279 J279:K279 O279 R279 T279 V279 Z279 AF279:AG279 B279:D279">
    <cfRule type="expression" dxfId="147" priority="152">
      <formula>NOT(ISBLANK(B279))</formula>
    </cfRule>
  </conditionalFormatting>
  <conditionalFormatting sqref="A279">
    <cfRule type="expression" dxfId="146" priority="151">
      <formula>NOT(ISBLANK(A279))</formula>
    </cfRule>
  </conditionalFormatting>
  <conditionalFormatting sqref="F279">
    <cfRule type="cellIs" dxfId="145" priority="150" operator="lessThan">
      <formula>1</formula>
    </cfRule>
  </conditionalFormatting>
  <conditionalFormatting sqref="BE292">
    <cfRule type="expression" dxfId="144" priority="5">
      <formula>NOT(ISBLANK(BE292))</formula>
    </cfRule>
  </conditionalFormatting>
  <conditionalFormatting sqref="A285">
    <cfRule type="expression" dxfId="143" priority="146">
      <formula>NOT(ISBLANK(A285))</formula>
    </cfRule>
  </conditionalFormatting>
  <conditionalFormatting sqref="B285:G285 J285:K285 M285:O285 R285 T285 V285 X285">
    <cfRule type="expression" dxfId="142" priority="145">
      <formula>NOT(ISBLANK(B285))</formula>
    </cfRule>
  </conditionalFormatting>
  <conditionalFormatting sqref="F285">
    <cfRule type="cellIs" dxfId="141" priority="144" operator="lessThan">
      <formula>1</formula>
    </cfRule>
  </conditionalFormatting>
  <conditionalFormatting sqref="Y290 AJ297:AL297 AN297">
    <cfRule type="expression" dxfId="140" priority="143">
      <formula>NOT(ISBLANK(Y290))</formula>
    </cfRule>
  </conditionalFormatting>
  <conditionalFormatting sqref="I299:K299 P299:R299 T299 Y299 AA299:AC299 AE299:AH299 AJ299 I290:M290 Q290:R290 AA290 AC295 W295:Y295 AG295:AL295 AN295 I295:K296 P296:R296 T296 Y296 AA296:AC296 AE296:AH296 AJ296 Q297:S297 X297:AA297 M296:N299 I297:L298 P298:V298 V296:V297 V299 X298:Y298 AC297:AE298 AJ298:AL298 AN298 AG297:AG298">
    <cfRule type="expression" dxfId="139" priority="142">
      <formula>NOT(ISBLANK(I290))</formula>
    </cfRule>
  </conditionalFormatting>
  <conditionalFormatting sqref="AJ298">
    <cfRule type="expression" dxfId="138" priority="141">
      <formula>NOT(ISBLANK(AJ298))</formula>
    </cfRule>
  </conditionalFormatting>
  <conditionalFormatting sqref="I298">
    <cfRule type="expression" dxfId="137" priority="139">
      <formula>NOT(ISBLANK(I298))</formula>
    </cfRule>
  </conditionalFormatting>
  <conditionalFormatting sqref="J298">
    <cfRule type="expression" dxfId="136" priority="140">
      <formula>NOT(ISBLANK(J298))</formula>
    </cfRule>
  </conditionalFormatting>
  <conditionalFormatting sqref="AH298 AK298:AN298">
    <cfRule type="expression" dxfId="135" priority="138">
      <formula>NOT(ISBLANK(AH298))</formula>
    </cfRule>
  </conditionalFormatting>
  <conditionalFormatting sqref="M290 M294:M299">
    <cfRule type="cellIs" dxfId="134" priority="137" operator="lessThan">
      <formula>1</formula>
    </cfRule>
  </conditionalFormatting>
  <conditionalFormatting sqref="AJ289:AL289 AN289">
    <cfRule type="expression" dxfId="133" priority="136">
      <formula>NOT(ISBLANK(AJ289))</formula>
    </cfRule>
  </conditionalFormatting>
  <conditionalFormatting sqref="U288 X288 Z288:AN288 I289:M289 Q289:R289 T289:AI289 AM289">
    <cfRule type="expression" dxfId="132" priority="135">
      <formula>NOT(ISBLANK(I288))</formula>
    </cfRule>
  </conditionalFormatting>
  <conditionalFormatting sqref="M288:M289">
    <cfRule type="cellIs" dxfId="131" priority="134" operator="lessThan">
      <formula>1</formula>
    </cfRule>
  </conditionalFormatting>
  <conditionalFormatting sqref="T291:U291 X291:AC291 AF291:AM291">
    <cfRule type="expression" dxfId="130" priority="133">
      <formula>NOT(ISBLANK(T291))</formula>
    </cfRule>
  </conditionalFormatting>
  <conditionalFormatting sqref="M291">
    <cfRule type="cellIs" dxfId="129" priority="132" operator="lessThan">
      <formula>1</formula>
    </cfRule>
  </conditionalFormatting>
  <conditionalFormatting sqref="P292:R292 X292:Y292 AC292 AF292 AN292 I292:K292 M292 V292 AI292:AL292">
    <cfRule type="expression" dxfId="128" priority="131">
      <formula>NOT(ISBLANK(I292))</formula>
    </cfRule>
  </conditionalFormatting>
  <conditionalFormatting sqref="M292">
    <cfRule type="cellIs" dxfId="127" priority="130" operator="lessThan">
      <formula>1</formula>
    </cfRule>
  </conditionalFormatting>
  <conditionalFormatting sqref="AK293 M293 Q293:R293 V293 Y293 AA293 AC293 AG293 AM293:AN293 I293:K293">
    <cfRule type="expression" dxfId="126" priority="129">
      <formula>NOT(ISBLANK(I293))</formula>
    </cfRule>
  </conditionalFormatting>
  <conditionalFormatting sqref="M293">
    <cfRule type="cellIs" dxfId="125" priority="128" operator="lessThan">
      <formula>1</formula>
    </cfRule>
  </conditionalFormatting>
  <conditionalFormatting sqref="I299:N299 Q299:R299 T299:V299 Y299 AA299 AC299 AE299">
    <cfRule type="expression" dxfId="124" priority="127">
      <formula>NOT(ISBLANK(I299))</formula>
    </cfRule>
  </conditionalFormatting>
  <conditionalFormatting sqref="M299">
    <cfRule type="cellIs" dxfId="123" priority="126" operator="lessThan">
      <formula>1</formula>
    </cfRule>
  </conditionalFormatting>
  <conditionalFormatting sqref="Y302 AJ309:AL309 AN309">
    <cfRule type="expression" dxfId="122" priority="125">
      <formula>NOT(ISBLANK(Y302))</formula>
    </cfRule>
  </conditionalFormatting>
  <conditionalFormatting sqref="I311:K311 P311:R311 T311 Y311 AA311:AC311 AE311:AH311 AJ311 I302:M302 Q302:R302 AA302 AC307 W307:Y307 AG307:AL307 AN307 I307:K308 P308:R308 T308 Y308 AA308:AC308 AE308:AH308 AJ308 Q309:S309 X309:AA309 M308:N311 I309:L310 P310:V310 V308:V309 V311 X310:Y310 AC309:AE310 AJ310:AL310 AN310 AG309:AG310">
    <cfRule type="expression" dxfId="121" priority="124">
      <formula>NOT(ISBLANK(I302))</formula>
    </cfRule>
  </conditionalFormatting>
  <conditionalFormatting sqref="AJ310">
    <cfRule type="expression" dxfId="120" priority="123">
      <formula>NOT(ISBLANK(AJ310))</formula>
    </cfRule>
  </conditionalFormatting>
  <conditionalFormatting sqref="I310">
    <cfRule type="expression" dxfId="119" priority="121">
      <formula>NOT(ISBLANK(I310))</formula>
    </cfRule>
  </conditionalFormatting>
  <conditionalFormatting sqref="J310">
    <cfRule type="expression" dxfId="118" priority="122">
      <formula>NOT(ISBLANK(J310))</formula>
    </cfRule>
  </conditionalFormatting>
  <conditionalFormatting sqref="AH310 AK310:AN310">
    <cfRule type="expression" dxfId="117" priority="120">
      <formula>NOT(ISBLANK(AH310))</formula>
    </cfRule>
  </conditionalFormatting>
  <conditionalFormatting sqref="M302 M306:M311">
    <cfRule type="cellIs" dxfId="116" priority="119" operator="lessThan">
      <formula>1</formula>
    </cfRule>
  </conditionalFormatting>
  <conditionalFormatting sqref="AJ301:AL301 AN301">
    <cfRule type="expression" dxfId="115" priority="118">
      <formula>NOT(ISBLANK(AJ301))</formula>
    </cfRule>
  </conditionalFormatting>
  <conditionalFormatting sqref="U300 X300 Z300:AN300 I301:M301 Q301:R301 T301:AI301 AM301">
    <cfRule type="expression" dxfId="114" priority="117">
      <formula>NOT(ISBLANK(I300))</formula>
    </cfRule>
  </conditionalFormatting>
  <conditionalFormatting sqref="M300:M301">
    <cfRule type="cellIs" dxfId="113" priority="116" operator="lessThan">
      <formula>1</formula>
    </cfRule>
  </conditionalFormatting>
  <conditionalFormatting sqref="T303:U303 X303:AC303 AF303:AM303">
    <cfRule type="expression" dxfId="112" priority="115">
      <formula>NOT(ISBLANK(T303))</formula>
    </cfRule>
  </conditionalFormatting>
  <conditionalFormatting sqref="M303">
    <cfRule type="cellIs" dxfId="111" priority="114" operator="lessThan">
      <formula>1</formula>
    </cfRule>
  </conditionalFormatting>
  <conditionalFormatting sqref="P304:R304 X304:Y304 AC304 AF304 AN304 I304:K304 M304 V304 AI304:AL304">
    <cfRule type="expression" dxfId="110" priority="113">
      <formula>NOT(ISBLANK(I304))</formula>
    </cfRule>
  </conditionalFormatting>
  <conditionalFormatting sqref="M304">
    <cfRule type="cellIs" dxfId="109" priority="112" operator="lessThan">
      <formula>1</formula>
    </cfRule>
  </conditionalFormatting>
  <conditionalFormatting sqref="AK305 M305 Q305:R305 V305 Y305 AA305 AC305 AG305 AM305:AN305 I305:K305">
    <cfRule type="expression" dxfId="108" priority="111">
      <formula>NOT(ISBLANK(I305))</formula>
    </cfRule>
  </conditionalFormatting>
  <conditionalFormatting sqref="M305">
    <cfRule type="cellIs" dxfId="107" priority="110" operator="lessThan">
      <formula>1</formula>
    </cfRule>
  </conditionalFormatting>
  <conditionalFormatting sqref="I311:N311 Q311:R311 T311:V311 Y311 AA311 AC311 AE311">
    <cfRule type="expression" dxfId="106" priority="109">
      <formula>NOT(ISBLANK(I311))</formula>
    </cfRule>
  </conditionalFormatting>
  <conditionalFormatting sqref="M311">
    <cfRule type="cellIs" dxfId="105" priority="108" operator="lessThan">
      <formula>1</formula>
    </cfRule>
  </conditionalFormatting>
  <conditionalFormatting sqref="Y314 AJ321:AL321 AN321">
    <cfRule type="expression" dxfId="104" priority="107">
      <formula>NOT(ISBLANK(Y314))</formula>
    </cfRule>
  </conditionalFormatting>
  <conditionalFormatting sqref="I323:K323 P323:R323 T323 Y323 AA323:AC323 AE323:AH323 AJ323 I314:M314 Q314:R314 AA314 AC319 W319:Y319 AG319:AL319 AN319 I319:K320 P320:R320 T320 Y320 AA320:AC320 AE320:AH320 AJ320 Q321:S321 X321:AA321 M320:N323 I321:L322 P322:V322 V320:V321 V323 X322:Y322 AC321:AE322 AJ322:AL322 AN322 AG321:AG322">
    <cfRule type="expression" dxfId="103" priority="106">
      <formula>NOT(ISBLANK(I314))</formula>
    </cfRule>
  </conditionalFormatting>
  <conditionalFormatting sqref="AJ322">
    <cfRule type="expression" dxfId="102" priority="105">
      <formula>NOT(ISBLANK(AJ322))</formula>
    </cfRule>
  </conditionalFormatting>
  <conditionalFormatting sqref="I322">
    <cfRule type="expression" dxfId="101" priority="103">
      <formula>NOT(ISBLANK(I322))</formula>
    </cfRule>
  </conditionalFormatting>
  <conditionalFormatting sqref="J322">
    <cfRule type="expression" dxfId="100" priority="104">
      <formula>NOT(ISBLANK(J322))</formula>
    </cfRule>
  </conditionalFormatting>
  <conditionalFormatting sqref="AH322 AK322:AN322">
    <cfRule type="expression" dxfId="99" priority="102">
      <formula>NOT(ISBLANK(AH322))</formula>
    </cfRule>
  </conditionalFormatting>
  <conditionalFormatting sqref="M314 M318:M323">
    <cfRule type="cellIs" dxfId="98" priority="101" operator="lessThan">
      <formula>1</formula>
    </cfRule>
  </conditionalFormatting>
  <conditionalFormatting sqref="AJ313:AL313 AN313">
    <cfRule type="expression" dxfId="97" priority="100">
      <formula>NOT(ISBLANK(AJ313))</formula>
    </cfRule>
  </conditionalFormatting>
  <conditionalFormatting sqref="U312 X312 Z312:AN312 I313:M313 Q313:R313 T313:AI313 AM313">
    <cfRule type="expression" dxfId="96" priority="99">
      <formula>NOT(ISBLANK(I312))</formula>
    </cfRule>
  </conditionalFormatting>
  <conditionalFormatting sqref="M312:M313">
    <cfRule type="cellIs" dxfId="95" priority="98" operator="lessThan">
      <formula>1</formula>
    </cfRule>
  </conditionalFormatting>
  <conditionalFormatting sqref="T315:U315 X315:AC315 AF315:AM315">
    <cfRule type="expression" dxfId="94" priority="97">
      <formula>NOT(ISBLANK(T315))</formula>
    </cfRule>
  </conditionalFormatting>
  <conditionalFormatting sqref="M315">
    <cfRule type="cellIs" dxfId="93" priority="96" operator="lessThan">
      <formula>1</formula>
    </cfRule>
  </conditionalFormatting>
  <conditionalFormatting sqref="P316:R316 X316:Y316 AC316 AF316 AN316 I316:K316 M316 V316 AI316:AL316">
    <cfRule type="expression" dxfId="92" priority="95">
      <formula>NOT(ISBLANK(I316))</formula>
    </cfRule>
  </conditionalFormatting>
  <conditionalFormatting sqref="M316">
    <cfRule type="cellIs" dxfId="91" priority="94" operator="lessThan">
      <formula>1</formula>
    </cfRule>
  </conditionalFormatting>
  <conditionalFormatting sqref="AK317 M317 Q317:R317 V317 Y317 AA317 AC317 AG317 AM317:AN317 I317:K317">
    <cfRule type="expression" dxfId="90" priority="93">
      <formula>NOT(ISBLANK(I317))</formula>
    </cfRule>
  </conditionalFormatting>
  <conditionalFormatting sqref="M317">
    <cfRule type="cellIs" dxfId="89" priority="92" operator="lessThan">
      <formula>1</formula>
    </cfRule>
  </conditionalFormatting>
  <conditionalFormatting sqref="I323:N323 Q323:R323 T323:V323 Y323 AA323 AC323 AE323">
    <cfRule type="expression" dxfId="88" priority="91">
      <formula>NOT(ISBLANK(I323))</formula>
    </cfRule>
  </conditionalFormatting>
  <conditionalFormatting sqref="M323">
    <cfRule type="cellIs" dxfId="87" priority="90" operator="lessThan">
      <formula>1</formula>
    </cfRule>
  </conditionalFormatting>
  <conditionalFormatting sqref="Y326 AJ333:AL333 AN333">
    <cfRule type="expression" dxfId="86" priority="89">
      <formula>NOT(ISBLANK(Y326))</formula>
    </cfRule>
  </conditionalFormatting>
  <conditionalFormatting sqref="I335:K335 P335:R335 T335 Y335 AA335:AC335 AE335:AH335 AJ335 I326:M326 Q326:R326 AA326 AC331 W331:Y331 AG331:AL331 AN331 I331:K332 P332:R332 T332 Y332 AA332:AC332 AE332:AH332 AJ332 Q333:S333 X333:AA333 M332:N335 I333:L334 P334:V334 V332:V333 V335 X334:Y334 AC333:AE334 AJ334:AL334 AN334 AG333:AG334">
    <cfRule type="expression" dxfId="85" priority="88">
      <formula>NOT(ISBLANK(I326))</formula>
    </cfRule>
  </conditionalFormatting>
  <conditionalFormatting sqref="AJ334">
    <cfRule type="expression" dxfId="84" priority="87">
      <formula>NOT(ISBLANK(AJ334))</formula>
    </cfRule>
  </conditionalFormatting>
  <conditionalFormatting sqref="I334">
    <cfRule type="expression" dxfId="83" priority="85">
      <formula>NOT(ISBLANK(I334))</formula>
    </cfRule>
  </conditionalFormatting>
  <conditionalFormatting sqref="J334">
    <cfRule type="expression" dxfId="82" priority="86">
      <formula>NOT(ISBLANK(J334))</formula>
    </cfRule>
  </conditionalFormatting>
  <conditionalFormatting sqref="AH334 AK334:AN334">
    <cfRule type="expression" dxfId="81" priority="84">
      <formula>NOT(ISBLANK(AH334))</formula>
    </cfRule>
  </conditionalFormatting>
  <conditionalFormatting sqref="M326 M330:M335">
    <cfRule type="cellIs" dxfId="80" priority="83" operator="lessThan">
      <formula>1</formula>
    </cfRule>
  </conditionalFormatting>
  <conditionalFormatting sqref="AJ325:AL325 AN325">
    <cfRule type="expression" dxfId="79" priority="82">
      <formula>NOT(ISBLANK(AJ325))</formula>
    </cfRule>
  </conditionalFormatting>
  <conditionalFormatting sqref="U324 X324 Z324:AN324 I325:M325 Q325:R325 T325:AI325 AM325">
    <cfRule type="expression" dxfId="78" priority="81">
      <formula>NOT(ISBLANK(I324))</formula>
    </cfRule>
  </conditionalFormatting>
  <conditionalFormatting sqref="M324:M325">
    <cfRule type="cellIs" dxfId="77" priority="80" operator="lessThan">
      <formula>1</formula>
    </cfRule>
  </conditionalFormatting>
  <conditionalFormatting sqref="T327:U327 X327:AC327 AF327:AM327">
    <cfRule type="expression" dxfId="76" priority="79">
      <formula>NOT(ISBLANK(T327))</formula>
    </cfRule>
  </conditionalFormatting>
  <conditionalFormatting sqref="M327">
    <cfRule type="cellIs" dxfId="75" priority="78" operator="lessThan">
      <formula>1</formula>
    </cfRule>
  </conditionalFormatting>
  <conditionalFormatting sqref="P328:R328 X328:Y328 AC328 AF328 AN328 I328:K328 M328 V328 AI328:AL328">
    <cfRule type="expression" dxfId="74" priority="77">
      <formula>NOT(ISBLANK(I328))</formula>
    </cfRule>
  </conditionalFormatting>
  <conditionalFormatting sqref="M328">
    <cfRule type="cellIs" dxfId="73" priority="76" operator="lessThan">
      <formula>1</formula>
    </cfRule>
  </conditionalFormatting>
  <conditionalFormatting sqref="AK329 M329 Q329:R329 V329 Y329 AA329 AC329 AG329 AM329:AN329 I329:K329">
    <cfRule type="expression" dxfId="72" priority="75">
      <formula>NOT(ISBLANK(I329))</formula>
    </cfRule>
  </conditionalFormatting>
  <conditionalFormatting sqref="M329">
    <cfRule type="cellIs" dxfId="71" priority="74" operator="lessThan">
      <formula>1</formula>
    </cfRule>
  </conditionalFormatting>
  <conditionalFormatting sqref="I335:N335 Q335:R335 T335:V335 Y335 AA335 AC335 AE335">
    <cfRule type="expression" dxfId="70" priority="73">
      <formula>NOT(ISBLANK(I335))</formula>
    </cfRule>
  </conditionalFormatting>
  <conditionalFormatting sqref="M335">
    <cfRule type="cellIs" dxfId="69" priority="72" operator="lessThan">
      <formula>1</formula>
    </cfRule>
  </conditionalFormatting>
  <conditionalFormatting sqref="Y338 AJ345:AL345 AN345">
    <cfRule type="expression" dxfId="68" priority="71">
      <formula>NOT(ISBLANK(Y338))</formula>
    </cfRule>
  </conditionalFormatting>
  <conditionalFormatting sqref="I347:K347 P347:R347 T347 Y347 AA347:AC347 AE347:AH347 AJ347 I338:M338 Q338:R338 AA338 AC343 W343:Y343 AG343:AL343 AN343 I343:K344 P344:R344 T344 Y344 AA344:AC344 AE344:AH344 AJ344 Q345:S345 X345:AA345 M344:N347 I345:L346 P346:V346 V344:V345 V347 X346:Y346 AC345:AE346 AJ346:AL346 AN346 AG345:AG346">
    <cfRule type="expression" dxfId="67" priority="70">
      <formula>NOT(ISBLANK(I338))</formula>
    </cfRule>
  </conditionalFormatting>
  <conditionalFormatting sqref="AJ346">
    <cfRule type="expression" dxfId="66" priority="69">
      <formula>NOT(ISBLANK(AJ346))</formula>
    </cfRule>
  </conditionalFormatting>
  <conditionalFormatting sqref="I346">
    <cfRule type="expression" dxfId="65" priority="67">
      <formula>NOT(ISBLANK(I346))</formula>
    </cfRule>
  </conditionalFormatting>
  <conditionalFormatting sqref="J346">
    <cfRule type="expression" dxfId="64" priority="68">
      <formula>NOT(ISBLANK(J346))</formula>
    </cfRule>
  </conditionalFormatting>
  <conditionalFormatting sqref="AH346 AK346:AN346">
    <cfRule type="expression" dxfId="63" priority="66">
      <formula>NOT(ISBLANK(AH346))</formula>
    </cfRule>
  </conditionalFormatting>
  <conditionalFormatting sqref="M338 M342:M347">
    <cfRule type="cellIs" dxfId="62" priority="65" operator="lessThan">
      <formula>1</formula>
    </cfRule>
  </conditionalFormatting>
  <conditionalFormatting sqref="AJ337:AL337 AN337">
    <cfRule type="expression" dxfId="61" priority="64">
      <formula>NOT(ISBLANK(AJ337))</formula>
    </cfRule>
  </conditionalFormatting>
  <conditionalFormatting sqref="U336 X336 Z336:AN336 I337:M337 Q337:R337 T337:AI337 AM337">
    <cfRule type="expression" dxfId="60" priority="63">
      <formula>NOT(ISBLANK(I336))</formula>
    </cfRule>
  </conditionalFormatting>
  <conditionalFormatting sqref="M336:M337">
    <cfRule type="cellIs" dxfId="59" priority="62" operator="lessThan">
      <formula>1</formula>
    </cfRule>
  </conditionalFormatting>
  <conditionalFormatting sqref="T339:U339 X339:AC339 AF339:AM339">
    <cfRule type="expression" dxfId="58" priority="61">
      <formula>NOT(ISBLANK(T339))</formula>
    </cfRule>
  </conditionalFormatting>
  <conditionalFormatting sqref="M339">
    <cfRule type="cellIs" dxfId="57" priority="60" operator="lessThan">
      <formula>1</formula>
    </cfRule>
  </conditionalFormatting>
  <conditionalFormatting sqref="P340:R340 X340:Y340 AC340 AF340 AN340 I340:K340 M340 V340 AI340:AL340">
    <cfRule type="expression" dxfId="56" priority="59">
      <formula>NOT(ISBLANK(I340))</formula>
    </cfRule>
  </conditionalFormatting>
  <conditionalFormatting sqref="M340">
    <cfRule type="cellIs" dxfId="55" priority="58" operator="lessThan">
      <formula>1</formula>
    </cfRule>
  </conditionalFormatting>
  <conditionalFormatting sqref="AK341 M341 Q341:R341 V341 Y341 AA341 AC341 AG341 AM341:AN341 I341:K341">
    <cfRule type="expression" dxfId="54" priority="57">
      <formula>NOT(ISBLANK(I341))</formula>
    </cfRule>
  </conditionalFormatting>
  <conditionalFormatting sqref="M341">
    <cfRule type="cellIs" dxfId="53" priority="56" operator="lessThan">
      <formula>1</formula>
    </cfRule>
  </conditionalFormatting>
  <conditionalFormatting sqref="I347:N347 Q347:R347 T347:V347 Y347 AA347 AC347 AE347">
    <cfRule type="expression" dxfId="52" priority="55">
      <formula>NOT(ISBLANK(I347))</formula>
    </cfRule>
  </conditionalFormatting>
  <conditionalFormatting sqref="M347">
    <cfRule type="cellIs" dxfId="51" priority="54" operator="lessThan">
      <formula>1</formula>
    </cfRule>
  </conditionalFormatting>
  <conditionalFormatting sqref="AR292">
    <cfRule type="cellIs" dxfId="50" priority="53" operator="greaterThan">
      <formula>1000000</formula>
    </cfRule>
  </conditionalFormatting>
  <conditionalFormatting sqref="BF296">
    <cfRule type="cellIs" dxfId="49" priority="1" operator="greaterThan">
      <formula>1000000</formula>
    </cfRule>
  </conditionalFormatting>
  <conditionalFormatting sqref="AR300 AR296">
    <cfRule type="cellIs" dxfId="48" priority="51" operator="greaterThan">
      <formula>1000000</formula>
    </cfRule>
  </conditionalFormatting>
  <conditionalFormatting sqref="AR304">
    <cfRule type="cellIs" dxfId="47" priority="50" operator="greaterThan">
      <formula>1000000</formula>
    </cfRule>
  </conditionalFormatting>
  <conditionalFormatting sqref="AR308">
    <cfRule type="cellIs" dxfId="46" priority="49" operator="greaterThan">
      <formula>1000000</formula>
    </cfRule>
  </conditionalFormatting>
  <conditionalFormatting sqref="AR312">
    <cfRule type="cellIs" dxfId="45" priority="48" operator="greaterThan">
      <formula>1000000</formula>
    </cfRule>
  </conditionalFormatting>
  <conditionalFormatting sqref="AR316">
    <cfRule type="cellIs" dxfId="44" priority="47" operator="greaterThan">
      <formula>1000000</formula>
    </cfRule>
  </conditionalFormatting>
  <conditionalFormatting sqref="AR320">
    <cfRule type="cellIs" dxfId="43" priority="46" operator="greaterThan">
      <formula>1000000</formula>
    </cfRule>
  </conditionalFormatting>
  <conditionalFormatting sqref="AR324">
    <cfRule type="cellIs" dxfId="42" priority="45" operator="greaterThan">
      <formula>1000000</formula>
    </cfRule>
  </conditionalFormatting>
  <conditionalFormatting sqref="AR328">
    <cfRule type="cellIs" dxfId="41" priority="44" operator="greaterThan">
      <formula>1000000</formula>
    </cfRule>
  </conditionalFormatting>
  <conditionalFormatting sqref="AR332">
    <cfRule type="cellIs" dxfId="40" priority="43" operator="greaterThan">
      <formula>1000000</formula>
    </cfRule>
  </conditionalFormatting>
  <conditionalFormatting sqref="AR336">
    <cfRule type="cellIs" dxfId="39" priority="42" operator="greaterThan">
      <formula>1000000</formula>
    </cfRule>
  </conditionalFormatting>
  <conditionalFormatting sqref="AR340">
    <cfRule type="cellIs" dxfId="38" priority="41" operator="greaterThan">
      <formula>1000000</formula>
    </cfRule>
  </conditionalFormatting>
  <conditionalFormatting sqref="AR344">
    <cfRule type="cellIs" dxfId="37" priority="40" operator="greaterThan">
      <formula>1000000</formula>
    </cfRule>
  </conditionalFormatting>
  <conditionalFormatting sqref="AT288">
    <cfRule type="cellIs" dxfId="36" priority="39" operator="greaterThan">
      <formula>1000000</formula>
    </cfRule>
  </conditionalFormatting>
  <conditionalFormatting sqref="AT292">
    <cfRule type="cellIs" dxfId="35" priority="38" operator="greaterThan">
      <formula>1000000</formula>
    </cfRule>
  </conditionalFormatting>
  <conditionalFormatting sqref="AT296">
    <cfRule type="cellIs" dxfId="34" priority="37" operator="greaterThan">
      <formula>1000000</formula>
    </cfRule>
  </conditionalFormatting>
  <conditionalFormatting sqref="AT300">
    <cfRule type="cellIs" dxfId="33" priority="36" operator="greaterThan">
      <formula>1000000</formula>
    </cfRule>
  </conditionalFormatting>
  <conditionalFormatting sqref="AT304">
    <cfRule type="cellIs" dxfId="32" priority="35" operator="greaterThan">
      <formula>1000000</formula>
    </cfRule>
  </conditionalFormatting>
  <conditionalFormatting sqref="AT308">
    <cfRule type="cellIs" dxfId="31" priority="34" operator="greaterThan">
      <formula>1000000</formula>
    </cfRule>
  </conditionalFormatting>
  <conditionalFormatting sqref="AT312">
    <cfRule type="cellIs" dxfId="30" priority="33" operator="greaterThan">
      <formula>1000000</formula>
    </cfRule>
  </conditionalFormatting>
  <conditionalFormatting sqref="AT316">
    <cfRule type="cellIs" dxfId="29" priority="32" operator="greaterThan">
      <formula>1000000</formula>
    </cfRule>
  </conditionalFormatting>
  <conditionalFormatting sqref="AT320">
    <cfRule type="cellIs" dxfId="28" priority="31" operator="greaterThan">
      <formula>1000000</formula>
    </cfRule>
  </conditionalFormatting>
  <conditionalFormatting sqref="AT324">
    <cfRule type="cellIs" dxfId="27" priority="30" operator="greaterThan">
      <formula>1000000</formula>
    </cfRule>
  </conditionalFormatting>
  <conditionalFormatting sqref="AT328">
    <cfRule type="cellIs" dxfId="26" priority="29" operator="greaterThan">
      <formula>1000000</formula>
    </cfRule>
  </conditionalFormatting>
  <conditionalFormatting sqref="AT332">
    <cfRule type="cellIs" dxfId="25" priority="28" operator="greaterThan">
      <formula>1000000</formula>
    </cfRule>
  </conditionalFormatting>
  <conditionalFormatting sqref="AT336">
    <cfRule type="cellIs" dxfId="24" priority="27" operator="greaterThan">
      <formula>1000000</formula>
    </cfRule>
  </conditionalFormatting>
  <conditionalFormatting sqref="AT340">
    <cfRule type="cellIs" dxfId="23" priority="26" operator="greaterThan">
      <formula>1000000</formula>
    </cfRule>
  </conditionalFormatting>
  <conditionalFormatting sqref="AT344">
    <cfRule type="cellIs" dxfId="22" priority="25" operator="greaterThan">
      <formula>1000000</formula>
    </cfRule>
  </conditionalFormatting>
  <conditionalFormatting sqref="AV292:AW292">
    <cfRule type="cellIs" dxfId="21" priority="24" operator="greaterThan">
      <formula>1000000</formula>
    </cfRule>
  </conditionalFormatting>
  <conditionalFormatting sqref="AV292">
    <cfRule type="expression" dxfId="20" priority="23">
      <formula>NOT(ISBLANK(AV292))</formula>
    </cfRule>
  </conditionalFormatting>
  <conditionalFormatting sqref="AV296:AW296">
    <cfRule type="cellIs" dxfId="19" priority="22" operator="greaterThan">
      <formula>1000000</formula>
    </cfRule>
  </conditionalFormatting>
  <conditionalFormatting sqref="AV296">
    <cfRule type="expression" dxfId="18" priority="21">
      <formula>NOT(ISBLANK(AV296))</formula>
    </cfRule>
  </conditionalFormatting>
  <conditionalFormatting sqref="AZ292:BA292">
    <cfRule type="cellIs" dxfId="17" priority="20" operator="greaterThan">
      <formula>1000000</formula>
    </cfRule>
  </conditionalFormatting>
  <conditionalFormatting sqref="AZ296:BA296">
    <cfRule type="cellIs" dxfId="16" priority="19" operator="greaterThan">
      <formula>1000000</formula>
    </cfRule>
  </conditionalFormatting>
  <conditionalFormatting sqref="BC288">
    <cfRule type="cellIs" dxfId="15" priority="18" operator="greaterThan">
      <formula>1000000</formula>
    </cfRule>
  </conditionalFormatting>
  <conditionalFormatting sqref="BC292">
    <cfRule type="cellIs" dxfId="14" priority="17" operator="greaterThan">
      <formula>1000000</formula>
    </cfRule>
  </conditionalFormatting>
  <conditionalFormatting sqref="BC296">
    <cfRule type="cellIs" dxfId="13" priority="16" operator="greaterThan">
      <formula>1000000</formula>
    </cfRule>
  </conditionalFormatting>
  <conditionalFormatting sqref="BC300">
    <cfRule type="cellIs" dxfId="12" priority="15" operator="greaterThan">
      <formula>1000000</formula>
    </cfRule>
  </conditionalFormatting>
  <conditionalFormatting sqref="BC304">
    <cfRule type="cellIs" dxfId="11" priority="14" operator="greaterThan">
      <formula>1000000</formula>
    </cfRule>
  </conditionalFormatting>
  <conditionalFormatting sqref="BC308">
    <cfRule type="cellIs" dxfId="10" priority="13" operator="greaterThan">
      <formula>1000000</formula>
    </cfRule>
  </conditionalFormatting>
  <conditionalFormatting sqref="BC312">
    <cfRule type="cellIs" dxfId="9" priority="12" operator="greaterThan">
      <formula>1000000</formula>
    </cfRule>
  </conditionalFormatting>
  <conditionalFormatting sqref="BC316">
    <cfRule type="cellIs" dxfId="8" priority="11" operator="greaterThan">
      <formula>1000000</formula>
    </cfRule>
  </conditionalFormatting>
  <conditionalFormatting sqref="BC320">
    <cfRule type="cellIs" dxfId="7" priority="10" operator="greaterThan">
      <formula>1000000</formula>
    </cfRule>
  </conditionalFormatting>
  <conditionalFormatting sqref="BC324">
    <cfRule type="cellIs" dxfId="6" priority="9" operator="greaterThan">
      <formula>1000000</formula>
    </cfRule>
  </conditionalFormatting>
  <conditionalFormatting sqref="BC328">
    <cfRule type="cellIs" dxfId="5" priority="8" operator="greaterThan">
      <formula>1000000</formula>
    </cfRule>
  </conditionalFormatting>
  <conditionalFormatting sqref="BC332">
    <cfRule type="cellIs" dxfId="4" priority="7" operator="greaterThan">
      <formula>1000000</formula>
    </cfRule>
  </conditionalFormatting>
  <conditionalFormatting sqref="BF292">
    <cfRule type="cellIs" dxfId="3" priority="4" operator="greaterThan">
      <formula>1000000</formula>
    </cfRule>
  </conditionalFormatting>
  <conditionalFormatting sqref="BE292">
    <cfRule type="cellIs" dxfId="2" priority="6" operator="greaterThan">
      <formula>1000000</formula>
    </cfRule>
  </conditionalFormatting>
  <conditionalFormatting sqref="BE296">
    <cfRule type="expression" dxfId="1" priority="2">
      <formula>NOT(ISBLANK(BE296))</formula>
    </cfRule>
  </conditionalFormatting>
  <conditionalFormatting sqref="BE296">
    <cfRule type="cellIs" dxfId="0" priority="3" operator="greaterThan">
      <formula>1000000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1"/>
  <sheetViews>
    <sheetView tabSelected="1" topLeftCell="I46" zoomScaleNormal="100" workbookViewId="0">
      <selection activeCell="Q45" sqref="Q45:R48"/>
    </sheetView>
  </sheetViews>
  <sheetFormatPr baseColWidth="10" defaultRowHeight="15"/>
  <cols>
    <col min="1" max="1" width="20.7109375" style="4" customWidth="1"/>
    <col min="2" max="2" width="23.5703125" style="4" bestFit="1" customWidth="1"/>
    <col min="3" max="3" width="14.140625" style="4" bestFit="1" customWidth="1"/>
    <col min="4" max="4" width="41.42578125" style="4" bestFit="1" customWidth="1"/>
    <col min="5" max="5" width="45.5703125" style="4" customWidth="1"/>
    <col min="6" max="6" width="47.42578125" style="4" customWidth="1"/>
    <col min="7" max="7" width="19" style="4" customWidth="1"/>
    <col min="8" max="8" width="19.7109375" style="4" customWidth="1"/>
    <col min="9" max="9" width="18.28515625" style="4" customWidth="1"/>
    <col min="10" max="10" width="18" style="4" customWidth="1"/>
    <col min="11" max="11" width="29.140625" style="4" customWidth="1"/>
    <col min="12" max="12" width="37.85546875" style="4" customWidth="1"/>
    <col min="13" max="13" width="34.5703125" style="4" customWidth="1"/>
    <col min="14" max="14" width="25.28515625" style="4" customWidth="1"/>
    <col min="15" max="15" width="31.42578125" style="4" customWidth="1"/>
    <col min="16" max="16" width="33.140625" style="4" customWidth="1"/>
    <col min="17" max="16384" width="11.42578125" style="4"/>
  </cols>
  <sheetData>
    <row r="2" spans="1:14" ht="47.25" customHeight="1">
      <c r="A2" s="38" t="s">
        <v>144</v>
      </c>
      <c r="B2" s="39"/>
      <c r="C2" s="39"/>
      <c r="D2" s="39"/>
      <c r="E2" s="171" t="s">
        <v>68</v>
      </c>
      <c r="F2" s="173"/>
      <c r="G2" s="173"/>
      <c r="H2" s="173"/>
      <c r="I2" s="173"/>
      <c r="J2" s="172"/>
      <c r="K2" s="171" t="s">
        <v>67</v>
      </c>
      <c r="L2" s="172"/>
      <c r="M2" s="45"/>
      <c r="N2" s="40"/>
    </row>
    <row r="3" spans="1:14" ht="47.25" customHeight="1">
      <c r="A3" s="42" t="s">
        <v>148</v>
      </c>
      <c r="B3" s="42" t="s">
        <v>61</v>
      </c>
      <c r="C3" s="42" t="s">
        <v>58</v>
      </c>
      <c r="D3" s="42" t="s">
        <v>66</v>
      </c>
      <c r="E3" s="43" t="s">
        <v>82</v>
      </c>
      <c r="F3" s="42" t="s">
        <v>69</v>
      </c>
      <c r="G3" s="42" t="s">
        <v>62</v>
      </c>
      <c r="H3" s="42" t="s">
        <v>63</v>
      </c>
      <c r="I3" s="42" t="s">
        <v>64</v>
      </c>
      <c r="J3" s="42" t="s">
        <v>65</v>
      </c>
      <c r="K3" s="43" t="s">
        <v>82</v>
      </c>
      <c r="L3" s="44" t="s">
        <v>69</v>
      </c>
      <c r="M3" s="84" t="s">
        <v>893</v>
      </c>
      <c r="N3" s="84" t="s">
        <v>894</v>
      </c>
    </row>
    <row r="4" spans="1:14" ht="36.75" customHeight="1">
      <c r="A4" s="46" t="s">
        <v>224</v>
      </c>
      <c r="B4" s="46">
        <f>Analysis!X2</f>
        <v>364015.84625244141</v>
      </c>
      <c r="C4" s="46">
        <f>Analysis!V2</f>
        <v>0.34018816265987151</v>
      </c>
      <c r="D4" s="46">
        <f>Analysis!AE62</f>
        <v>4.5220214916527744E-2</v>
      </c>
      <c r="E4" s="46">
        <f>Analysis!AJ86</f>
        <v>8.5208815184394631</v>
      </c>
      <c r="F4" s="46">
        <f>Analysis!AF62</f>
        <v>9.9380761320303552</v>
      </c>
      <c r="G4" s="46">
        <f>Analysis!AB62</f>
        <v>284.63549796451792</v>
      </c>
      <c r="H4" s="46">
        <f>Analysis!AB74</f>
        <v>14.899673069874282</v>
      </c>
      <c r="I4" s="46">
        <f>Analysis!AB86</f>
        <v>44.301961486438977</v>
      </c>
      <c r="J4" s="121">
        <f>Analysis!AB98</f>
        <v>1007.0571621823043</v>
      </c>
      <c r="K4" s="46">
        <f>Analysis!AK86</f>
        <v>12.914108290007848</v>
      </c>
      <c r="L4" s="46">
        <f>Analysis!AG62</f>
        <v>15.06198520489311</v>
      </c>
      <c r="M4" s="46">
        <f>Analysis!Z2</f>
        <v>145.60633850097656</v>
      </c>
      <c r="N4" s="46">
        <f>Analysis!AA2</f>
        <v>46.439628482972132</v>
      </c>
    </row>
    <row r="5" spans="1:14" ht="36.75" customHeight="1">
      <c r="A5" s="46" t="s">
        <v>223</v>
      </c>
      <c r="B5" s="46">
        <f>Analysis!X6</f>
        <v>102954.41150665283</v>
      </c>
      <c r="C5" s="46">
        <f>Analysis!V6</f>
        <v>0.37519266671280849</v>
      </c>
      <c r="D5" s="46">
        <f>Analysis!AE66</f>
        <v>0.67625626871366684</v>
      </c>
      <c r="E5" s="46">
        <f>Analysis!AJ90</f>
        <v>555.31045016942767</v>
      </c>
      <c r="F5" s="46">
        <f>Analysis!AF66</f>
        <v>525.48016841024264</v>
      </c>
      <c r="G5" s="46">
        <f>Analysis!AB66</f>
        <v>1620.6953974796568</v>
      </c>
      <c r="H5" s="46">
        <f>Analysis!AB78</f>
        <v>1364.4243543811212</v>
      </c>
      <c r="I5" s="46">
        <f>Analysis!AB90</f>
        <v>1260.3286631230776</v>
      </c>
      <c r="J5" s="46">
        <f>Analysis!AB102</f>
        <v>2085.688064598824</v>
      </c>
      <c r="K5" s="46">
        <f>Analysis!AK90</f>
        <v>888.77069871742412</v>
      </c>
      <c r="L5" s="46">
        <f>Analysis!AG66</f>
        <v>841.02753027181052</v>
      </c>
      <c r="M5" s="46">
        <f>Analysis!Z6</f>
        <v>411.81764602661133</v>
      </c>
      <c r="N5" s="46">
        <f>Analysis!AA6</f>
        <v>464.39628482972137</v>
      </c>
    </row>
    <row r="6" spans="1:14" ht="36.75" customHeight="1">
      <c r="A6" s="46" t="s">
        <v>222</v>
      </c>
      <c r="B6" s="46">
        <f>Analysis!X10</f>
        <v>166067.2607421875</v>
      </c>
      <c r="C6" s="46">
        <f>Analysis!V10</f>
        <v>0.37790348527690298</v>
      </c>
      <c r="D6" s="46">
        <f>Analysis!AE70</f>
        <v>9.6872842351835793</v>
      </c>
      <c r="E6" s="46">
        <f>Analysis!AJ94</f>
        <v>4805.7799017109655</v>
      </c>
      <c r="F6" s="46">
        <f>Analysis!AF70</f>
        <v>4666.6798461727794</v>
      </c>
      <c r="G6" s="46">
        <f>Analysis!AB70</f>
        <v>8846.0422787618263</v>
      </c>
      <c r="H6" s="46">
        <f>Analysis!AB82</f>
        <v>8761.2014792457921</v>
      </c>
      <c r="I6" s="46">
        <f>Analysis!AB94</f>
        <v>8885.7943907887457</v>
      </c>
      <c r="J6" s="46">
        <f>Analysis!AB106</f>
        <v>9331.2870335182506</v>
      </c>
      <c r="K6" s="46">
        <f>Analysis!AK94</f>
        <v>7725.1355504701369</v>
      </c>
      <c r="L6" s="46">
        <f>Analysis!AG70</f>
        <v>7501.5367161315435</v>
      </c>
      <c r="M6" s="46">
        <f>Analysis!Z10</f>
        <v>6642.6904296875</v>
      </c>
      <c r="N6" s="46">
        <f>Analysis!AA10</f>
        <v>4643.9628482972139</v>
      </c>
    </row>
    <row r="8" spans="1:14" ht="47.25" customHeight="1">
      <c r="A8" s="38" t="s">
        <v>145</v>
      </c>
      <c r="B8" s="39"/>
      <c r="C8" s="39"/>
      <c r="D8" s="39"/>
      <c r="E8" s="177" t="s">
        <v>68</v>
      </c>
      <c r="F8" s="177"/>
      <c r="G8" s="177"/>
      <c r="H8" s="177"/>
      <c r="I8" s="177"/>
      <c r="J8" s="177"/>
      <c r="K8" s="171" t="s">
        <v>67</v>
      </c>
      <c r="L8" s="172"/>
      <c r="M8" s="40"/>
      <c r="N8" s="41"/>
    </row>
    <row r="9" spans="1:14" ht="47.25" customHeight="1">
      <c r="A9" s="63" t="s">
        <v>148</v>
      </c>
      <c r="B9" s="42" t="s">
        <v>61</v>
      </c>
      <c r="C9" s="42" t="s">
        <v>58</v>
      </c>
      <c r="D9" s="42" t="s">
        <v>66</v>
      </c>
      <c r="E9" s="43" t="s">
        <v>82</v>
      </c>
      <c r="F9" s="42" t="s">
        <v>69</v>
      </c>
      <c r="G9" s="42" t="s">
        <v>62</v>
      </c>
      <c r="H9" s="42" t="s">
        <v>63</v>
      </c>
      <c r="I9" s="42" t="s">
        <v>64</v>
      </c>
      <c r="J9" s="42" t="s">
        <v>65</v>
      </c>
      <c r="K9" s="43" t="s">
        <v>82</v>
      </c>
      <c r="L9" s="44" t="s">
        <v>69</v>
      </c>
      <c r="M9" s="84" t="s">
        <v>893</v>
      </c>
      <c r="N9" s="84" t="s">
        <v>894</v>
      </c>
    </row>
    <row r="10" spans="1:14" ht="36.75" customHeight="1">
      <c r="A10" s="46" t="s">
        <v>224</v>
      </c>
      <c r="B10" s="46">
        <f>ROUND(B4,0)</f>
        <v>364016</v>
      </c>
      <c r="C10" s="46">
        <f t="shared" ref="C10:D12" si="0">ROUND(C4,2)</f>
        <v>0.34</v>
      </c>
      <c r="D10" s="46">
        <f t="shared" si="0"/>
        <v>0.05</v>
      </c>
      <c r="E10" s="46">
        <f t="shared" ref="E10:L12" si="1">ROUND(E4,0)</f>
        <v>9</v>
      </c>
      <c r="F10" s="46">
        <f t="shared" si="1"/>
        <v>10</v>
      </c>
      <c r="G10" s="46">
        <f t="shared" si="1"/>
        <v>285</v>
      </c>
      <c r="H10" s="46">
        <f t="shared" si="1"/>
        <v>15</v>
      </c>
      <c r="I10" s="46">
        <f t="shared" si="1"/>
        <v>44</v>
      </c>
      <c r="J10" s="46">
        <f t="shared" si="1"/>
        <v>1007</v>
      </c>
      <c r="K10" s="46">
        <f t="shared" si="1"/>
        <v>13</v>
      </c>
      <c r="L10" s="46">
        <f t="shared" si="1"/>
        <v>15</v>
      </c>
      <c r="M10" s="46">
        <f t="shared" ref="M10:N10" si="2">ROUND(M4,0)</f>
        <v>146</v>
      </c>
      <c r="N10" s="46">
        <f t="shared" si="2"/>
        <v>46</v>
      </c>
    </row>
    <row r="11" spans="1:14" ht="36.75" customHeight="1">
      <c r="A11" s="46" t="s">
        <v>223</v>
      </c>
      <c r="B11" s="46">
        <f>ROUND(B5,0)</f>
        <v>102954</v>
      </c>
      <c r="C11" s="46">
        <f t="shared" si="0"/>
        <v>0.38</v>
      </c>
      <c r="D11" s="46">
        <f t="shared" si="0"/>
        <v>0.68</v>
      </c>
      <c r="E11" s="46">
        <f t="shared" si="1"/>
        <v>555</v>
      </c>
      <c r="F11" s="46">
        <f t="shared" si="1"/>
        <v>525</v>
      </c>
      <c r="G11" s="46">
        <f t="shared" si="1"/>
        <v>1621</v>
      </c>
      <c r="H11" s="46">
        <f t="shared" si="1"/>
        <v>1364</v>
      </c>
      <c r="I11" s="46">
        <f t="shared" si="1"/>
        <v>1260</v>
      </c>
      <c r="J11" s="46">
        <f t="shared" si="1"/>
        <v>2086</v>
      </c>
      <c r="K11" s="46">
        <f t="shared" si="1"/>
        <v>889</v>
      </c>
      <c r="L11" s="46">
        <f t="shared" si="1"/>
        <v>841</v>
      </c>
      <c r="M11" s="46">
        <f t="shared" ref="M11:N11" si="3">ROUND(M5,0)</f>
        <v>412</v>
      </c>
      <c r="N11" s="46">
        <f t="shared" si="3"/>
        <v>464</v>
      </c>
    </row>
    <row r="12" spans="1:14" ht="36.75" customHeight="1">
      <c r="A12" s="46" t="s">
        <v>222</v>
      </c>
      <c r="B12" s="46">
        <f>ROUND(B6,0)</f>
        <v>166067</v>
      </c>
      <c r="C12" s="46">
        <f t="shared" si="0"/>
        <v>0.38</v>
      </c>
      <c r="D12" s="46">
        <f t="shared" si="0"/>
        <v>9.69</v>
      </c>
      <c r="E12" s="46">
        <f t="shared" si="1"/>
        <v>4806</v>
      </c>
      <c r="F12" s="46">
        <f t="shared" si="1"/>
        <v>4667</v>
      </c>
      <c r="G12" s="46">
        <f t="shared" si="1"/>
        <v>8846</v>
      </c>
      <c r="H12" s="46">
        <f t="shared" si="1"/>
        <v>8761</v>
      </c>
      <c r="I12" s="46">
        <f t="shared" si="1"/>
        <v>8886</v>
      </c>
      <c r="J12" s="46">
        <f t="shared" si="1"/>
        <v>9331</v>
      </c>
      <c r="K12" s="46">
        <f t="shared" si="1"/>
        <v>7725</v>
      </c>
      <c r="L12" s="46">
        <f t="shared" si="1"/>
        <v>7502</v>
      </c>
      <c r="M12" s="46">
        <f t="shared" ref="M12:N12" si="4">ROUND(M6,0)</f>
        <v>6643</v>
      </c>
      <c r="N12" s="46">
        <f t="shared" si="4"/>
        <v>4644</v>
      </c>
    </row>
    <row r="16" spans="1:14" ht="47.25" customHeight="1">
      <c r="A16" s="38" t="s">
        <v>147</v>
      </c>
      <c r="B16" s="39"/>
      <c r="C16" s="39"/>
      <c r="D16" s="39"/>
      <c r="E16" s="171" t="s">
        <v>68</v>
      </c>
      <c r="F16" s="173"/>
      <c r="G16" s="173"/>
      <c r="H16" s="173"/>
      <c r="I16" s="173"/>
      <c r="J16" s="172"/>
      <c r="K16" s="171" t="s">
        <v>67</v>
      </c>
      <c r="L16" s="172"/>
      <c r="M16" s="40"/>
      <c r="N16" s="41"/>
    </row>
    <row r="17" spans="1:14" ht="47.25" customHeight="1">
      <c r="A17" s="80" t="s">
        <v>148</v>
      </c>
      <c r="B17" s="80" t="s">
        <v>61</v>
      </c>
      <c r="C17" s="80" t="s">
        <v>58</v>
      </c>
      <c r="D17" s="80" t="s">
        <v>66</v>
      </c>
      <c r="E17" s="43" t="s">
        <v>82</v>
      </c>
      <c r="F17" s="80" t="s">
        <v>69</v>
      </c>
      <c r="G17" s="80" t="s">
        <v>62</v>
      </c>
      <c r="H17" s="80" t="s">
        <v>63</v>
      </c>
      <c r="I17" s="80" t="s">
        <v>64</v>
      </c>
      <c r="J17" s="80" t="s">
        <v>65</v>
      </c>
      <c r="K17" s="43" t="s">
        <v>82</v>
      </c>
      <c r="L17" s="44" t="s">
        <v>69</v>
      </c>
      <c r="M17" s="84" t="s">
        <v>893</v>
      </c>
      <c r="N17" s="84" t="s">
        <v>894</v>
      </c>
    </row>
    <row r="18" spans="1:14" ht="36.75" customHeight="1">
      <c r="A18" s="46" t="s">
        <v>224</v>
      </c>
      <c r="B18" s="46">
        <f>Analysis!X2</f>
        <v>364015.84625244141</v>
      </c>
      <c r="C18" s="46">
        <f>Analysis!V2</f>
        <v>0.34018816265987151</v>
      </c>
      <c r="D18" s="46">
        <f>Analysis!AE131</f>
        <v>5.4064504188726409E-2</v>
      </c>
      <c r="E18" s="46">
        <f>Analysis!AJ155</f>
        <v>19.806454834771692</v>
      </c>
      <c r="F18" s="46">
        <f>Analysis!AF131</f>
        <v>11.881791355035286</v>
      </c>
      <c r="G18" s="46">
        <f>Analysis!AB131</f>
        <v>219.46483489524763</v>
      </c>
      <c r="H18" s="46">
        <f>Analysis!AB143</f>
        <v>47.377834578531505</v>
      </c>
      <c r="I18" s="46">
        <f>Analysis!AB167</f>
        <v>178.90766694049552</v>
      </c>
      <c r="J18" s="46">
        <f>Analysis!AB155</f>
        <v>1130.5455188323092</v>
      </c>
      <c r="K18" s="46">
        <f>Analysis!AK155</f>
        <v>30.018338128968121</v>
      </c>
      <c r="L18" s="46">
        <f>Analysis!AG131</f>
        <v>18.007848120660956</v>
      </c>
      <c r="M18" s="46">
        <f>Analysis!Z2</f>
        <v>145.60633850097656</v>
      </c>
      <c r="N18" s="46">
        <f>Analysis!AA2</f>
        <v>46.439628482972132</v>
      </c>
    </row>
    <row r="19" spans="1:14" ht="36.75" customHeight="1">
      <c r="A19" s="46" t="s">
        <v>223</v>
      </c>
      <c r="B19" s="46">
        <f>Analysis!X6</f>
        <v>102954.41150665283</v>
      </c>
      <c r="C19" s="46">
        <f>Analysis!V6</f>
        <v>0.37519266671280849</v>
      </c>
      <c r="D19" s="46">
        <f>Analysis!AE135</f>
        <v>0.70109265042269397</v>
      </c>
      <c r="E19" s="46">
        <f>Analysis!AJ159</f>
        <v>560.50448997208537</v>
      </c>
      <c r="F19" s="46">
        <f>Analysis!AF135</f>
        <v>544.77910380937089</v>
      </c>
      <c r="G19" s="46">
        <f>Analysis!AB135</f>
        <v>1543.2045279757565</v>
      </c>
      <c r="H19" s="46">
        <f>Analysis!AB147</f>
        <v>1407.8510571830391</v>
      </c>
      <c r="I19" s="46">
        <f>Analysis!AB171</f>
        <v>1230.7292516987898</v>
      </c>
      <c r="J19" s="46">
        <f>Analysis!AB159</f>
        <v>2311.3137562899169</v>
      </c>
      <c r="K19" s="46">
        <f>Analysis!AK159</f>
        <v>897.08372503120177</v>
      </c>
      <c r="L19" s="46">
        <f>Analysis!AG135</f>
        <v>871.91534859749186</v>
      </c>
      <c r="M19" s="46">
        <f>Analysis!Z6</f>
        <v>411.81764602661133</v>
      </c>
      <c r="N19" s="46">
        <f>Analysis!AA6</f>
        <v>464.39628482972137</v>
      </c>
    </row>
    <row r="20" spans="1:14" ht="36.75" customHeight="1">
      <c r="A20" s="46" t="s">
        <v>222</v>
      </c>
      <c r="B20" s="46">
        <f>Analysis!X10</f>
        <v>166067.2607421875</v>
      </c>
      <c r="C20" s="46">
        <f>Analysis!V10</f>
        <v>0.37790348527690298</v>
      </c>
      <c r="D20" s="46">
        <f>Analysis!AE139</f>
        <v>9.1375387464539397</v>
      </c>
      <c r="E20" s="46">
        <f>Analysis!AJ163</f>
        <v>4617.4577545319462</v>
      </c>
      <c r="F20" s="46">
        <f>Analysis!AF139</f>
        <v>4401.8495665510309</v>
      </c>
      <c r="G20" s="46">
        <f>Analysis!AB139</f>
        <v>8330.7014160301605</v>
      </c>
      <c r="H20" s="46">
        <f>Analysis!AB151</f>
        <v>7922.4313412078445</v>
      </c>
      <c r="I20" s="46">
        <f>Analysis!AB175</f>
        <v>8213.9965611798689</v>
      </c>
      <c r="J20" s="46">
        <f>Analysis!AB163</f>
        <v>8761.966177064045</v>
      </c>
      <c r="K20" s="46">
        <f>Analysis!AK163</f>
        <v>7422.4137979413608</v>
      </c>
      <c r="L20" s="46">
        <f>Analysis!AG139</f>
        <v>7075.8306185180118</v>
      </c>
      <c r="M20" s="46">
        <f>Analysis!Z10</f>
        <v>6642.6904296875</v>
      </c>
      <c r="N20" s="46">
        <f>Analysis!AA10</f>
        <v>4643.9628482972139</v>
      </c>
    </row>
    <row r="24" spans="1:14" ht="47.25" customHeight="1">
      <c r="A24" s="38" t="s">
        <v>147</v>
      </c>
      <c r="B24" s="39"/>
      <c r="C24" s="39"/>
      <c r="D24" s="39"/>
      <c r="E24" s="171" t="s">
        <v>68</v>
      </c>
      <c r="F24" s="173"/>
      <c r="G24" s="173"/>
      <c r="H24" s="173"/>
      <c r="I24" s="173"/>
      <c r="J24" s="172"/>
      <c r="K24" s="174" t="s">
        <v>67</v>
      </c>
      <c r="L24" s="175"/>
      <c r="M24" s="175"/>
      <c r="N24" s="176"/>
    </row>
    <row r="25" spans="1:14" ht="47.25" customHeight="1">
      <c r="A25" s="80" t="s">
        <v>148</v>
      </c>
      <c r="B25" s="80" t="s">
        <v>61</v>
      </c>
      <c r="C25" s="80" t="s">
        <v>58</v>
      </c>
      <c r="D25" s="80" t="s">
        <v>66</v>
      </c>
      <c r="E25" s="43" t="s">
        <v>82</v>
      </c>
      <c r="F25" s="80" t="s">
        <v>69</v>
      </c>
      <c r="G25" s="80" t="s">
        <v>62</v>
      </c>
      <c r="H25" s="80" t="s">
        <v>63</v>
      </c>
      <c r="I25" s="80" t="s">
        <v>64</v>
      </c>
      <c r="J25" s="80" t="s">
        <v>65</v>
      </c>
      <c r="K25" s="43" t="s">
        <v>82</v>
      </c>
      <c r="L25" s="44" t="s">
        <v>69</v>
      </c>
      <c r="M25" s="84" t="s">
        <v>893</v>
      </c>
      <c r="N25" s="84" t="s">
        <v>894</v>
      </c>
    </row>
    <row r="26" spans="1:14" ht="36.75" customHeight="1">
      <c r="A26" s="46" t="s">
        <v>224</v>
      </c>
      <c r="B26" s="46">
        <f>ROUND(B18,0)</f>
        <v>364016</v>
      </c>
      <c r="C26" s="46">
        <f t="shared" ref="C26:D28" si="5">ROUND(C18,2)</f>
        <v>0.34</v>
      </c>
      <c r="D26" s="46">
        <f t="shared" si="5"/>
        <v>0.05</v>
      </c>
      <c r="E26" s="46">
        <f t="shared" ref="E26:N26" si="6">ROUND(E18,0)</f>
        <v>20</v>
      </c>
      <c r="F26" s="46">
        <f t="shared" si="6"/>
        <v>12</v>
      </c>
      <c r="G26" s="46">
        <f t="shared" si="6"/>
        <v>219</v>
      </c>
      <c r="H26" s="46">
        <f t="shared" si="6"/>
        <v>47</v>
      </c>
      <c r="I26" s="46">
        <f t="shared" si="6"/>
        <v>179</v>
      </c>
      <c r="J26" s="46">
        <f t="shared" si="6"/>
        <v>1131</v>
      </c>
      <c r="K26" s="46">
        <f t="shared" si="6"/>
        <v>30</v>
      </c>
      <c r="L26" s="46">
        <f t="shared" si="6"/>
        <v>18</v>
      </c>
      <c r="M26" s="46">
        <f t="shared" si="6"/>
        <v>146</v>
      </c>
      <c r="N26" s="46">
        <f t="shared" si="6"/>
        <v>46</v>
      </c>
    </row>
    <row r="27" spans="1:14" ht="36.75" customHeight="1">
      <c r="A27" s="46" t="s">
        <v>223</v>
      </c>
      <c r="B27" s="46">
        <f>ROUND(B19,0)</f>
        <v>102954</v>
      </c>
      <c r="C27" s="46">
        <f t="shared" si="5"/>
        <v>0.38</v>
      </c>
      <c r="D27" s="46">
        <f t="shared" si="5"/>
        <v>0.7</v>
      </c>
      <c r="E27" s="46">
        <f t="shared" ref="E27:L28" si="7">ROUND(E19,0)</f>
        <v>561</v>
      </c>
      <c r="F27" s="46">
        <f t="shared" si="7"/>
        <v>545</v>
      </c>
      <c r="G27" s="46">
        <f t="shared" si="7"/>
        <v>1543</v>
      </c>
      <c r="H27" s="46">
        <f t="shared" si="7"/>
        <v>1408</v>
      </c>
      <c r="I27" s="46">
        <f t="shared" si="7"/>
        <v>1231</v>
      </c>
      <c r="J27" s="46">
        <f t="shared" si="7"/>
        <v>2311</v>
      </c>
      <c r="K27" s="46">
        <f t="shared" si="7"/>
        <v>897</v>
      </c>
      <c r="L27" s="46">
        <f t="shared" si="7"/>
        <v>872</v>
      </c>
      <c r="M27" s="46">
        <f t="shared" ref="M27:N28" si="8">ROUND(M19,0)</f>
        <v>412</v>
      </c>
      <c r="N27" s="46">
        <f t="shared" si="8"/>
        <v>464</v>
      </c>
    </row>
    <row r="28" spans="1:14" ht="36.75" customHeight="1">
      <c r="A28" s="46" t="s">
        <v>222</v>
      </c>
      <c r="B28" s="46">
        <f>ROUND(B20,0)</f>
        <v>166067</v>
      </c>
      <c r="C28" s="46">
        <f t="shared" si="5"/>
        <v>0.38</v>
      </c>
      <c r="D28" s="46">
        <f t="shared" si="5"/>
        <v>9.14</v>
      </c>
      <c r="E28" s="46">
        <f t="shared" si="7"/>
        <v>4617</v>
      </c>
      <c r="F28" s="46">
        <f t="shared" si="7"/>
        <v>4402</v>
      </c>
      <c r="G28" s="46">
        <f t="shared" si="7"/>
        <v>8331</v>
      </c>
      <c r="H28" s="46">
        <f t="shared" si="7"/>
        <v>7922</v>
      </c>
      <c r="I28" s="46">
        <f t="shared" si="7"/>
        <v>8214</v>
      </c>
      <c r="J28" s="46">
        <f t="shared" si="7"/>
        <v>8762</v>
      </c>
      <c r="K28" s="46">
        <f t="shared" si="7"/>
        <v>7422</v>
      </c>
      <c r="L28" s="46">
        <f t="shared" si="7"/>
        <v>7076</v>
      </c>
      <c r="M28" s="46">
        <f t="shared" si="8"/>
        <v>6643</v>
      </c>
      <c r="N28" s="46">
        <f t="shared" si="8"/>
        <v>4644</v>
      </c>
    </row>
    <row r="30" spans="1:14" ht="47.25" customHeight="1">
      <c r="A30" s="38" t="s">
        <v>89</v>
      </c>
      <c r="B30" s="39"/>
      <c r="C30" s="39"/>
      <c r="D30" s="39"/>
      <c r="E30" s="76" t="s">
        <v>68</v>
      </c>
      <c r="F30" s="77"/>
      <c r="G30" s="77"/>
      <c r="H30" s="77"/>
      <c r="I30" s="77"/>
      <c r="J30" s="81"/>
      <c r="K30" s="78" t="s">
        <v>67</v>
      </c>
      <c r="L30" s="79"/>
      <c r="M30" s="40"/>
      <c r="N30" s="41"/>
    </row>
    <row r="31" spans="1:14" ht="47.25" customHeight="1">
      <c r="A31" s="80" t="s">
        <v>85</v>
      </c>
      <c r="B31" s="80" t="s">
        <v>61</v>
      </c>
      <c r="C31" s="80" t="s">
        <v>58</v>
      </c>
      <c r="D31" s="80" t="s">
        <v>66</v>
      </c>
      <c r="E31" s="80" t="s">
        <v>82</v>
      </c>
      <c r="F31" s="80" t="s">
        <v>69</v>
      </c>
      <c r="G31" s="80" t="s">
        <v>62</v>
      </c>
      <c r="H31" s="80" t="s">
        <v>63</v>
      </c>
      <c r="I31" s="80" t="s">
        <v>64</v>
      </c>
      <c r="J31" s="80" t="s">
        <v>65</v>
      </c>
      <c r="K31" s="80" t="s">
        <v>82</v>
      </c>
      <c r="L31" s="80" t="s">
        <v>69</v>
      </c>
      <c r="M31" s="45"/>
    </row>
    <row r="32" spans="1:14" ht="36.75" customHeight="1">
      <c r="A32" s="46" t="s">
        <v>84</v>
      </c>
      <c r="B32" s="46">
        <f>Analysis!X2</f>
        <v>364015.84625244141</v>
      </c>
      <c r="C32" s="46">
        <f>Analysis!V2</f>
        <v>0.34018816265987151</v>
      </c>
      <c r="D32" s="46" t="e">
        <f>Analysis!AE182</f>
        <v>#DIV/0!</v>
      </c>
      <c r="E32" s="46" t="e">
        <f>Analysis!AJ186</f>
        <v>#DIV/0!</v>
      </c>
      <c r="F32" s="46" t="e">
        <f>Analysis!AF182</f>
        <v>#DIV/0!</v>
      </c>
      <c r="G32" s="46">
        <f>Analysis!AB182</f>
        <v>0</v>
      </c>
      <c r="H32" s="46">
        <f>Analysis!AB184</f>
        <v>0</v>
      </c>
      <c r="I32" s="46">
        <f>Analysis!AB186</f>
        <v>0</v>
      </c>
      <c r="J32" s="46">
        <f>Analysis!AB188</f>
        <v>0</v>
      </c>
      <c r="K32" s="46" t="e">
        <f>Analysis!AK186</f>
        <v>#DIV/0!</v>
      </c>
      <c r="L32" s="46" t="e">
        <f>Analysis!AG182</f>
        <v>#DIV/0!</v>
      </c>
      <c r="M32" s="47"/>
    </row>
    <row r="34" spans="1:18" ht="47.25" customHeight="1">
      <c r="A34" s="38" t="s">
        <v>89</v>
      </c>
      <c r="B34" s="39"/>
      <c r="C34" s="39"/>
      <c r="D34" s="39"/>
      <c r="E34" s="76" t="s">
        <v>68</v>
      </c>
      <c r="F34" s="77"/>
      <c r="G34" s="77"/>
      <c r="H34" s="77"/>
      <c r="I34" s="77"/>
      <c r="J34" s="81"/>
      <c r="K34" s="78" t="s">
        <v>67</v>
      </c>
      <c r="L34" s="79"/>
      <c r="M34" s="40"/>
      <c r="N34" s="41"/>
    </row>
    <row r="35" spans="1:18" ht="47.25" customHeight="1">
      <c r="A35" s="80" t="s">
        <v>85</v>
      </c>
      <c r="B35" s="80" t="s">
        <v>61</v>
      </c>
      <c r="C35" s="80" t="s">
        <v>58</v>
      </c>
      <c r="D35" s="80" t="s">
        <v>66</v>
      </c>
      <c r="E35" s="80" t="s">
        <v>82</v>
      </c>
      <c r="F35" s="80" t="s">
        <v>69</v>
      </c>
      <c r="G35" s="80" t="s">
        <v>62</v>
      </c>
      <c r="H35" s="80" t="s">
        <v>63</v>
      </c>
      <c r="I35" s="80" t="s">
        <v>64</v>
      </c>
      <c r="J35" s="80" t="s">
        <v>65</v>
      </c>
      <c r="K35" s="80" t="s">
        <v>82</v>
      </c>
      <c r="L35" s="80" t="s">
        <v>69</v>
      </c>
      <c r="M35" s="45"/>
      <c r="N35" s="45"/>
    </row>
    <row r="36" spans="1:18" ht="36.75" customHeight="1">
      <c r="A36" s="46" t="s">
        <v>84</v>
      </c>
      <c r="B36" s="46">
        <f>ROUND(B32,0)</f>
        <v>364016</v>
      </c>
      <c r="C36" s="46">
        <f>ROUND(C32,2)</f>
        <v>0.34</v>
      </c>
      <c r="D36" s="46" t="e">
        <f>ROUND(D32,2)</f>
        <v>#DIV/0!</v>
      </c>
      <c r="E36" s="46" t="e">
        <f t="shared" ref="E36:L36" si="9">ROUND(E32,0)</f>
        <v>#DIV/0!</v>
      </c>
      <c r="F36" s="46" t="e">
        <f t="shared" si="9"/>
        <v>#DIV/0!</v>
      </c>
      <c r="G36" s="46">
        <f t="shared" si="9"/>
        <v>0</v>
      </c>
      <c r="H36" s="46">
        <f t="shared" si="9"/>
        <v>0</v>
      </c>
      <c r="I36" s="46">
        <f t="shared" si="9"/>
        <v>0</v>
      </c>
      <c r="J36" s="46">
        <f t="shared" si="9"/>
        <v>0</v>
      </c>
      <c r="K36" s="46" t="e">
        <f t="shared" si="9"/>
        <v>#DIV/0!</v>
      </c>
      <c r="L36" s="46" t="e">
        <f t="shared" si="9"/>
        <v>#DIV/0!</v>
      </c>
      <c r="M36" s="47"/>
      <c r="N36" s="47"/>
    </row>
    <row r="38" spans="1:18" ht="42.75" customHeight="1">
      <c r="A38" s="62" t="s">
        <v>118</v>
      </c>
      <c r="K38" s="80" t="s">
        <v>68</v>
      </c>
      <c r="L38" s="80"/>
      <c r="M38" s="80"/>
      <c r="N38" s="80" t="s">
        <v>67</v>
      </c>
      <c r="O38" s="80"/>
      <c r="P38" s="80"/>
    </row>
    <row r="39" spans="1:18" ht="47.25" customHeight="1">
      <c r="A39" s="80" t="s">
        <v>85</v>
      </c>
      <c r="B39" s="80" t="s">
        <v>61</v>
      </c>
      <c r="C39" s="80" t="s">
        <v>58</v>
      </c>
      <c r="D39" s="80" t="s">
        <v>120</v>
      </c>
      <c r="E39" s="80" t="s">
        <v>66</v>
      </c>
      <c r="F39" s="80" t="s">
        <v>116</v>
      </c>
      <c r="G39" s="80" t="s">
        <v>62</v>
      </c>
      <c r="H39" s="80" t="s">
        <v>63</v>
      </c>
      <c r="I39" s="80" t="s">
        <v>64</v>
      </c>
      <c r="J39" s="80" t="s">
        <v>65</v>
      </c>
      <c r="K39" s="80" t="s">
        <v>82</v>
      </c>
      <c r="L39" s="80" t="s">
        <v>69</v>
      </c>
      <c r="M39" s="80" t="s">
        <v>117</v>
      </c>
      <c r="N39" s="80" t="s">
        <v>82</v>
      </c>
      <c r="O39" s="80" t="s">
        <v>69</v>
      </c>
      <c r="P39" s="80" t="s">
        <v>117</v>
      </c>
      <c r="Q39" s="84" t="s">
        <v>893</v>
      </c>
      <c r="R39" s="84" t="s">
        <v>894</v>
      </c>
    </row>
    <row r="40" spans="1:18" ht="36.75" customHeight="1">
      <c r="A40" s="46" t="s">
        <v>224</v>
      </c>
      <c r="B40" s="46">
        <f>Analysis!X2</f>
        <v>364015.84625244141</v>
      </c>
      <c r="C40" s="46">
        <f>Analysis!V2</f>
        <v>0.34018816265987151</v>
      </c>
      <c r="D40" s="46">
        <f>Analysis!AR258</f>
        <v>95.600614181441941</v>
      </c>
      <c r="E40" s="46">
        <f>Analysis!BD210</f>
        <v>5.5861009822951432E-2</v>
      </c>
      <c r="F40" s="46">
        <f>Analysis!AU210</f>
        <v>2.9520059222424472E-2</v>
      </c>
      <c r="G40" s="46">
        <f>Analysis!AR210</f>
        <v>203.25317770185742</v>
      </c>
      <c r="H40" s="46">
        <f>Analysis!AR222</f>
        <v>21.817797641983958</v>
      </c>
      <c r="I40" s="46">
        <f>Analysis!AR234</f>
        <v>33.111510658802722</v>
      </c>
      <c r="J40" s="46">
        <f>Analysis!AR246</f>
        <v>715.08520639216238</v>
      </c>
      <c r="K40" s="46">
        <f>Analysis!AZ234</f>
        <v>10.915114918196061</v>
      </c>
      <c r="L40" s="46">
        <f>Analysis!BE210</f>
        <v>12.276610570235972</v>
      </c>
      <c r="M40" s="46">
        <f>Analysis!AV210</f>
        <v>6.4876426729956371</v>
      </c>
      <c r="N40" s="46">
        <f>Analysis!BA234</f>
        <v>16.542769166127272</v>
      </c>
      <c r="O40" s="46">
        <f>Analysis!BF210</f>
        <v>18.606229648328458</v>
      </c>
      <c r="P40" s="46">
        <f>Analysis!AW210</f>
        <v>9.8325648402262615</v>
      </c>
      <c r="Q40" s="46">
        <f>Analysis!Z2</f>
        <v>145.60633850097656</v>
      </c>
      <c r="R40" s="46">
        <f>Analysis!AA2</f>
        <v>46.439628482972132</v>
      </c>
    </row>
    <row r="41" spans="1:18" ht="36.75" customHeight="1">
      <c r="A41" s="46" t="s">
        <v>223</v>
      </c>
      <c r="B41" s="46">
        <f>Analysis!X6</f>
        <v>102954.41150665283</v>
      </c>
      <c r="C41" s="46">
        <f>Analysis!V6</f>
        <v>0.37519266671280849</v>
      </c>
      <c r="D41" s="46">
        <f>Analysis!AR262</f>
        <v>1274.1765185246425</v>
      </c>
      <c r="E41" s="46">
        <f>Analysis!BD214</f>
        <v>0.81667037031999556</v>
      </c>
      <c r="F41" s="46">
        <f>Analysis!AU214</f>
        <v>0.81664173532459761</v>
      </c>
      <c r="G41" s="46">
        <f>Analysis!AR214</f>
        <v>1649.0058058631089</v>
      </c>
      <c r="H41" s="46">
        <f>Analysis!AR226</f>
        <v>1361.7561954332584</v>
      </c>
      <c r="I41" s="46">
        <f>Analysis!AR238</f>
        <v>1225.5485997590213</v>
      </c>
      <c r="J41" s="46">
        <f>Analysis!AR250</f>
        <v>2111.0707858629748</v>
      </c>
      <c r="K41" s="46">
        <f>Analysis!AZ238</f>
        <v>657.88949304816902</v>
      </c>
      <c r="L41" s="46">
        <f>Analysis!BE214</f>
        <v>634.58795664504214</v>
      </c>
      <c r="M41" s="46">
        <f>Analysis!AV214</f>
        <v>634.56570602364275</v>
      </c>
      <c r="N41" s="46">
        <f>Analysis!BA238</f>
        <v>1052.9477776563986</v>
      </c>
      <c r="O41" s="46">
        <f>Analysis!BF214</f>
        <v>1015.6538229255306</v>
      </c>
      <c r="P41" s="46">
        <f>Analysis!AW214</f>
        <v>1015.6182109533049</v>
      </c>
      <c r="Q41" s="46">
        <f>Analysis!Z6</f>
        <v>411.81764602661133</v>
      </c>
      <c r="R41" s="46">
        <f>Analysis!AA6</f>
        <v>464.39628482972137</v>
      </c>
    </row>
    <row r="42" spans="1:18" ht="39" customHeight="1">
      <c r="A42" s="46" t="s">
        <v>222</v>
      </c>
      <c r="B42" s="46">
        <f>Analysis!X10</f>
        <v>166067.2607421875</v>
      </c>
      <c r="C42" s="46">
        <f>Analysis!V10</f>
        <v>0.37790348527690298</v>
      </c>
      <c r="D42" s="46">
        <f>Analysis!AR266</f>
        <v>7287.6205139871927</v>
      </c>
      <c r="E42" s="46">
        <f>Analysis!BD218</f>
        <v>7.5469199861241503</v>
      </c>
      <c r="F42" s="46">
        <f>Analysis!AU218</f>
        <v>7.3910435978974487</v>
      </c>
      <c r="G42" s="46">
        <f>Analysis!AR218</f>
        <v>7726.0076002096403</v>
      </c>
      <c r="H42" s="46">
        <f>Analysis!AR230</f>
        <v>7848.2677125055952</v>
      </c>
      <c r="I42" s="46">
        <f>Analysis!AR242</f>
        <v>7272.2457004181788</v>
      </c>
      <c r="J42" s="46">
        <f>Analysis!AR254</f>
        <v>8758.8786722953082</v>
      </c>
      <c r="K42" s="46">
        <f>Analysis!AZ242</f>
        <v>3795.2865923657105</v>
      </c>
      <c r="L42" s="46">
        <f>Analysis!BE218</f>
        <v>3635.596782843515</v>
      </c>
      <c r="M42" s="46">
        <f>Analysis!AV218</f>
        <v>3560.5060575409793</v>
      </c>
      <c r="N42" s="46">
        <f>Analysis!BA242</f>
        <v>6100.8002818582581</v>
      </c>
      <c r="O42" s="46">
        <f>Analysis!BF218</f>
        <v>5844.1040848167504</v>
      </c>
      <c r="P42" s="46">
        <f>Analysis!AW218</f>
        <v>5723.3981758052532</v>
      </c>
      <c r="Q42" s="46">
        <f>Analysis!Z10</f>
        <v>6642.6904296875</v>
      </c>
      <c r="R42" s="46">
        <f>Analysis!AA10</f>
        <v>4643.9628482972139</v>
      </c>
    </row>
    <row r="44" spans="1:18" ht="47.25" customHeight="1">
      <c r="A44" s="62" t="s">
        <v>118</v>
      </c>
      <c r="B44" s="39"/>
      <c r="C44" s="39"/>
      <c r="E44" s="39"/>
      <c r="J44" s="77"/>
      <c r="K44" s="171" t="s">
        <v>68</v>
      </c>
      <c r="L44" s="173"/>
      <c r="M44" s="172"/>
      <c r="N44" s="171" t="s">
        <v>67</v>
      </c>
      <c r="O44" s="173"/>
      <c r="P44" s="172"/>
    </row>
    <row r="45" spans="1:18" ht="47.25" customHeight="1">
      <c r="A45" s="80" t="s">
        <v>85</v>
      </c>
      <c r="B45" s="80" t="s">
        <v>61</v>
      </c>
      <c r="C45" s="80" t="s">
        <v>58</v>
      </c>
      <c r="D45" s="80" t="s">
        <v>120</v>
      </c>
      <c r="E45" s="80" t="s">
        <v>66</v>
      </c>
      <c r="F45" s="80" t="s">
        <v>116</v>
      </c>
      <c r="G45" s="80" t="s">
        <v>62</v>
      </c>
      <c r="H45" s="80" t="s">
        <v>63</v>
      </c>
      <c r="I45" s="80" t="s">
        <v>64</v>
      </c>
      <c r="J45" s="80" t="s">
        <v>65</v>
      </c>
      <c r="K45" s="80" t="s">
        <v>82</v>
      </c>
      <c r="L45" s="80" t="s">
        <v>69</v>
      </c>
      <c r="M45" s="80" t="s">
        <v>117</v>
      </c>
      <c r="N45" s="80" t="s">
        <v>82</v>
      </c>
      <c r="O45" s="80" t="s">
        <v>69</v>
      </c>
      <c r="P45" s="80" t="s">
        <v>117</v>
      </c>
      <c r="Q45" s="84" t="s">
        <v>893</v>
      </c>
      <c r="R45" s="84" t="s">
        <v>894</v>
      </c>
    </row>
    <row r="46" spans="1:18" ht="36.75" customHeight="1">
      <c r="A46" s="46" t="s">
        <v>224</v>
      </c>
      <c r="B46" s="46">
        <f>ROUND(B40,0)</f>
        <v>364016</v>
      </c>
      <c r="C46" s="46">
        <f>ROUND(C40,2)</f>
        <v>0.34</v>
      </c>
      <c r="D46" s="46">
        <f>ROUND(D40,0)</f>
        <v>96</v>
      </c>
      <c r="E46" s="46">
        <f t="shared" ref="E46:F48" si="10">ROUND(E40,2)</f>
        <v>0.06</v>
      </c>
      <c r="F46" s="46">
        <f t="shared" si="10"/>
        <v>0.03</v>
      </c>
      <c r="G46" s="46">
        <f t="shared" ref="G46:P46" si="11">ROUND(G40,0)</f>
        <v>203</v>
      </c>
      <c r="H46" s="46">
        <f t="shared" si="11"/>
        <v>22</v>
      </c>
      <c r="I46" s="46">
        <f t="shared" si="11"/>
        <v>33</v>
      </c>
      <c r="J46" s="46">
        <f t="shared" si="11"/>
        <v>715</v>
      </c>
      <c r="K46" s="46">
        <f t="shared" si="11"/>
        <v>11</v>
      </c>
      <c r="L46" s="46">
        <f t="shared" si="11"/>
        <v>12</v>
      </c>
      <c r="M46" s="46">
        <f t="shared" si="11"/>
        <v>6</v>
      </c>
      <c r="N46" s="46">
        <f t="shared" si="11"/>
        <v>17</v>
      </c>
      <c r="O46" s="46">
        <f t="shared" si="11"/>
        <v>19</v>
      </c>
      <c r="P46" s="46">
        <f t="shared" si="11"/>
        <v>10</v>
      </c>
      <c r="Q46" s="46">
        <f t="shared" ref="Q46:R46" si="12">ROUND(Q40,0)</f>
        <v>146</v>
      </c>
      <c r="R46" s="46">
        <f t="shared" si="12"/>
        <v>46</v>
      </c>
    </row>
    <row r="47" spans="1:18" ht="36.75" customHeight="1">
      <c r="A47" s="46" t="s">
        <v>223</v>
      </c>
      <c r="B47" s="46">
        <f>ROUND(B41,0)</f>
        <v>102954</v>
      </c>
      <c r="C47" s="46">
        <f>ROUND(C41,2)</f>
        <v>0.38</v>
      </c>
      <c r="D47" s="46">
        <f>ROUND(D41,0)</f>
        <v>1274</v>
      </c>
      <c r="E47" s="46">
        <f t="shared" si="10"/>
        <v>0.82</v>
      </c>
      <c r="F47" s="46">
        <f t="shared" si="10"/>
        <v>0.82</v>
      </c>
      <c r="G47" s="46">
        <f t="shared" ref="G47:P47" si="13">ROUND(G41,0)</f>
        <v>1649</v>
      </c>
      <c r="H47" s="46">
        <f t="shared" si="13"/>
        <v>1362</v>
      </c>
      <c r="I47" s="46">
        <f t="shared" si="13"/>
        <v>1226</v>
      </c>
      <c r="J47" s="46">
        <f t="shared" si="13"/>
        <v>2111</v>
      </c>
      <c r="K47" s="46">
        <f t="shared" si="13"/>
        <v>658</v>
      </c>
      <c r="L47" s="46">
        <f t="shared" si="13"/>
        <v>635</v>
      </c>
      <c r="M47" s="46">
        <f t="shared" si="13"/>
        <v>635</v>
      </c>
      <c r="N47" s="46">
        <f t="shared" si="13"/>
        <v>1053</v>
      </c>
      <c r="O47" s="46">
        <f t="shared" si="13"/>
        <v>1016</v>
      </c>
      <c r="P47" s="46">
        <f t="shared" si="13"/>
        <v>1016</v>
      </c>
      <c r="Q47" s="46">
        <f t="shared" ref="Q47:R47" si="14">ROUND(Q41,0)</f>
        <v>412</v>
      </c>
      <c r="R47" s="46">
        <f t="shared" si="14"/>
        <v>464</v>
      </c>
    </row>
    <row r="48" spans="1:18" ht="33" customHeight="1">
      <c r="A48" s="46" t="s">
        <v>222</v>
      </c>
      <c r="B48" s="46">
        <f>ROUND(B42,0)</f>
        <v>166067</v>
      </c>
      <c r="C48" s="46">
        <f>ROUND(C42,2)</f>
        <v>0.38</v>
      </c>
      <c r="D48" s="46">
        <f>ROUND(D42,0)</f>
        <v>7288</v>
      </c>
      <c r="E48" s="46">
        <f t="shared" si="10"/>
        <v>7.55</v>
      </c>
      <c r="F48" s="46">
        <f t="shared" si="10"/>
        <v>7.39</v>
      </c>
      <c r="G48" s="46">
        <f t="shared" ref="G48:P48" si="15">ROUND(G42,0)</f>
        <v>7726</v>
      </c>
      <c r="H48" s="46">
        <f t="shared" si="15"/>
        <v>7848</v>
      </c>
      <c r="I48" s="46">
        <f t="shared" si="15"/>
        <v>7272</v>
      </c>
      <c r="J48" s="46">
        <f t="shared" si="15"/>
        <v>8759</v>
      </c>
      <c r="K48" s="46">
        <f t="shared" si="15"/>
        <v>3795</v>
      </c>
      <c r="L48" s="46">
        <f t="shared" si="15"/>
        <v>3636</v>
      </c>
      <c r="M48" s="46">
        <f t="shared" si="15"/>
        <v>3561</v>
      </c>
      <c r="N48" s="46">
        <f t="shared" si="15"/>
        <v>6101</v>
      </c>
      <c r="O48" s="46">
        <f t="shared" si="15"/>
        <v>5844</v>
      </c>
      <c r="P48" s="46">
        <f t="shared" si="15"/>
        <v>5723</v>
      </c>
      <c r="Q48" s="46">
        <f t="shared" ref="Q48:R48" si="16">ROUND(Q42,0)</f>
        <v>6643</v>
      </c>
      <c r="R48" s="46">
        <f t="shared" si="16"/>
        <v>4644</v>
      </c>
    </row>
    <row r="51" spans="1:16" ht="30" customHeight="1">
      <c r="A51" s="62" t="s">
        <v>119</v>
      </c>
      <c r="K51" s="78" t="s">
        <v>68</v>
      </c>
      <c r="L51" s="82"/>
      <c r="M51" s="79"/>
      <c r="N51" s="78" t="s">
        <v>67</v>
      </c>
      <c r="O51" s="82"/>
      <c r="P51" s="79"/>
    </row>
    <row r="52" spans="1:16" ht="47.25" customHeight="1">
      <c r="A52" s="80" t="s">
        <v>85</v>
      </c>
      <c r="B52" s="80" t="s">
        <v>61</v>
      </c>
      <c r="C52" s="80" t="s">
        <v>58</v>
      </c>
      <c r="D52" s="80" t="s">
        <v>120</v>
      </c>
      <c r="E52" s="80" t="s">
        <v>66</v>
      </c>
      <c r="F52" s="80" t="s">
        <v>116</v>
      </c>
      <c r="G52" s="80" t="s">
        <v>62</v>
      </c>
      <c r="H52" s="80" t="s">
        <v>63</v>
      </c>
      <c r="I52" s="80" t="s">
        <v>64</v>
      </c>
      <c r="J52" s="80" t="s">
        <v>65</v>
      </c>
      <c r="K52" s="80" t="s">
        <v>82</v>
      </c>
      <c r="L52" s="80" t="s">
        <v>69</v>
      </c>
      <c r="M52" s="80" t="s">
        <v>117</v>
      </c>
      <c r="N52" s="80" t="s">
        <v>82</v>
      </c>
      <c r="O52" s="80" t="s">
        <v>69</v>
      </c>
      <c r="P52" s="80" t="s">
        <v>117</v>
      </c>
    </row>
    <row r="53" spans="1:16" ht="36.75" customHeight="1">
      <c r="A53" s="46" t="s">
        <v>224</v>
      </c>
      <c r="B53" s="46">
        <f>Analysis!X2</f>
        <v>364015.84625244141</v>
      </c>
      <c r="C53" s="46">
        <f>Analysis!V2</f>
        <v>0.34018816265987151</v>
      </c>
      <c r="D53" s="46">
        <f>Analysis!AR336</f>
        <v>58.077854549148086</v>
      </c>
      <c r="E53" s="46">
        <f>Analysis!BD288</f>
        <v>1.7128223541085837E-2</v>
      </c>
      <c r="F53" s="46">
        <f>Analysis!AU288</f>
        <v>1.71268224618474E-2</v>
      </c>
      <c r="G53" s="46">
        <f>Analysis!AR312</f>
        <v>131.94372234268386</v>
      </c>
      <c r="H53" s="46">
        <f>Analysis!AR300</f>
        <v>26.450401643151235</v>
      </c>
      <c r="I53" s="46">
        <f>Analysis!AR288</f>
        <v>165.12699015829992</v>
      </c>
      <c r="J53" s="46">
        <f>Analysis!AR324</f>
        <v>943.20332017215287</v>
      </c>
      <c r="K53" s="46">
        <f>Analysis!AZ288</f>
        <v>19.032428214688156</v>
      </c>
      <c r="L53" s="46">
        <f>Analysis!BE288</f>
        <v>3.764280861379333</v>
      </c>
      <c r="M53" s="46">
        <f>Analysis!AV288</f>
        <v>3.7639729452810946</v>
      </c>
      <c r="N53" s="46">
        <f>Analysis!BA288</f>
        <v>28.845236077322859</v>
      </c>
      <c r="O53" s="46">
        <f>Analysis!BF288</f>
        <v>5.7050823406777891</v>
      </c>
      <c r="P53" s="46">
        <f>Analysis!AW288</f>
        <v>5.7046156680890103</v>
      </c>
    </row>
    <row r="54" spans="1:16" ht="36.75" customHeight="1">
      <c r="A54" s="46" t="s">
        <v>223</v>
      </c>
      <c r="B54" s="46">
        <f>Analysis!X6</f>
        <v>102954.41150665283</v>
      </c>
      <c r="C54" s="46">
        <f>Analysis!V6</f>
        <v>0.37519266671280849</v>
      </c>
      <c r="D54" s="46">
        <f>Analysis!AR340</f>
        <v>1512.0870376944581</v>
      </c>
      <c r="E54" s="46">
        <f>Analysis!BD292</f>
        <v>0.80080298482083234</v>
      </c>
      <c r="F54" s="46">
        <f>Analysis!AU292</f>
        <v>0.77550749893122928</v>
      </c>
      <c r="G54" s="46">
        <f>Analysis!AR316</f>
        <v>1551.3203932823262</v>
      </c>
      <c r="H54" s="46">
        <f>Analysis!AR304</f>
        <v>1686.5075687418498</v>
      </c>
      <c r="I54" s="46">
        <f>Analysis!AR292</f>
        <v>1328.7471623152219</v>
      </c>
      <c r="J54" s="46">
        <f>Analysis!AR328</f>
        <v>2363.0222260509595</v>
      </c>
      <c r="K54" s="46">
        <f>Analysis!AZ292</f>
        <v>684.71158137003692</v>
      </c>
      <c r="L54" s="46">
        <f>Analysis!BE292</f>
        <v>622.25831655136801</v>
      </c>
      <c r="M54" s="46">
        <f>Analysis!AV292</f>
        <v>602.60263748376951</v>
      </c>
      <c r="N54" s="46">
        <f>Analysis!BA292</f>
        <v>1095.8763524232045</v>
      </c>
      <c r="O54" s="46">
        <f>Analysis!BF292</f>
        <v>995.92031559166765</v>
      </c>
      <c r="P54" s="46">
        <f>Analysis!AW292</f>
        <v>964.46153138664317</v>
      </c>
    </row>
    <row r="55" spans="1:16" ht="36.75" customHeight="1">
      <c r="A55" s="46" t="s">
        <v>222</v>
      </c>
      <c r="B55" s="46">
        <f>Analysis!X10</f>
        <v>166067.2607421875</v>
      </c>
      <c r="C55" s="46">
        <f>Analysis!V10</f>
        <v>0.37790348527690298</v>
      </c>
      <c r="D55" s="46">
        <f>Analysis!AR344</f>
        <v>7303.3487332616396</v>
      </c>
      <c r="E55" s="46">
        <f>Analysis!BD296</f>
        <v>6.8298326303259156</v>
      </c>
      <c r="F55" s="46">
        <f>Analysis!AU296</f>
        <v>6.7993617302455593</v>
      </c>
      <c r="G55" s="46">
        <f>Analysis!AR320</f>
        <v>6445.4898632631175</v>
      </c>
      <c r="H55" s="46">
        <f>Analysis!AR308</f>
        <v>7103.0359215479302</v>
      </c>
      <c r="I55" s="46">
        <f>Analysis!AR296</f>
        <v>7317.9366821936992</v>
      </c>
      <c r="J55" s="46">
        <f>Analysis!AR332</f>
        <v>7740.2558110602367</v>
      </c>
      <c r="K55" s="46">
        <f>Analysis!AZ296</f>
        <v>3773.0074084145963</v>
      </c>
      <c r="L55" s="46">
        <f>Analysis!BE296</f>
        <v>3290.1524839041917</v>
      </c>
      <c r="M55" s="46">
        <f>Analysis!AV296</f>
        <v>3275.4736604230666</v>
      </c>
      <c r="N55" s="46">
        <f>Analysis!BA296</f>
        <v>6064.9872151976442</v>
      </c>
      <c r="O55" s="46">
        <f>Analysis!BF296</f>
        <v>5288.8135619417189</v>
      </c>
      <c r="P55" s="46">
        <f>Analysis!AW296</f>
        <v>5265.2178285888986</v>
      </c>
    </row>
    <row r="57" spans="1:16" ht="47.25" customHeight="1">
      <c r="A57" s="62" t="s">
        <v>119</v>
      </c>
      <c r="B57" s="39"/>
      <c r="C57" s="39"/>
      <c r="E57" s="39"/>
      <c r="J57" s="77"/>
      <c r="K57" s="78" t="s">
        <v>68</v>
      </c>
      <c r="L57" s="82"/>
      <c r="M57" s="79"/>
      <c r="N57" s="78" t="s">
        <v>67</v>
      </c>
      <c r="O57" s="82"/>
      <c r="P57" s="79"/>
    </row>
    <row r="58" spans="1:16" ht="47.25" customHeight="1">
      <c r="A58" s="80" t="s">
        <v>85</v>
      </c>
      <c r="B58" s="80" t="s">
        <v>61</v>
      </c>
      <c r="C58" s="80" t="s">
        <v>58</v>
      </c>
      <c r="D58" s="80" t="s">
        <v>120</v>
      </c>
      <c r="E58" s="80" t="s">
        <v>66</v>
      </c>
      <c r="F58" s="80" t="s">
        <v>116</v>
      </c>
      <c r="G58" s="80" t="s">
        <v>62</v>
      </c>
      <c r="H58" s="80" t="s">
        <v>63</v>
      </c>
      <c r="I58" s="80" t="s">
        <v>64</v>
      </c>
      <c r="J58" s="80" t="s">
        <v>65</v>
      </c>
      <c r="K58" s="80" t="s">
        <v>82</v>
      </c>
      <c r="L58" s="80" t="s">
        <v>69</v>
      </c>
      <c r="M58" s="80" t="s">
        <v>117</v>
      </c>
      <c r="N58" s="80" t="s">
        <v>82</v>
      </c>
      <c r="O58" s="80" t="s">
        <v>69</v>
      </c>
      <c r="P58" s="80" t="s">
        <v>117</v>
      </c>
    </row>
    <row r="59" spans="1:16" ht="36.75" customHeight="1">
      <c r="A59" s="46" t="s">
        <v>224</v>
      </c>
      <c r="B59" s="46">
        <f>ROUND(B53,0)</f>
        <v>364016</v>
      </c>
      <c r="C59" s="46">
        <f>ROUND(C53,2)</f>
        <v>0.34</v>
      </c>
      <c r="D59" s="46">
        <f>ROUND(D53,0)</f>
        <v>58</v>
      </c>
      <c r="E59" s="46">
        <f>ROUND(E53,2)</f>
        <v>0.02</v>
      </c>
      <c r="F59" s="46">
        <f>ROUND(F53,2)</f>
        <v>0.02</v>
      </c>
      <c r="G59" s="46">
        <f t="shared" ref="G59:P59" si="17">ROUND(G53,0)</f>
        <v>132</v>
      </c>
      <c r="H59" s="46">
        <f t="shared" si="17"/>
        <v>26</v>
      </c>
      <c r="I59" s="46">
        <f t="shared" si="17"/>
        <v>165</v>
      </c>
      <c r="J59" s="46">
        <f t="shared" si="17"/>
        <v>943</v>
      </c>
      <c r="K59" s="46">
        <f t="shared" si="17"/>
        <v>19</v>
      </c>
      <c r="L59" s="46">
        <f t="shared" si="17"/>
        <v>4</v>
      </c>
      <c r="M59" s="46">
        <f t="shared" si="17"/>
        <v>4</v>
      </c>
      <c r="N59" s="46">
        <f t="shared" si="17"/>
        <v>29</v>
      </c>
      <c r="O59" s="46">
        <f t="shared" si="17"/>
        <v>6</v>
      </c>
      <c r="P59" s="46">
        <f t="shared" si="17"/>
        <v>6</v>
      </c>
    </row>
    <row r="60" spans="1:16" ht="27" customHeight="1">
      <c r="A60" s="46" t="s">
        <v>223</v>
      </c>
      <c r="B60" s="46">
        <f t="shared" ref="B60:B61" si="18">ROUND(B54,0)</f>
        <v>102954</v>
      </c>
      <c r="C60" s="46">
        <f t="shared" ref="C60:C61" si="19">ROUND(C54,2)</f>
        <v>0.38</v>
      </c>
      <c r="D60" s="46">
        <f t="shared" ref="D60:D61" si="20">ROUND(D54,0)</f>
        <v>1512</v>
      </c>
      <c r="E60" s="46">
        <f t="shared" ref="E60:F60" si="21">ROUND(E54,2)</f>
        <v>0.8</v>
      </c>
      <c r="F60" s="46">
        <f t="shared" si="21"/>
        <v>0.78</v>
      </c>
      <c r="G60" s="46">
        <f t="shared" ref="G60:P60" si="22">ROUND(G54,0)</f>
        <v>1551</v>
      </c>
      <c r="H60" s="46">
        <f t="shared" si="22"/>
        <v>1687</v>
      </c>
      <c r="I60" s="46">
        <f t="shared" si="22"/>
        <v>1329</v>
      </c>
      <c r="J60" s="46">
        <f t="shared" si="22"/>
        <v>2363</v>
      </c>
      <c r="K60" s="46">
        <f t="shared" si="22"/>
        <v>685</v>
      </c>
      <c r="L60" s="46">
        <f t="shared" si="22"/>
        <v>622</v>
      </c>
      <c r="M60" s="46">
        <f t="shared" si="22"/>
        <v>603</v>
      </c>
      <c r="N60" s="46">
        <f t="shared" si="22"/>
        <v>1096</v>
      </c>
      <c r="O60" s="46">
        <f t="shared" si="22"/>
        <v>996</v>
      </c>
      <c r="P60" s="46">
        <f t="shared" si="22"/>
        <v>964</v>
      </c>
    </row>
    <row r="61" spans="1:16" ht="32.25" customHeight="1">
      <c r="A61" s="46" t="s">
        <v>222</v>
      </c>
      <c r="B61" s="46">
        <f t="shared" si="18"/>
        <v>166067</v>
      </c>
      <c r="C61" s="46">
        <f t="shared" si="19"/>
        <v>0.38</v>
      </c>
      <c r="D61" s="46">
        <f t="shared" si="20"/>
        <v>7303</v>
      </c>
      <c r="E61" s="46">
        <f t="shared" ref="E61:F61" si="23">ROUND(E55,2)</f>
        <v>6.83</v>
      </c>
      <c r="F61" s="46">
        <f t="shared" si="23"/>
        <v>6.8</v>
      </c>
      <c r="G61" s="46">
        <f t="shared" ref="G61:P61" si="24">ROUND(G55,0)</f>
        <v>6445</v>
      </c>
      <c r="H61" s="46">
        <f t="shared" si="24"/>
        <v>7103</v>
      </c>
      <c r="I61" s="46">
        <f t="shared" si="24"/>
        <v>7318</v>
      </c>
      <c r="J61" s="46">
        <f t="shared" si="24"/>
        <v>7740</v>
      </c>
      <c r="K61" s="46">
        <f t="shared" si="24"/>
        <v>3773</v>
      </c>
      <c r="L61" s="46">
        <f t="shared" si="24"/>
        <v>3290</v>
      </c>
      <c r="M61" s="46">
        <f t="shared" si="24"/>
        <v>3275</v>
      </c>
      <c r="N61" s="46">
        <f t="shared" si="24"/>
        <v>6065</v>
      </c>
      <c r="O61" s="46">
        <f t="shared" si="24"/>
        <v>5289</v>
      </c>
      <c r="P61" s="46">
        <f t="shared" si="24"/>
        <v>5265</v>
      </c>
    </row>
  </sheetData>
  <mergeCells count="10">
    <mergeCell ref="E2:J2"/>
    <mergeCell ref="K2:L2"/>
    <mergeCell ref="E8:J8"/>
    <mergeCell ref="K8:L8"/>
    <mergeCell ref="K16:L16"/>
    <mergeCell ref="E16:J16"/>
    <mergeCell ref="K44:M44"/>
    <mergeCell ref="N44:P44"/>
    <mergeCell ref="E24:J24"/>
    <mergeCell ref="K24:N24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85917be-a8ba-4f90-bcc8-7505aa3b85c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A72B1495E49B45B551FE6BF49D6D69" ma:contentTypeVersion="13" ma:contentTypeDescription="Create a new document." ma:contentTypeScope="" ma:versionID="eebfb47da51d9fe91558e68aceeeda86">
  <xsd:schema xmlns:xsd="http://www.w3.org/2001/XMLSchema" xmlns:xs="http://www.w3.org/2001/XMLSchema" xmlns:p="http://schemas.microsoft.com/office/2006/metadata/properties" xmlns:ns3="885917be-a8ba-4f90-bcc8-7505aa3b85cb" xmlns:ns4="22a124d8-b863-4795-a0d7-32edd8cd3393" targetNamespace="http://schemas.microsoft.com/office/2006/metadata/properties" ma:root="true" ma:fieldsID="88cf0508fa03f46959b859a72372b27f" ns3:_="" ns4:_="">
    <xsd:import namespace="885917be-a8ba-4f90-bcc8-7505aa3b85cb"/>
    <xsd:import namespace="22a124d8-b863-4795-a0d7-32edd8cd3393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5917be-a8ba-4f90-bcc8-7505aa3b85cb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a124d8-b863-4795-a0d7-32edd8cd3393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D640090-6784-49EE-92EC-C413755ECE79}">
  <ds:schemaRefs>
    <ds:schemaRef ds:uri="http://schemas.microsoft.com/office/2006/documentManagement/types"/>
    <ds:schemaRef ds:uri="http://schemas.microsoft.com/office/2006/metadata/properties"/>
    <ds:schemaRef ds:uri="22a124d8-b863-4795-a0d7-32edd8cd3393"/>
    <ds:schemaRef ds:uri="885917be-a8ba-4f90-bcc8-7505aa3b85cb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741005B-3387-44C8-9A1A-B03A427BEC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5917be-a8ba-4f90-bcc8-7505aa3b85cb"/>
    <ds:schemaRef ds:uri="22a124d8-b863-4795-a0d7-32edd8cd33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E19092-12BE-469A-8753-7499A12C5D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Cluster_Data</vt:lpstr>
      <vt:lpstr>Positives_Cluster</vt:lpstr>
      <vt:lpstr>Data_tableQuality Check</vt:lpstr>
      <vt:lpstr>Tabelle1</vt:lpstr>
      <vt:lpstr>Analysis</vt:lpstr>
      <vt:lpstr>result table</vt:lpstr>
    </vt:vector>
  </TitlesOfParts>
  <Company>Charité Universitaetsmedizin Berlin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Scheck, Rachel</dc:creator>
  <cp:lastModifiedBy>Scheck, Rachel</cp:lastModifiedBy>
  <dcterms:created xsi:type="dcterms:W3CDTF">2024-03-12T14:37:53Z</dcterms:created>
  <dcterms:modified xsi:type="dcterms:W3CDTF">2024-05-06T11:36:28Z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0x01010020A72B1495E49B45B551FE6BF49D6D69</vt:lpwstr>
  </property>
</Properties>
</file>