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5">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Verdana"/>
      <family val="2"/>
      <strike val="1"/>
      <color theme="1"/>
      <sz val="9"/>
    </font>
  </fonts>
  <fills count="8">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2" tint="-0.09997863704336681"/>
        <bgColor indexed="64"/>
      </patternFill>
    </fill>
    <fill>
      <patternFill patternType="solid">
        <fgColor theme="9" tint="0.599993896298104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2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0" fillId="0" borderId="0" applyAlignment="1" pivotButton="0" quotePrefix="0" xfId="0">
      <alignment horizontal="right"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pivotButton="0" quotePrefix="0" xfId="0"/>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14" fillId="0" borderId="1" applyAlignment="1" pivotButton="0" quotePrefix="0" xfId="0">
      <alignment horizontal="left" vertical="top"/>
    </xf>
    <xf numFmtId="0" fontId="0" fillId="0" borderId="0" applyAlignment="1" pivotButton="0" quotePrefix="0" xfId="0">
      <alignment horizontal="left"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7" borderId="1" applyAlignment="1" pivotButton="0" quotePrefix="0" xfId="0">
      <alignment horizontal="center" vertical="top" wrapText="1"/>
    </xf>
    <xf numFmtId="0" fontId="3" fillId="7"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1" applyAlignment="1" pivotButton="0" quotePrefix="0" xfId="0">
      <alignment horizontal="left" vertical="top" wrapText="1"/>
    </xf>
    <xf numFmtId="0" fontId="14" fillId="0" borderId="1" applyAlignment="1" pivotButton="0" quotePrefix="0" xfId="0">
      <alignment horizontal="left" vertical="top" wrapText="1"/>
    </xf>
    <xf numFmtId="0" fontId="2" fillId="0" borderId="0" applyAlignment="1" pivotButton="0" quotePrefix="0" xfId="0">
      <alignment horizontal="left" vertical="top"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33">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M202" headerRowCount="1">
  <autoFilter ref="A1:DM202"/>
  <tableColumns count="117">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Schreibmeisterbücher aus Liste von A. Wendler"/>
    <tableColumn id="107" name="Schreibmeisterbücher aus Liste von B. Rüdiger"/>
    <tableColumn id="108" name="idn"/>
    <tableColumn id="109" name="akz"/>
    <tableColumn id="110" name="bbg"/>
    <tableColumn id="111" name="standort"/>
    <tableColumn id="112" name="signatur_g"/>
    <tableColumn id="113" name="signatur_a"/>
    <tableColumn id="114" name="titel"/>
    <tableColumn id="115" name="stuecktitel"/>
    <tableColumn id="116" name="umfang"/>
    <tableColumn id="117" name="f4243"/>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M202"/>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Schreibmeisterbücher aus Liste von A. Wendler</t>
        </is>
      </c>
      <c r="DC1" t="inlineStr">
        <is>
          <t>Schreibmeisterbücher aus Liste von B. Rüdiger</t>
        </is>
      </c>
      <c r="DD1" t="inlineStr">
        <is>
          <t>idn</t>
        </is>
      </c>
      <c r="DE1" t="inlineStr">
        <is>
          <t>akz</t>
        </is>
      </c>
      <c r="DF1" t="inlineStr">
        <is>
          <t>bbg</t>
        </is>
      </c>
      <c r="DG1" t="inlineStr">
        <is>
          <t>standort</t>
        </is>
      </c>
      <c r="DH1" t="inlineStr">
        <is>
          <t>signatur_g</t>
        </is>
      </c>
      <c r="DI1" t="inlineStr">
        <is>
          <t>signatur_a</t>
        </is>
      </c>
      <c r="DJ1" t="inlineStr">
        <is>
          <t>titel</t>
        </is>
      </c>
      <c r="DK1" t="inlineStr">
        <is>
          <t>stuecktitel</t>
        </is>
      </c>
      <c r="DL1" t="inlineStr">
        <is>
          <t>umfang</t>
        </is>
      </c>
      <c r="DM1" t="inlineStr">
        <is>
          <t>f4243</t>
        </is>
      </c>
    </row>
    <row r="2">
      <c r="A2" t="inlineStr">
        <is>
          <t>Schreibmeister</t>
        </is>
      </c>
      <c r="B2" t="b">
        <v>1</v>
      </c>
      <c r="C2" t="n">
        <v>1</v>
      </c>
      <c r="D2" t="inlineStr">
        <is>
          <t>L-1796-169506053</t>
        </is>
      </c>
      <c r="E2" t="inlineStr">
        <is>
          <t>Aal</t>
        </is>
      </c>
      <c r="F2" t="inlineStr">
        <is>
          <t>999824015</t>
        </is>
      </c>
      <c r="G2" t="inlineStr">
        <is>
          <t>https://portal.dnb.de/opac.htm?method=simpleSearch&amp;cqlMode=true&amp;query=idn%3D999824015</t>
        </is>
      </c>
      <c r="H2" t="inlineStr">
        <is>
          <t>Bö B I 42/4°</t>
        </is>
      </c>
      <c r="I2" t="inlineStr">
        <is>
          <t>Bö B I 42/4°</t>
        </is>
      </c>
      <c r="J2" t="inlineStr"/>
      <c r="K2" t="inlineStr">
        <is>
          <t>X</t>
        </is>
      </c>
      <c r="L2" t="inlineStr">
        <is>
          <t>Halbpergamentband</t>
        </is>
      </c>
      <c r="M2" t="inlineStr">
        <is>
          <t>bis 25 cm</t>
        </is>
      </c>
      <c r="N2" t="inlineStr">
        <is>
          <t>80° bis 110°, einseitig digitalisierbar?</t>
        </is>
      </c>
      <c r="O2" t="inlineStr">
        <is>
          <t>fester Rücken mit Schmuckprägung, gefaltete Blätter</t>
        </is>
      </c>
      <c r="P2" t="inlineStr"/>
      <c r="Q2" t="inlineStr"/>
      <c r="R2" t="inlineStr">
        <is>
          <t>Signaturfahne austauschen</t>
        </is>
      </c>
      <c r="S2" t="n">
        <v>0</v>
      </c>
      <c r="T2" t="inlineStr"/>
      <c r="U2" t="inlineStr"/>
      <c r="V2" t="inlineStr"/>
      <c r="W2" t="inlineStr"/>
      <c r="X2" t="inlineStr"/>
      <c r="Y2" t="inlineStr"/>
      <c r="Z2" t="inlineStr"/>
      <c r="AA2" t="inlineStr"/>
      <c r="AB2" t="inlineStr"/>
      <c r="AC2" t="inlineStr">
        <is>
          <t>HPg</t>
        </is>
      </c>
      <c r="AD2" t="inlineStr"/>
      <c r="AE2" t="inlineStr"/>
      <c r="AF2" t="inlineStr"/>
      <c r="AG2" t="inlineStr">
        <is>
          <t>h/E</t>
        </is>
      </c>
      <c r="AH2" t="inlineStr"/>
      <c r="AI2" t="inlineStr"/>
      <c r="AJ2" t="inlineStr"/>
      <c r="AK2" t="inlineStr"/>
      <c r="AL2" t="inlineStr"/>
      <c r="AM2" t="inlineStr">
        <is>
          <t>Pa</t>
        </is>
      </c>
      <c r="AN2" t="inlineStr"/>
      <c r="AO2" t="inlineStr"/>
      <c r="AP2" t="inlineStr"/>
      <c r="AQ2" t="inlineStr"/>
      <c r="AR2" t="inlineStr"/>
      <c r="AS2" t="inlineStr"/>
      <c r="AT2" t="inlineStr">
        <is>
          <t>x</t>
        </is>
      </c>
      <c r="AU2" t="inlineStr">
        <is>
          <t>B:22,5x29,5
F:42,5x28,5</t>
        </is>
      </c>
      <c r="AV2" t="inlineStr">
        <is>
          <t>x</t>
        </is>
      </c>
      <c r="AW2" t="inlineStr"/>
      <c r="AX2" t="inlineStr">
        <is>
          <t>x</t>
        </is>
      </c>
      <c r="AY2" t="inlineStr"/>
      <c r="AZ2" t="inlineStr"/>
      <c r="BA2" t="n">
        <v>110</v>
      </c>
      <c r="BB2" t="inlineStr"/>
      <c r="BC2" t="inlineStr"/>
      <c r="BD2" t="inlineStr"/>
      <c r="BE2" t="inlineStr"/>
      <c r="BF2" t="inlineStr"/>
      <c r="BG2" t="inlineStr">
        <is>
          <t>n</t>
        </is>
      </c>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is>
          <t>x</t>
        </is>
      </c>
      <c r="DC2" t="inlineStr">
        <is>
          <t>x</t>
        </is>
      </c>
      <c r="DD2" t="inlineStr">
        <is>
          <t>999824015</t>
        </is>
      </c>
      <c r="DE2" t="inlineStr">
        <is>
          <t>L-1796-169506053</t>
        </is>
      </c>
      <c r="DF2" t="inlineStr">
        <is>
          <t>Aal</t>
        </is>
      </c>
      <c r="DG2" t="inlineStr">
        <is>
          <t>DBSM/F/Bö</t>
        </is>
      </c>
      <c r="DH2" t="inlineStr">
        <is>
          <t>Bö B I 42/4°</t>
        </is>
      </c>
      <c r="DI2" t="inlineStr">
        <is>
          <t>Bö B I 42/4°</t>
        </is>
      </c>
      <c r="DJ2" t="inlineStr">
        <is>
          <t xml:space="preserve">Lʹ @Arte di scrivere tratta dal Dizionario dʹarti e mestieri dellʹEnciclopedia metodica : </t>
        </is>
      </c>
      <c r="DK2" t="inlineStr">
        <is>
          <t xml:space="preserve"> : </t>
        </is>
      </c>
      <c r="DL2" t="inlineStr">
        <is>
          <t>56 S. Text, XV Tav. Kupf.</t>
        </is>
      </c>
      <c r="DM2" t="inlineStr"/>
    </row>
    <row r="3">
      <c r="A3" t="inlineStr">
        <is>
          <t>Schreibmeister</t>
        </is>
      </c>
      <c r="B3" t="b">
        <v>1</v>
      </c>
      <c r="C3" t="n">
        <v>2</v>
      </c>
      <c r="D3" t="inlineStr">
        <is>
          <t>L-1818-157574970</t>
        </is>
      </c>
      <c r="E3" t="inlineStr">
        <is>
          <t>Aal</t>
        </is>
      </c>
      <c r="F3" t="inlineStr">
        <is>
          <t>994698968</t>
        </is>
      </c>
      <c r="G3" t="inlineStr">
        <is>
          <t>https://portal.dnb.de/opac.htm?method=simpleSearch&amp;cqlMode=true&amp;query=idn%3D994698968</t>
        </is>
      </c>
      <c r="H3" t="inlineStr">
        <is>
          <t>Bö B I 279</t>
        </is>
      </c>
      <c r="I3" t="inlineStr">
        <is>
          <t>Bö B I 279</t>
        </is>
      </c>
      <c r="J3" t="inlineStr"/>
      <c r="K3" t="inlineStr">
        <is>
          <t>X</t>
        </is>
      </c>
      <c r="L3" t="inlineStr">
        <is>
          <t>Ledereinband</t>
        </is>
      </c>
      <c r="M3" t="inlineStr">
        <is>
          <t>bis 25 cm</t>
        </is>
      </c>
      <c r="N3" t="inlineStr">
        <is>
          <t>180°</t>
        </is>
      </c>
      <c r="O3" t="inlineStr">
        <is>
          <t>fester Rücken mit Schmuckprägung, gefaltete Blätter</t>
        </is>
      </c>
      <c r="P3" t="inlineStr"/>
      <c r="Q3" t="inlineStr"/>
      <c r="R3" t="inlineStr"/>
      <c r="S3" t="n">
        <v>0</v>
      </c>
      <c r="T3" t="inlineStr"/>
      <c r="U3" t="inlineStr"/>
      <c r="V3" t="inlineStr"/>
      <c r="W3" t="inlineStr"/>
      <c r="X3" t="inlineStr"/>
      <c r="Y3" t="inlineStr"/>
      <c r="Z3" t="inlineStr"/>
      <c r="AA3" t="inlineStr"/>
      <c r="AB3" t="inlineStr"/>
      <c r="AC3" t="inlineStr">
        <is>
          <t>L</t>
        </is>
      </c>
      <c r="AD3" t="inlineStr"/>
      <c r="AE3" t="inlineStr"/>
      <c r="AF3" t="inlineStr"/>
      <c r="AG3" t="inlineStr">
        <is>
          <t>f/V</t>
        </is>
      </c>
      <c r="AH3" t="inlineStr"/>
      <c r="AI3" t="inlineStr"/>
      <c r="AJ3" t="inlineStr"/>
      <c r="AK3" t="inlineStr"/>
      <c r="AL3" t="inlineStr"/>
      <c r="AM3" t="inlineStr">
        <is>
          <t>Pa</t>
        </is>
      </c>
      <c r="AN3" t="inlineStr"/>
      <c r="AO3" t="inlineStr"/>
      <c r="AP3" t="inlineStr"/>
      <c r="AQ3" t="inlineStr"/>
      <c r="AR3" t="inlineStr"/>
      <c r="AS3" t="inlineStr"/>
      <c r="AT3" t="inlineStr">
        <is>
          <t>x</t>
        </is>
      </c>
      <c r="AU3" t="inlineStr"/>
      <c r="AV3" t="inlineStr"/>
      <c r="AW3" t="inlineStr"/>
      <c r="AX3" t="inlineStr"/>
      <c r="AY3" t="inlineStr"/>
      <c r="AZ3" t="inlineStr"/>
      <c r="BA3" t="inlineStr">
        <is>
          <t>max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x</t>
        </is>
      </c>
      <c r="DC3" t="inlineStr">
        <is>
          <t>x</t>
        </is>
      </c>
      <c r="DD3" t="inlineStr">
        <is>
          <t>994698968</t>
        </is>
      </c>
      <c r="DE3" t="inlineStr">
        <is>
          <t>L-1818-157574970</t>
        </is>
      </c>
      <c r="DF3" t="inlineStr">
        <is>
          <t>Aal</t>
        </is>
      </c>
      <c r="DG3" t="inlineStr">
        <is>
          <t>DBSM/F/Bö</t>
        </is>
      </c>
      <c r="DH3" t="inlineStr">
        <is>
          <t>Bö B I 279</t>
        </is>
      </c>
      <c r="DI3" t="inlineStr">
        <is>
          <t>Bö B I 279</t>
        </is>
      </c>
      <c r="DJ3" t="inlineStr">
        <is>
          <t>Elementos teórico-prácticos del arte de escribir por principios con las reglas generales, y particulares del carácter bastardo español : Dispuestas su</t>
        </is>
      </c>
      <c r="DK3" t="inlineStr">
        <is>
          <t xml:space="preserve"> : </t>
        </is>
      </c>
      <c r="DL3" t="inlineStr">
        <is>
          <t>XVI, 78 S., [1] gef. Bl.</t>
        </is>
      </c>
      <c r="DM3" t="inlineStr"/>
    </row>
    <row r="4">
      <c r="A4" t="inlineStr">
        <is>
          <t>Schreibmeister</t>
        </is>
      </c>
      <c r="B4" t="b">
        <v>1</v>
      </c>
      <c r="C4" t="n">
        <v>3</v>
      </c>
      <c r="D4" t="inlineStr">
        <is>
          <t>L-1777-167259407</t>
        </is>
      </c>
      <c r="E4" t="inlineStr">
        <is>
          <t>Aal</t>
        </is>
      </c>
      <c r="F4" t="inlineStr">
        <is>
          <t>998959685</t>
        </is>
      </c>
      <c r="G4" t="inlineStr">
        <is>
          <t>https://portal.dnb.de/opac.htm?method=simpleSearch&amp;cqlMode=true&amp;query=idn%3D998959685</t>
        </is>
      </c>
      <c r="H4" t="inlineStr">
        <is>
          <t>Bö B I 294</t>
        </is>
      </c>
      <c r="I4" t="inlineStr">
        <is>
          <t>Bö B I 294</t>
        </is>
      </c>
      <c r="J4" t="inlineStr"/>
      <c r="K4" t="inlineStr">
        <is>
          <t>X</t>
        </is>
      </c>
      <c r="L4" t="inlineStr">
        <is>
          <t>Ledereinband</t>
        </is>
      </c>
      <c r="M4" t="inlineStr">
        <is>
          <t>bis 25 cm</t>
        </is>
      </c>
      <c r="N4" t="inlineStr">
        <is>
          <t>80° bis 110°, einseitig digitalisierbar?</t>
        </is>
      </c>
      <c r="O4" t="inlineStr">
        <is>
          <t>fester Rücken mit Schmuckprägung</t>
        </is>
      </c>
      <c r="P4" t="inlineStr"/>
      <c r="Q4" t="inlineStr">
        <is>
          <t xml:space="preserve">Papierumschlag </t>
        </is>
      </c>
      <c r="R4" t="inlineStr">
        <is>
          <t>Ja, Signaturfahne austauschen</t>
        </is>
      </c>
      <c r="S4" t="n">
        <v>0</v>
      </c>
      <c r="T4" t="inlineStr"/>
      <c r="U4" t="inlineStr"/>
      <c r="V4" t="inlineStr"/>
      <c r="W4" t="inlineStr"/>
      <c r="X4" t="inlineStr"/>
      <c r="Y4" t="inlineStr"/>
      <c r="Z4" t="inlineStr"/>
      <c r="AA4" t="inlineStr"/>
      <c r="AB4" t="inlineStr"/>
      <c r="AC4" t="inlineStr">
        <is>
          <t>L</t>
        </is>
      </c>
      <c r="AD4" t="inlineStr"/>
      <c r="AE4" t="inlineStr"/>
      <c r="AF4" t="inlineStr"/>
      <c r="AG4" t="inlineStr">
        <is>
          <t>f/V</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60</v>
      </c>
      <c r="BB4" t="inlineStr"/>
      <c r="BC4" t="inlineStr"/>
      <c r="BD4" t="inlineStr"/>
      <c r="BE4" t="inlineStr"/>
      <c r="BF4" t="inlineStr"/>
      <c r="BG4" t="inlineStr">
        <is>
          <t>n</t>
        </is>
      </c>
      <c r="BH4" t="n">
        <v>0</v>
      </c>
      <c r="BI4" t="inlineStr"/>
      <c r="BJ4" t="inlineStr"/>
      <c r="BK4" t="inlineStr"/>
      <c r="BL4" t="inlineStr"/>
      <c r="BM4" t="inlineStr"/>
      <c r="BN4" t="inlineStr">
        <is>
          <t>x sauer</t>
        </is>
      </c>
      <c r="BO4" t="inlineStr">
        <is>
          <t>x</t>
        </is>
      </c>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x</t>
        </is>
      </c>
      <c r="DC4" t="inlineStr">
        <is>
          <t>x</t>
        </is>
      </c>
      <c r="DD4" t="inlineStr">
        <is>
          <t>998959685</t>
        </is>
      </c>
      <c r="DE4" t="inlineStr">
        <is>
          <t>L-1777-167259407</t>
        </is>
      </c>
      <c r="DF4" t="inlineStr">
        <is>
          <t>Aal</t>
        </is>
      </c>
      <c r="DG4" t="inlineStr">
        <is>
          <t>DBSM/F/Bö</t>
        </is>
      </c>
      <c r="DH4" t="inlineStr">
        <is>
          <t>Bö B I 294</t>
        </is>
      </c>
      <c r="DI4" t="inlineStr">
        <is>
          <t>Bö B I 294</t>
        </is>
      </c>
      <c r="DJ4" t="inlineStr">
        <is>
          <t>Arte de escribir, ortografia de la pluma y honra de los profesores de este magisterio : obra dividida en XII. dialogos eruditos ...</t>
        </is>
      </c>
      <c r="DK4" t="inlineStr">
        <is>
          <t xml:space="preserve"> : </t>
        </is>
      </c>
      <c r="DL4" t="inlineStr">
        <is>
          <t>[16] Bl., 255 S.</t>
        </is>
      </c>
      <c r="DM4" t="inlineStr"/>
    </row>
    <row r="5">
      <c r="A5" t="inlineStr">
        <is>
          <t>Schreibmeister</t>
        </is>
      </c>
      <c r="B5" t="b">
        <v>1</v>
      </c>
      <c r="C5" t="n">
        <v>4</v>
      </c>
      <c r="D5" t="inlineStr">
        <is>
          <t>L-1708-174156588</t>
        </is>
      </c>
      <c r="E5" t="inlineStr">
        <is>
          <t>Aal</t>
        </is>
      </c>
      <c r="F5" t="inlineStr">
        <is>
          <t>1001314530</t>
        </is>
      </c>
      <c r="G5" t="inlineStr">
        <is>
          <t>https://portal.dnb.de/opac.htm?method=simpleSearch&amp;cqlMode=true&amp;query=idn%3D1001314530</t>
        </is>
      </c>
      <c r="H5" t="inlineStr">
        <is>
          <t>Bö B I 298</t>
        </is>
      </c>
      <c r="I5" t="inlineStr">
        <is>
          <t>Bö B I 298</t>
        </is>
      </c>
      <c r="J5" t="inlineStr"/>
      <c r="K5" t="inlineStr">
        <is>
          <t>X</t>
        </is>
      </c>
      <c r="L5" t="inlineStr">
        <is>
          <t>Halbpergamentband</t>
        </is>
      </c>
      <c r="M5" t="inlineStr">
        <is>
          <t>bis 25 cm</t>
        </is>
      </c>
      <c r="N5" t="inlineStr">
        <is>
          <t>80° bis 110°, einseitig digitalisierbar?</t>
        </is>
      </c>
      <c r="O5" t="inlineStr">
        <is>
          <t>hohler Rücken</t>
        </is>
      </c>
      <c r="P5" t="inlineStr"/>
      <c r="Q5" t="inlineStr">
        <is>
          <t>Kassette</t>
        </is>
      </c>
      <c r="R5" t="inlineStr">
        <is>
          <t>Nein</t>
        </is>
      </c>
      <c r="S5" t="n">
        <v>0</v>
      </c>
      <c r="T5" t="inlineStr"/>
      <c r="U5" t="inlineStr"/>
      <c r="V5" t="inlineStr"/>
      <c r="W5" t="inlineStr"/>
      <c r="X5" t="inlineStr"/>
      <c r="Y5" t="inlineStr"/>
      <c r="Z5" t="inlineStr"/>
      <c r="AA5" t="inlineStr"/>
      <c r="AB5" t="inlineStr"/>
      <c r="AC5" t="inlineStr">
        <is>
          <t>HPg</t>
        </is>
      </c>
      <c r="AD5" t="inlineStr"/>
      <c r="AE5" t="inlineStr"/>
      <c r="AF5" t="inlineStr">
        <is>
          <t>x</t>
        </is>
      </c>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80</v>
      </c>
      <c r="BB5" t="inlineStr"/>
      <c r="BC5" t="inlineStr"/>
      <c r="BD5" t="inlineStr"/>
      <c r="BE5" t="inlineStr"/>
      <c r="BF5" t="inlineStr"/>
      <c r="BG5" t="inlineStr">
        <is>
          <t>n</t>
        </is>
      </c>
      <c r="BH5" t="n">
        <v>0</v>
      </c>
      <c r="BI5" t="inlineStr"/>
      <c r="BJ5" t="inlineStr">
        <is>
          <t>Wellpappe</t>
        </is>
      </c>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x</t>
        </is>
      </c>
      <c r="DC5" t="inlineStr">
        <is>
          <t>x</t>
        </is>
      </c>
      <c r="DD5" t="inlineStr">
        <is>
          <t>1001314530</t>
        </is>
      </c>
      <c r="DE5" t="inlineStr">
        <is>
          <t>L-1708-174156588</t>
        </is>
      </c>
      <c r="DF5" t="inlineStr">
        <is>
          <t>Aal</t>
        </is>
      </c>
      <c r="DG5" t="inlineStr">
        <is>
          <t>DBSM/F/Bö</t>
        </is>
      </c>
      <c r="DH5" t="inlineStr">
        <is>
          <t>Bö B I 298</t>
        </is>
      </c>
      <c r="DI5" t="inlineStr">
        <is>
          <t>Bö B I 298</t>
        </is>
      </c>
      <c r="DJ5" t="inlineStr">
        <is>
          <t>Der @wohl=erfahrne In allerhand ungemein-Curieusen Schreib-Arten auch sowol ergötzlichen als Sinn-reichen Gemüths-Übungen Anweisende Schreib Künstler,</t>
        </is>
      </c>
      <c r="DK5" t="inlineStr">
        <is>
          <t xml:space="preserve"> : </t>
        </is>
      </c>
      <c r="DL5" t="inlineStr">
        <is>
          <t>Tit. Kupf., [7] Bl., 462 S., [18] Bl.</t>
        </is>
      </c>
      <c r="DM5" t="inlineStr"/>
    </row>
    <row r="6">
      <c r="A6" t="inlineStr">
        <is>
          <t>Schreibmeister</t>
        </is>
      </c>
      <c r="B6" t="b">
        <v>1</v>
      </c>
      <c r="C6" t="n">
        <v>5</v>
      </c>
      <c r="D6" t="inlineStr">
        <is>
          <t>L-1722-154872350</t>
        </is>
      </c>
      <c r="E6" t="inlineStr">
        <is>
          <t>Afl</t>
        </is>
      </c>
      <c r="F6" t="inlineStr">
        <is>
          <t>994252668</t>
        </is>
      </c>
      <c r="G6" t="inlineStr">
        <is>
          <t>https://portal.dnb.de/opac.htm?method=simpleSearch&amp;cqlMode=true&amp;query=idn%3D994252668</t>
        </is>
      </c>
      <c r="H6" t="inlineStr">
        <is>
          <t>Bö B I 305/2°</t>
        </is>
      </c>
      <c r="I6" t="inlineStr">
        <is>
          <t>Bö B I 305/2°</t>
        </is>
      </c>
      <c r="J6" t="inlineStr"/>
      <c r="K6" t="inlineStr">
        <is>
          <t>X</t>
        </is>
      </c>
      <c r="L6" t="inlineStr">
        <is>
          <t>Halbledereinband</t>
        </is>
      </c>
      <c r="M6" t="inlineStr">
        <is>
          <t>bis 42 cm</t>
        </is>
      </c>
      <c r="N6" t="inlineStr">
        <is>
          <t>180°</t>
        </is>
      </c>
      <c r="O6" t="inlineStr"/>
      <c r="P6" t="inlineStr"/>
      <c r="Q6" t="inlineStr"/>
      <c r="R6" t="inlineStr"/>
      <c r="S6" t="n">
        <v>2</v>
      </c>
      <c r="T6" t="inlineStr"/>
      <c r="U6" t="inlineStr"/>
      <c r="V6" t="inlineStr"/>
      <c r="W6" t="inlineStr"/>
      <c r="X6" t="inlineStr"/>
      <c r="Y6" t="inlineStr"/>
      <c r="Z6" t="inlineStr"/>
      <c r="AA6" t="inlineStr"/>
      <c r="AB6" t="inlineStr"/>
      <c r="AC6" t="inlineStr">
        <is>
          <t>HL</t>
        </is>
      </c>
      <c r="AD6" t="inlineStr"/>
      <c r="AE6" t="inlineStr"/>
      <c r="AF6" t="inlineStr"/>
      <c r="AG6" t="inlineStr">
        <is>
          <t>f</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is>
          <t>x</t>
        </is>
      </c>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x</t>
        </is>
      </c>
      <c r="DC6" t="inlineStr">
        <is>
          <t>x</t>
        </is>
      </c>
      <c r="DD6" t="inlineStr">
        <is>
          <t>994252668</t>
        </is>
      </c>
      <c r="DE6" t="inlineStr">
        <is>
          <t>L-1722-154872350</t>
        </is>
      </c>
      <c r="DF6" t="inlineStr">
        <is>
          <t>Afl</t>
        </is>
      </c>
      <c r="DG6" t="inlineStr">
        <is>
          <t>DBSM/F/Bö</t>
        </is>
      </c>
      <c r="DH6" t="inlineStr">
        <is>
          <t>Bö B I 305/2°</t>
        </is>
      </c>
      <c r="DI6" t="inlineStr">
        <is>
          <t>Bö B I 305/2°</t>
        </is>
      </c>
      <c r="DJ6" t="inlineStr">
        <is>
          <t>[Nova Escola para aprender a ler, escrever et contar</t>
        </is>
      </c>
      <c r="DK6" t="inlineStr">
        <is>
          <t>[Pt. 1.] : Exercicio o louvor das letras, que o mundo acclamatem na nobresa o melhor berço, aque illustrata a fama por mais sagrada y splendor</t>
        </is>
      </c>
      <c r="DL6" t="inlineStr">
        <is>
          <t>[1], 44 Kupf.-Taf.</t>
        </is>
      </c>
      <c r="DM6" t="inlineStr"/>
    </row>
    <row r="7">
      <c r="A7" t="inlineStr">
        <is>
          <t>Schreibmeister</t>
        </is>
      </c>
      <c r="B7" t="b">
        <v>1</v>
      </c>
      <c r="C7" t="n">
        <v>6</v>
      </c>
      <c r="D7" t="inlineStr">
        <is>
          <t>L-1795-154003360</t>
        </is>
      </c>
      <c r="E7" t="inlineStr">
        <is>
          <t>Aal</t>
        </is>
      </c>
      <c r="F7" t="inlineStr">
        <is>
          <t>993915078</t>
        </is>
      </c>
      <c r="G7" t="inlineStr">
        <is>
          <t>https://portal.dnb.de/opac.htm?method=simpleSearch&amp;cqlMode=true&amp;query=idn%3D993915078</t>
        </is>
      </c>
      <c r="H7" t="inlineStr">
        <is>
          <t>Bö B I 306</t>
        </is>
      </c>
      <c r="I7" t="inlineStr">
        <is>
          <t>Bö B I 306</t>
        </is>
      </c>
      <c r="J7" t="inlineStr"/>
      <c r="K7" t="inlineStr">
        <is>
          <t>X</t>
        </is>
      </c>
      <c r="L7" t="inlineStr">
        <is>
          <t>Ledereinband</t>
        </is>
      </c>
      <c r="M7" t="inlineStr">
        <is>
          <t>bis 25 cm</t>
        </is>
      </c>
      <c r="N7" t="inlineStr">
        <is>
          <t>80° bis 110°, einseitig digitalisierbar?</t>
        </is>
      </c>
      <c r="O7" t="inlineStr">
        <is>
          <t>fester Rücken mit Schmuckprägung</t>
        </is>
      </c>
      <c r="P7" t="inlineStr"/>
      <c r="Q7" t="inlineStr">
        <is>
          <t>Archivkarton</t>
        </is>
      </c>
      <c r="R7" t="inlineStr">
        <is>
          <t>Nein</t>
        </is>
      </c>
      <c r="S7" t="n">
        <v>0</v>
      </c>
      <c r="T7" t="inlineStr"/>
      <c r="U7" t="inlineStr"/>
      <c r="V7" t="inlineStr"/>
      <c r="W7" t="inlineStr"/>
      <c r="X7" t="inlineStr"/>
      <c r="Y7" t="inlineStr"/>
      <c r="Z7" t="inlineStr"/>
      <c r="AA7" t="inlineStr"/>
      <c r="AB7" t="inlineStr"/>
      <c r="AC7" t="inlineStr">
        <is>
          <t>L</t>
        </is>
      </c>
      <c r="AD7" t="inlineStr"/>
      <c r="AE7" t="inlineStr"/>
      <c r="AF7" t="inlineStr">
        <is>
          <t>x</t>
        </is>
      </c>
      <c r="AG7" t="inlineStr">
        <is>
          <t>f/V</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n">
        <v>45</v>
      </c>
      <c r="BB7" t="inlineStr"/>
      <c r="BC7" t="inlineStr"/>
      <c r="BD7" t="inlineStr"/>
      <c r="BE7" t="inlineStr"/>
      <c r="BF7" t="inlineStr"/>
      <c r="BG7" t="inlineStr">
        <is>
          <t>n</t>
        </is>
      </c>
      <c r="BH7" t="n">
        <v>0</v>
      </c>
      <c r="BI7" t="inlineStr"/>
      <c r="BJ7" t="inlineStr">
        <is>
          <t>Wellpappe</t>
        </is>
      </c>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x</t>
        </is>
      </c>
      <c r="DC7" t="inlineStr">
        <is>
          <t>x</t>
        </is>
      </c>
      <c r="DD7" t="inlineStr">
        <is>
          <t>993915078</t>
        </is>
      </c>
      <c r="DE7" t="inlineStr">
        <is>
          <t>L-1795-154003360</t>
        </is>
      </c>
      <c r="DF7" t="inlineStr">
        <is>
          <t>Aal</t>
        </is>
      </c>
      <c r="DG7" t="inlineStr">
        <is>
          <t>DBSM/F/Bö</t>
        </is>
      </c>
      <c r="DH7" t="inlineStr">
        <is>
          <t>Bö B I 306</t>
        </is>
      </c>
      <c r="DI7" t="inlineStr">
        <is>
          <t>Bö B I 306</t>
        </is>
      </c>
      <c r="DJ7" t="inlineStr">
        <is>
          <t>Arte de escribir por reglas y sin muestras, establecido de orden superior en los Reales Sitios de San Ildefonso y Valsain despues de haberse experimen</t>
        </is>
      </c>
      <c r="DK7" t="inlineStr">
        <is>
          <t xml:space="preserve"> : </t>
        </is>
      </c>
      <c r="DL7" t="inlineStr">
        <is>
          <t>[4] Bl., XXXIX, 111 S., [29] z.T1 dopp. seit. Kupf.</t>
        </is>
      </c>
      <c r="DM7" t="inlineStr"/>
    </row>
    <row r="8">
      <c r="A8" t="inlineStr">
        <is>
          <t>Schreibmeister</t>
        </is>
      </c>
      <c r="B8" t="b">
        <v>1</v>
      </c>
      <c r="C8" t="n">
        <v>7</v>
      </c>
      <c r="D8" t="inlineStr">
        <is>
          <t>L-1647-154450324</t>
        </is>
      </c>
      <c r="E8" t="inlineStr">
        <is>
          <t>Aal</t>
        </is>
      </c>
      <c r="F8" t="inlineStr">
        <is>
          <t>99406280X</t>
        </is>
      </c>
      <c r="G8" t="inlineStr">
        <is>
          <t>https://portal.dnb.de/opac.htm?method=simpleSearch&amp;cqlMode=true&amp;query=idn%3D99406280X</t>
        </is>
      </c>
      <c r="H8" t="inlineStr">
        <is>
          <t>Bö B I 311/4°</t>
        </is>
      </c>
      <c r="I8" t="inlineStr">
        <is>
          <t>Bö B I 311/4°</t>
        </is>
      </c>
      <c r="J8" t="inlineStr"/>
      <c r="K8" t="inlineStr">
        <is>
          <t>X</t>
        </is>
      </c>
      <c r="L8" t="inlineStr">
        <is>
          <t>Halbledereinband</t>
        </is>
      </c>
      <c r="M8" t="inlineStr">
        <is>
          <t>bis 35 cm</t>
        </is>
      </c>
      <c r="N8" t="inlineStr">
        <is>
          <t>180°</t>
        </is>
      </c>
      <c r="O8" t="inlineStr"/>
      <c r="P8" t="inlineStr"/>
      <c r="Q8" t="inlineStr"/>
      <c r="R8" t="inlineStr"/>
      <c r="S8" t="n">
        <v>2</v>
      </c>
      <c r="T8" t="inlineStr"/>
      <c r="U8" t="inlineStr"/>
      <c r="V8" t="inlineStr"/>
      <c r="W8" t="inlineStr"/>
      <c r="X8" t="inlineStr"/>
      <c r="Y8" t="inlineStr"/>
      <c r="Z8" t="inlineStr">
        <is>
          <t>QF (44x36)</t>
        </is>
      </c>
      <c r="AA8" t="inlineStr"/>
      <c r="AB8" t="inlineStr"/>
      <c r="AC8" t="inlineStr">
        <is>
          <t>HG</t>
        </is>
      </c>
      <c r="AD8" t="inlineStr"/>
      <c r="AE8" t="inlineStr"/>
      <c r="AF8" t="inlineStr"/>
      <c r="AG8" t="inlineStr">
        <is>
          <t>h/E</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is>
          <t>x</t>
        </is>
      </c>
      <c r="AW8" t="inlineStr"/>
      <c r="AX8" t="inlineStr"/>
      <c r="AY8" t="inlineStr"/>
      <c r="AZ8" t="inlineStr"/>
      <c r="BA8" t="n">
        <v>180</v>
      </c>
      <c r="BB8" t="inlineStr"/>
      <c r="BC8" t="inlineStr"/>
      <c r="BD8" t="inlineStr"/>
      <c r="BE8" t="inlineStr"/>
      <c r="BF8" t="inlineStr"/>
      <c r="BG8" t="inlineStr">
        <is>
          <t>ja vor</t>
        </is>
      </c>
      <c r="BH8" t="n">
        <v>5</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is>
          <t>x</t>
        </is>
      </c>
      <c r="CR8" t="inlineStr">
        <is>
          <t>x</t>
        </is>
      </c>
      <c r="CS8" t="inlineStr"/>
      <c r="CT8" t="inlineStr"/>
      <c r="CU8" t="inlineStr"/>
      <c r="CV8" t="inlineStr"/>
      <c r="CW8" t="inlineStr"/>
      <c r="CX8" t="inlineStr"/>
      <c r="CY8" t="inlineStr"/>
      <c r="CZ8" t="n">
        <v>5</v>
      </c>
      <c r="DA8" t="inlineStr">
        <is>
          <t>nur das Nötigste, Gelenke belassen</t>
        </is>
      </c>
      <c r="DB8" t="inlineStr">
        <is>
          <t>x</t>
        </is>
      </c>
      <c r="DC8" t="inlineStr">
        <is>
          <t>x</t>
        </is>
      </c>
      <c r="DD8" t="inlineStr">
        <is>
          <t>99406280X</t>
        </is>
      </c>
      <c r="DE8" t="inlineStr">
        <is>
          <t>L-1647-154450324</t>
        </is>
      </c>
      <c r="DF8" t="inlineStr">
        <is>
          <t>Aal</t>
        </is>
      </c>
      <c r="DG8" t="inlineStr">
        <is>
          <t>DBSM/F/Bö</t>
        </is>
      </c>
      <c r="DH8" t="inlineStr">
        <is>
          <t>Bö B I 311/4°</t>
        </is>
      </c>
      <c r="DI8" t="inlineStr">
        <is>
          <t>Bö B I 311/4°</t>
        </is>
      </c>
      <c r="DJ8" t="inlineStr">
        <is>
          <t>Les @Écritures Financiere, Et Italienne-Bastarde Dans Leur Naturel ... : Avec Des Alphabets Et Pieces D'Écritures Des Nations Etrangeres</t>
        </is>
      </c>
      <c r="DK8" t="inlineStr">
        <is>
          <t xml:space="preserve"> : </t>
        </is>
      </c>
      <c r="DL8" t="inlineStr">
        <is>
          <t>Tit., [1] Bl. Text m. Hinweis d. Verlegers, Portr., [53] Taf</t>
        </is>
      </c>
      <c r="DM8" t="inlineStr"/>
    </row>
    <row r="9">
      <c r="A9" t="inlineStr">
        <is>
          <t>Schreibmeister</t>
        </is>
      </c>
      <c r="B9" t="b">
        <v>1</v>
      </c>
      <c r="C9" t="n">
        <v>8</v>
      </c>
      <c r="D9" t="inlineStr">
        <is>
          <t>L-1770-154528331</t>
        </is>
      </c>
      <c r="E9" t="inlineStr">
        <is>
          <t>Aal</t>
        </is>
      </c>
      <c r="F9" t="inlineStr">
        <is>
          <t>994120303</t>
        </is>
      </c>
      <c r="G9" t="inlineStr">
        <is>
          <t>https://portal.dnb.de/opac.htm?method=simpleSearch&amp;cqlMode=true&amp;query=idn%3D994120303</t>
        </is>
      </c>
      <c r="H9" t="inlineStr">
        <is>
          <t>(Großformate)</t>
        </is>
      </c>
      <c r="I9" t="inlineStr">
        <is>
          <t>Bö B I 319/2°</t>
        </is>
      </c>
      <c r="J9" t="inlineStr"/>
      <c r="K9" t="inlineStr">
        <is>
          <t>X</t>
        </is>
      </c>
      <c r="L9" t="inlineStr">
        <is>
          <t>Papier- oder Pappeinband</t>
        </is>
      </c>
      <c r="M9" t="inlineStr">
        <is>
          <t>&gt; 42 cm</t>
        </is>
      </c>
      <c r="N9" t="inlineStr">
        <is>
          <t>180°</t>
        </is>
      </c>
      <c r="O9" t="inlineStr"/>
      <c r="P9" t="inlineStr"/>
      <c r="Q9" t="inlineStr"/>
      <c r="R9" t="inlineStr"/>
      <c r="S9" t="n">
        <v>2</v>
      </c>
      <c r="T9" t="inlineStr"/>
      <c r="U9" t="inlineStr"/>
      <c r="V9" t="inlineStr"/>
      <c r="W9" t="inlineStr"/>
      <c r="X9" t="inlineStr"/>
      <c r="Y9" t="inlineStr">
        <is>
          <t>38x43</t>
        </is>
      </c>
      <c r="Z9" t="inlineStr"/>
      <c r="AA9" t="inlineStr"/>
      <c r="AB9" t="inlineStr"/>
      <c r="AC9" t="inlineStr">
        <is>
          <t>Pa</t>
        </is>
      </c>
      <c r="AD9" t="inlineStr"/>
      <c r="AE9" t="inlineStr"/>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is>
          <t>x</t>
        </is>
      </c>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is>
          <t>x</t>
        </is>
      </c>
      <c r="BP9" t="inlineStr">
        <is>
          <t>Gelenke sind kaputt aber stabil, Umschlag anfertigen</t>
        </is>
      </c>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x</t>
        </is>
      </c>
      <c r="DC9" t="inlineStr">
        <is>
          <t>x</t>
        </is>
      </c>
      <c r="DD9" t="inlineStr">
        <is>
          <t>994120303</t>
        </is>
      </c>
      <c r="DE9" t="inlineStr">
        <is>
          <t>L-1770-154528331</t>
        </is>
      </c>
      <c r="DF9" t="inlineStr">
        <is>
          <t>Aal</t>
        </is>
      </c>
      <c r="DG9" t="inlineStr">
        <is>
          <t>DBSM/F/Bö</t>
        </is>
      </c>
      <c r="DH9" t="inlineStr">
        <is>
          <t>(Großformate)</t>
        </is>
      </c>
      <c r="DI9" t="inlineStr">
        <is>
          <t>Bö B I 319/2°</t>
        </is>
      </c>
      <c r="DJ9" t="inlineStr">
        <is>
          <t>Les @Agrémens de l'Écriture Moderne, Ou Exposition du Gout actuel des François sur l'Art d'Écrire : Dédié à Monsiur le Marquis de Thiboutos</t>
        </is>
      </c>
      <c r="DK9" t="inlineStr">
        <is>
          <t xml:space="preserve"> : </t>
        </is>
      </c>
      <c r="DL9" t="inlineStr">
        <is>
          <t>23 Kupf.-Taf. einschl. Tit.</t>
        </is>
      </c>
      <c r="DM9" t="inlineStr"/>
    </row>
    <row r="10">
      <c r="A10" t="inlineStr">
        <is>
          <t>Schreibmeister</t>
        </is>
      </c>
      <c r="B10" t="b">
        <v>1</v>
      </c>
      <c r="C10" t="n">
        <v>9</v>
      </c>
      <c r="D10" t="inlineStr">
        <is>
          <t>L-1743-154844934</t>
        </is>
      </c>
      <c r="E10" t="inlineStr">
        <is>
          <t>Aal</t>
        </is>
      </c>
      <c r="F10" t="inlineStr">
        <is>
          <t>994227140</t>
        </is>
      </c>
      <c r="G10" t="inlineStr">
        <is>
          <t>https://portal.dnb.de/opac.htm?method=simpleSearch&amp;cqlMode=true&amp;query=idn%3D994227140</t>
        </is>
      </c>
      <c r="H10" t="inlineStr">
        <is>
          <t>Bö B I 323</t>
        </is>
      </c>
      <c r="I10" t="inlineStr">
        <is>
          <t>Bö B I 323/4°</t>
        </is>
      </c>
      <c r="J10" t="inlineStr"/>
      <c r="K10" t="inlineStr">
        <is>
          <t>X</t>
        </is>
      </c>
      <c r="L10" t="inlineStr">
        <is>
          <t>Ledereinband</t>
        </is>
      </c>
      <c r="M10" t="inlineStr">
        <is>
          <t>bis 42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L</t>
        </is>
      </c>
      <c r="AD10" t="inlineStr"/>
      <c r="AE10" t="inlineStr"/>
      <c r="AF10" t="inlineStr">
        <is>
          <t>x</t>
        </is>
      </c>
      <c r="AG10" t="inlineStr">
        <is>
          <t>f</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is>
          <t>x</t>
        </is>
      </c>
      <c r="AW10" t="inlineStr"/>
      <c r="AX10" t="inlineStr"/>
      <c r="AY10" t="inlineStr"/>
      <c r="AZ10" t="inlineStr"/>
      <c r="BA10" t="n">
        <v>110</v>
      </c>
      <c r="BB10" t="inlineStr"/>
      <c r="BC10" t="inlineStr"/>
      <c r="BD10" t="inlineStr"/>
      <c r="BE10" t="inlineStr"/>
      <c r="BF10" t="inlineStr"/>
      <c r="BG10" t="inlineStr">
        <is>
          <t>n</t>
        </is>
      </c>
      <c r="BH10" t="n">
        <v>0</v>
      </c>
      <c r="BI10" t="inlineStr"/>
      <c r="BJ10" t="inlineStr">
        <is>
          <t>Gewebe</t>
        </is>
      </c>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x</t>
        </is>
      </c>
      <c r="DC10" t="inlineStr">
        <is>
          <t>x</t>
        </is>
      </c>
      <c r="DD10" t="inlineStr">
        <is>
          <t>994227140</t>
        </is>
      </c>
      <c r="DE10" t="inlineStr">
        <is>
          <t>L-1743-154844934</t>
        </is>
      </c>
      <c r="DF10" t="inlineStr">
        <is>
          <t>Aal</t>
        </is>
      </c>
      <c r="DG10" t="inlineStr">
        <is>
          <t>DBSM/F/Bö</t>
        </is>
      </c>
      <c r="DH10" t="inlineStr">
        <is>
          <t>Bö B I 323</t>
        </is>
      </c>
      <c r="DI10" t="inlineStr">
        <is>
          <t>Bö B I 323</t>
        </is>
      </c>
      <c r="DJ10" t="inlineStr">
        <is>
          <t>The @Universal Penman : Or the art of writing made useful to the gentleman and scholar, as well as the man of business ...</t>
        </is>
      </c>
      <c r="DK10" t="inlineStr">
        <is>
          <t xml:space="preserve"> : </t>
        </is>
      </c>
      <c r="DL10" t="inlineStr">
        <is>
          <t>Frontisp., 212 Kupfertaf. einschl. 2 Tit. u. 2 Widmgsbll.; mit bes. Zählg d. Dopp. Bogen: I-LII</t>
        </is>
      </c>
      <c r="DM10" t="inlineStr"/>
    </row>
    <row r="11">
      <c r="A11" t="inlineStr">
        <is>
          <t>Schreibmeister</t>
        </is>
      </c>
      <c r="B11" t="b">
        <v>1</v>
      </c>
      <c r="C11" t="n">
        <v>10</v>
      </c>
      <c r="D11" t="inlineStr">
        <is>
          <t>L-1732-154867489</t>
        </is>
      </c>
      <c r="E11" t="inlineStr">
        <is>
          <t>Aal</t>
        </is>
      </c>
      <c r="F11" t="inlineStr">
        <is>
          <t>994248199</t>
        </is>
      </c>
      <c r="G11" t="inlineStr">
        <is>
          <t>https://portal.dnb.de/opac.htm?method=simpleSearch&amp;cqlMode=true&amp;query=idn%3D994248199</t>
        </is>
      </c>
      <c r="H11" t="inlineStr">
        <is>
          <t>Bö B I 324</t>
        </is>
      </c>
      <c r="I11" t="inlineStr">
        <is>
          <t>Bö B I 324</t>
        </is>
      </c>
      <c r="J11" t="inlineStr"/>
      <c r="K11" t="inlineStr">
        <is>
          <t>X</t>
        </is>
      </c>
      <c r="L11" t="inlineStr">
        <is>
          <t>Ledereinband</t>
        </is>
      </c>
      <c r="M11" t="inlineStr">
        <is>
          <t>bis 25 cm</t>
        </is>
      </c>
      <c r="N11" t="inlineStr">
        <is>
          <t>80° bis 110°, einseitig digitalisierbar?</t>
        </is>
      </c>
      <c r="O11" t="inlineStr">
        <is>
          <t>fester Rücken mit Schmuckprägung</t>
        </is>
      </c>
      <c r="P11" t="inlineStr"/>
      <c r="Q11" t="inlineStr">
        <is>
          <t>Kassette</t>
        </is>
      </c>
      <c r="R11" t="inlineStr">
        <is>
          <t>Nein</t>
        </is>
      </c>
      <c r="S11" t="n">
        <v>0</v>
      </c>
      <c r="T11" t="inlineStr"/>
      <c r="U11" t="inlineStr"/>
      <c r="V11" t="inlineStr"/>
      <c r="W11" t="inlineStr"/>
      <c r="X11" t="inlineStr"/>
      <c r="Y11" t="inlineStr"/>
      <c r="Z11" t="inlineStr"/>
      <c r="AA11" t="inlineStr"/>
      <c r="AB11" t="inlineStr"/>
      <c r="AC11" t="inlineStr">
        <is>
          <t>L</t>
        </is>
      </c>
      <c r="AD11" t="inlineStr"/>
      <c r="AE11" t="inlineStr"/>
      <c r="AF11" t="inlineStr"/>
      <c r="AG11" t="inlineStr">
        <is>
          <t>f/V</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60</v>
      </c>
      <c r="BB11" t="inlineStr"/>
      <c r="BC11" t="inlineStr"/>
      <c r="BD11" t="inlineStr"/>
      <c r="BE11" t="inlineStr"/>
      <c r="BF11" t="inlineStr">
        <is>
          <t>x</t>
        </is>
      </c>
      <c r="BG11" t="inlineStr">
        <is>
          <t>n</t>
        </is>
      </c>
      <c r="BH11" t="n">
        <v>0</v>
      </c>
      <c r="BI11" t="inlineStr"/>
      <c r="BJ11" t="inlineStr">
        <is>
          <t>Wellpappe</t>
        </is>
      </c>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x</t>
        </is>
      </c>
      <c r="DC11" t="inlineStr">
        <is>
          <t>x</t>
        </is>
      </c>
      <c r="DD11" t="inlineStr">
        <is>
          <t>994248199</t>
        </is>
      </c>
      <c r="DE11" t="inlineStr">
        <is>
          <t>L-1732-154867489</t>
        </is>
      </c>
      <c r="DF11" t="inlineStr">
        <is>
          <t>Aal</t>
        </is>
      </c>
      <c r="DG11" t="inlineStr">
        <is>
          <t>DBSM/F/Bö</t>
        </is>
      </c>
      <c r="DH11" t="inlineStr">
        <is>
          <t>Bö B I 324</t>
        </is>
      </c>
      <c r="DI11" t="inlineStr">
        <is>
          <t>Bö B I 324</t>
        </is>
      </c>
      <c r="DJ11" t="inlineStr">
        <is>
          <t xml:space="preserve">Les @elemens ou premières instructions de la jeunesse : </t>
        </is>
      </c>
      <c r="DK11" t="inlineStr">
        <is>
          <t xml:space="preserve"> : </t>
        </is>
      </c>
      <c r="DL11" t="inlineStr">
        <is>
          <t>Verf. Portr., [6] Bl., 20 S., [40] Kupf. Taf., 323 S., [2] Bl.</t>
        </is>
      </c>
      <c r="DM11" t="inlineStr"/>
    </row>
    <row r="12">
      <c r="A12" t="inlineStr">
        <is>
          <t>Schreibmeister</t>
        </is>
      </c>
      <c r="B12" t="b">
        <v>1</v>
      </c>
      <c r="C12" t="n">
        <v>11</v>
      </c>
      <c r="D12" t="inlineStr">
        <is>
          <t>L-1732-15486515X</t>
        </is>
      </c>
      <c r="E12" t="inlineStr">
        <is>
          <t>Aal</t>
        </is>
      </c>
      <c r="F12" t="inlineStr">
        <is>
          <t>99424603X</t>
        </is>
      </c>
      <c r="G12" t="inlineStr">
        <is>
          <t>https://portal.dnb.de/opac.htm?method=simpleSearch&amp;cqlMode=true&amp;query=idn%3D99424603X</t>
        </is>
      </c>
      <c r="H12" t="inlineStr">
        <is>
          <t>Bö B I 324 a</t>
        </is>
      </c>
      <c r="I12" t="inlineStr">
        <is>
          <t>Bö B I 324a</t>
        </is>
      </c>
      <c r="J12" t="inlineStr"/>
      <c r="K12" t="inlineStr"/>
      <c r="L12" t="inlineStr">
        <is>
          <t>Halbpergamentband</t>
        </is>
      </c>
      <c r="M12" t="inlineStr">
        <is>
          <t>bis 25 cm</t>
        </is>
      </c>
      <c r="N12" t="inlineStr">
        <is>
          <t>80° bis 110°, einseitig digitalisierbar?</t>
        </is>
      </c>
      <c r="O12" t="inlineStr">
        <is>
          <t>fester Rücken mit Schmuckprägung</t>
        </is>
      </c>
      <c r="P12" t="inlineStr"/>
      <c r="Q12" t="inlineStr">
        <is>
          <t>Archivkarton</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is>
          <t>x</t>
        </is>
      </c>
      <c r="AW12" t="inlineStr"/>
      <c r="AX12" t="inlineStr">
        <is>
          <t>x</t>
        </is>
      </c>
      <c r="AY12" t="n">
        <v>0</v>
      </c>
      <c r="AZ12" t="inlineStr">
        <is>
          <t>x</t>
        </is>
      </c>
      <c r="BA12" t="n">
        <v>110</v>
      </c>
      <c r="BB12" t="inlineStr"/>
      <c r="BC12" t="inlineStr"/>
      <c r="BD12" t="inlineStr"/>
      <c r="BE12" t="inlineStr"/>
      <c r="BF12" t="inlineStr">
        <is>
          <t>x</t>
        </is>
      </c>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x</t>
        </is>
      </c>
      <c r="DC12" t="inlineStr">
        <is>
          <t>x</t>
        </is>
      </c>
      <c r="DD12" t="inlineStr">
        <is>
          <t>99424603X</t>
        </is>
      </c>
      <c r="DE12" t="inlineStr">
        <is>
          <t>L-1732-15486515X</t>
        </is>
      </c>
      <c r="DF12" t="inlineStr">
        <is>
          <t>Aal</t>
        </is>
      </c>
      <c r="DG12" t="inlineStr">
        <is>
          <t>DBSM/F/Bö</t>
        </is>
      </c>
      <c r="DH12" t="inlineStr">
        <is>
          <t>Bö B I 324 a</t>
        </is>
      </c>
      <c r="DI12" t="inlineStr">
        <is>
          <t>Bö B I 324 a</t>
        </is>
      </c>
      <c r="DJ12" t="inlineStr">
        <is>
          <t>Nouveaux exemplaires d'Écriture d'vne beauté Singuliere Ecrits par Estienne de Blegny Me Écriuain à Paris Iuré expert Étably pour Verifier les Écritur</t>
        </is>
      </c>
      <c r="DK12" t="inlineStr">
        <is>
          <t xml:space="preserve"> : </t>
        </is>
      </c>
      <c r="DL12" t="inlineStr">
        <is>
          <t>39 [statt 40] Kupf.-Taf.</t>
        </is>
      </c>
      <c r="DM12" t="inlineStr"/>
    </row>
    <row r="13">
      <c r="A13" t="inlineStr">
        <is>
          <t>Schreibmeister</t>
        </is>
      </c>
      <c r="B13" t="b">
        <v>1</v>
      </c>
      <c r="C13" t="inlineStr"/>
      <c r="D13" t="inlineStr">
        <is>
          <t>L-1797-155364162</t>
        </is>
      </c>
      <c r="E13" t="inlineStr">
        <is>
          <t>Aal</t>
        </is>
      </c>
      <c r="F13" t="inlineStr">
        <is>
          <t>994308108</t>
        </is>
      </c>
      <c r="G13" t="inlineStr"/>
      <c r="H13" t="inlineStr">
        <is>
          <t>(Großformate)</t>
        </is>
      </c>
      <c r="I13" t="inlineStr">
        <is>
          <t>Bö B I 328/2°</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is>
          <t>994308108</t>
        </is>
      </c>
      <c r="DE13" t="inlineStr">
        <is>
          <t>L-1797-155364162</t>
        </is>
      </c>
      <c r="DF13" t="inlineStr">
        <is>
          <t>Aal</t>
        </is>
      </c>
      <c r="DG13" t="inlineStr">
        <is>
          <t>DBSM/F/Bö</t>
        </is>
      </c>
      <c r="DH13" t="inlineStr">
        <is>
          <t>(Großformate)</t>
        </is>
      </c>
      <c r="DI13" t="inlineStr">
        <is>
          <t>Bö B I 328/2°</t>
        </is>
      </c>
      <c r="DJ13" t="inlineStr">
        <is>
          <t xml:space="preserve">Calligraphie ou L'art de l'écriture : </t>
        </is>
      </c>
      <c r="DK13" t="inlineStr">
        <is>
          <t xml:space="preserve"> : </t>
        </is>
      </c>
      <c r="DL13" t="inlineStr">
        <is>
          <t>20 Kupf. Taf. einschl. Kupf. Tit.</t>
        </is>
      </c>
      <c r="DM13" t="inlineStr"/>
    </row>
    <row r="14">
      <c r="A14" t="inlineStr">
        <is>
          <t>Schreibmeister</t>
        </is>
      </c>
      <c r="B14" t="b">
        <v>1</v>
      </c>
      <c r="C14" t="n">
        <v>13</v>
      </c>
      <c r="D14" t="inlineStr">
        <is>
          <t>L-1766-155561243</t>
        </is>
      </c>
      <c r="E14" t="inlineStr">
        <is>
          <t>Aal</t>
        </is>
      </c>
      <c r="F14" t="inlineStr">
        <is>
          <t>994377800</t>
        </is>
      </c>
      <c r="G14" t="inlineStr">
        <is>
          <t>https://portal.dnb.de/opac.htm?method=simpleSearch&amp;cqlMode=true&amp;query=idn%3D994377800</t>
        </is>
      </c>
      <c r="H14" t="inlineStr">
        <is>
          <t>Bö B I 329/4°</t>
        </is>
      </c>
      <c r="I14" t="inlineStr">
        <is>
          <t>Bö B I 329/4°</t>
        </is>
      </c>
      <c r="J14" t="inlineStr"/>
      <c r="K14" t="inlineStr">
        <is>
          <t>X</t>
        </is>
      </c>
      <c r="L14" t="inlineStr">
        <is>
          <t>Papier- oder Pappeinband</t>
        </is>
      </c>
      <c r="M14" t="inlineStr">
        <is>
          <t>bis 35 cm</t>
        </is>
      </c>
      <c r="N14" t="inlineStr">
        <is>
          <t>180°</t>
        </is>
      </c>
      <c r="O14" t="inlineStr"/>
      <c r="P14" t="inlineStr"/>
      <c r="Q14" t="inlineStr">
        <is>
          <t xml:space="preserve">Papierumschlag </t>
        </is>
      </c>
      <c r="R14" t="inlineStr">
        <is>
          <t>Ja</t>
        </is>
      </c>
      <c r="S14" t="n">
        <v>1</v>
      </c>
      <c r="T14" t="inlineStr"/>
      <c r="U14" t="inlineStr"/>
      <c r="V14" t="inlineStr"/>
      <c r="W14" t="inlineStr"/>
      <c r="X14" t="inlineStr"/>
      <c r="Y14" t="inlineStr"/>
      <c r="Z14" t="inlineStr">
        <is>
          <t>QF (43x30)</t>
        </is>
      </c>
      <c r="AA14" t="inlineStr"/>
      <c r="AB14" t="inlineStr"/>
      <c r="AC14" t="inlineStr">
        <is>
          <t>Pa</t>
        </is>
      </c>
      <c r="AD14" t="inlineStr"/>
      <c r="AE14" t="inlineStr"/>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is>
          <t>x</t>
        </is>
      </c>
      <c r="AW14" t="inlineStr"/>
      <c r="AX14" t="inlineStr"/>
      <c r="AY14" t="inlineStr"/>
      <c r="AZ14" t="inlineStr"/>
      <c r="BA14" t="inlineStr">
        <is>
          <t>max 180</t>
        </is>
      </c>
      <c r="BB14" t="inlineStr"/>
      <c r="BC14" t="inlineStr"/>
      <c r="BD14" t="inlineStr"/>
      <c r="BE14" t="inlineStr"/>
      <c r="BF14" t="inlineStr"/>
      <c r="BG14" t="inlineStr">
        <is>
          <t>ja vor</t>
        </is>
      </c>
      <c r="BH14" t="n">
        <v>1</v>
      </c>
      <c r="BI14" t="inlineStr"/>
      <c r="BJ14" t="inlineStr"/>
      <c r="BK14" t="inlineStr"/>
      <c r="BL14" t="inlineStr"/>
      <c r="BM14" t="inlineStr"/>
      <c r="BN14" t="inlineStr">
        <is>
          <t>x sauer</t>
        </is>
      </c>
      <c r="BO14" t="inlineStr">
        <is>
          <t>x</t>
        </is>
      </c>
      <c r="BP14" t="inlineStr">
        <is>
          <t>mind. Jurismappe (versteift)</t>
        </is>
      </c>
      <c r="BQ14" t="inlineStr"/>
      <c r="BR14" t="inlineStr"/>
      <c r="BS14" t="inlineStr"/>
      <c r="BT14" t="inlineStr"/>
      <c r="BU14" t="inlineStr"/>
      <c r="BV14" t="inlineStr">
        <is>
          <t>x</t>
        </is>
      </c>
      <c r="BW14" t="inlineStr"/>
      <c r="BX14" t="inlineStr"/>
      <c r="BY14" t="inlineStr"/>
      <c r="BZ14" t="inlineStr"/>
      <c r="CA14" t="inlineStr"/>
      <c r="CB14" t="inlineStr"/>
      <c r="CC14" t="inlineStr"/>
      <c r="CD14" t="inlineStr"/>
      <c r="CE14" t="inlineStr"/>
      <c r="CF14" t="inlineStr"/>
      <c r="CG14" t="n">
        <v>1</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x</t>
        </is>
      </c>
      <c r="DC14" t="inlineStr">
        <is>
          <t>x</t>
        </is>
      </c>
      <c r="DD14" t="inlineStr">
        <is>
          <t>994377800</t>
        </is>
      </c>
      <c r="DE14" t="inlineStr">
        <is>
          <t>L-1766-155561243</t>
        </is>
      </c>
      <c r="DF14" t="inlineStr">
        <is>
          <t>Aal</t>
        </is>
      </c>
      <c r="DG14" t="inlineStr">
        <is>
          <t>DBSM/F/Bö</t>
        </is>
      </c>
      <c r="DH14" t="inlineStr">
        <is>
          <t>Bö B I 329/4°</t>
        </is>
      </c>
      <c r="DI14" t="inlineStr">
        <is>
          <t>Bö B I 329/4°</t>
        </is>
      </c>
      <c r="DJ14" t="inlineStr">
        <is>
          <t xml:space="preserve">Vorschrift :||Zu nutzlicher Nach-||-ahmung und einer|| fleißigen Ubung zu gutem|| vorgestellt und geschrieben : </t>
        </is>
      </c>
      <c r="DK14" t="inlineStr">
        <is>
          <t xml:space="preserve"> : </t>
        </is>
      </c>
      <c r="DL14" t="inlineStr">
        <is>
          <t>17 Taf. d.s.: Frontisp., Tit., 3 - 14, [15], 16, [17], [1] Bl. typogr. Text: "Vorbericht"</t>
        </is>
      </c>
      <c r="DM14" t="inlineStr"/>
    </row>
    <row r="15">
      <c r="A15" t="inlineStr">
        <is>
          <t>Schreibmeister</t>
        </is>
      </c>
      <c r="B15" t="b">
        <v>1</v>
      </c>
      <c r="C15" t="n">
        <v>14</v>
      </c>
      <c r="D15" t="inlineStr">
        <is>
          <t>L-1799-155716743</t>
        </is>
      </c>
      <c r="E15" t="inlineStr">
        <is>
          <t>Aal</t>
        </is>
      </c>
      <c r="F15" t="inlineStr">
        <is>
          <t>994405464</t>
        </is>
      </c>
      <c r="G15" t="inlineStr">
        <is>
          <t>https://portal.dnb.de/opac.htm?method=simpleSearch&amp;cqlMode=true&amp;query=idn%3D994405464</t>
        </is>
      </c>
      <c r="H15" t="inlineStr">
        <is>
          <t>Bö B I 331/4°</t>
        </is>
      </c>
      <c r="I15" t="inlineStr">
        <is>
          <t>Bö B I 331/4°</t>
        </is>
      </c>
      <c r="J15" t="inlineStr"/>
      <c r="K15" t="inlineStr">
        <is>
          <t>X</t>
        </is>
      </c>
      <c r="L15" t="inlineStr">
        <is>
          <t>Halbledereinband</t>
        </is>
      </c>
      <c r="M15" t="inlineStr">
        <is>
          <t>bis 35 cm</t>
        </is>
      </c>
      <c r="N15" t="inlineStr">
        <is>
          <t>80° bis 110°, einseitig digitalisierbar?</t>
        </is>
      </c>
      <c r="O15" t="inlineStr">
        <is>
          <t>stark brüchiges Einbandmaterial</t>
        </is>
      </c>
      <c r="P15" t="inlineStr"/>
      <c r="Q15" t="inlineStr"/>
      <c r="R15" t="inlineStr"/>
      <c r="S15" t="n">
        <v>2</v>
      </c>
      <c r="T15" t="inlineStr"/>
      <c r="U15" t="inlineStr"/>
      <c r="V15" t="inlineStr"/>
      <c r="W15" t="inlineStr"/>
      <c r="X15" t="inlineStr"/>
      <c r="Y15" t="inlineStr"/>
      <c r="Z15" t="inlineStr">
        <is>
          <t>QF (48x29)</t>
        </is>
      </c>
      <c r="AA15" t="inlineStr"/>
      <c r="AB15" t="inlineStr"/>
      <c r="AC15" t="inlineStr">
        <is>
          <t>HL</t>
        </is>
      </c>
      <c r="AD15" t="inlineStr"/>
      <c r="AE15" t="inlineStr"/>
      <c r="AF15" t="inlineStr"/>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is>
          <t>x</t>
        </is>
      </c>
      <c r="AW15" t="inlineStr"/>
      <c r="AX15" t="inlineStr"/>
      <c r="AY15" t="inlineStr"/>
      <c r="AZ15" t="inlineStr"/>
      <c r="BA15" t="n">
        <v>110</v>
      </c>
      <c r="BB15" t="inlineStr"/>
      <c r="BC15" t="inlineStr"/>
      <c r="BD15" t="inlineStr"/>
      <c r="BE15" t="inlineStr"/>
      <c r="BF15" t="inlineStr"/>
      <c r="BG15" t="inlineStr">
        <is>
          <t>ja vor</t>
        </is>
      </c>
      <c r="BH15" t="n">
        <v>1</v>
      </c>
      <c r="BI15" t="inlineStr"/>
      <c r="BJ15" t="inlineStr"/>
      <c r="BK15" t="inlineStr"/>
      <c r="BL15" t="inlineStr"/>
      <c r="BM15" t="inlineStr"/>
      <c r="BN15" t="inlineStr"/>
      <c r="BO15" t="inlineStr"/>
      <c r="BP15" t="inlineStr"/>
      <c r="BQ15" t="inlineStr"/>
      <c r="BR15" t="inlineStr"/>
      <c r="BS15" t="inlineStr"/>
      <c r="BT15" t="inlineStr"/>
      <c r="BU15" t="inlineStr">
        <is>
          <t>x</t>
        </is>
      </c>
      <c r="BV15" t="inlineStr">
        <is>
          <t>x</t>
        </is>
      </c>
      <c r="BW15" t="inlineStr"/>
      <c r="BX15" t="inlineStr">
        <is>
          <t>v</t>
        </is>
      </c>
      <c r="BY15" t="inlineStr"/>
      <c r="BZ15" t="inlineStr"/>
      <c r="CA15" t="inlineStr"/>
      <c r="CB15" t="inlineStr"/>
      <c r="CC15" t="inlineStr"/>
      <c r="CD15" t="inlineStr"/>
      <c r="CE15" t="inlineStr"/>
      <c r="CF15" t="inlineStr"/>
      <c r="CG15" t="n">
        <v>1</v>
      </c>
      <c r="CH15" t="inlineStr">
        <is>
          <t>Gelenk nur oben und unten sichern</t>
        </is>
      </c>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x</t>
        </is>
      </c>
      <c r="DC15" t="inlineStr">
        <is>
          <t>x</t>
        </is>
      </c>
      <c r="DD15" t="inlineStr">
        <is>
          <t>994405464</t>
        </is>
      </c>
      <c r="DE15" t="inlineStr">
        <is>
          <t>L-1799-155716743</t>
        </is>
      </c>
      <c r="DF15" t="inlineStr">
        <is>
          <t>Aal</t>
        </is>
      </c>
      <c r="DG15" t="inlineStr">
        <is>
          <t>DBSM/F/Bö</t>
        </is>
      </c>
      <c r="DH15" t="inlineStr">
        <is>
          <t>Bö B I 331/4°</t>
        </is>
      </c>
      <c r="DI15" t="inlineStr">
        <is>
          <t>Bö B I 331/4°</t>
        </is>
      </c>
      <c r="DJ15" t="inlineStr">
        <is>
          <t>Butterworth's|| Universal Penman|| Or The|| Beauties of Writing Delineated|| In all the various hands now practised.|| Designed|| For The ||Improvemen</t>
        </is>
      </c>
      <c r="DK15" t="inlineStr">
        <is>
          <t xml:space="preserve"> : </t>
        </is>
      </c>
      <c r="DL15" t="inlineStr">
        <is>
          <t>32 Kupf. Taf. einschl. Tit.</t>
        </is>
      </c>
      <c r="DM15" t="inlineStr"/>
    </row>
    <row r="16">
      <c r="A16" t="inlineStr">
        <is>
          <t>Schreibmeister</t>
        </is>
      </c>
      <c r="B16" t="b">
        <v>1</v>
      </c>
      <c r="C16" t="n">
        <v>15</v>
      </c>
      <c r="D16" t="inlineStr">
        <is>
          <t>L-1829-15757489X</t>
        </is>
      </c>
      <c r="E16" t="inlineStr">
        <is>
          <t>Aal</t>
        </is>
      </c>
      <c r="F16" t="inlineStr">
        <is>
          <t>994698852</t>
        </is>
      </c>
      <c r="G16" t="inlineStr">
        <is>
          <t>https://portal.dnb.de/opac.htm?method=simpleSearch&amp;cqlMode=true&amp;query=idn%3D994698852</t>
        </is>
      </c>
      <c r="H16" t="inlineStr">
        <is>
          <t>Bö B I 334</t>
        </is>
      </c>
      <c r="I16" t="inlineStr">
        <is>
          <t>Bö B I 334</t>
        </is>
      </c>
      <c r="J16" t="inlineStr"/>
      <c r="K16" t="inlineStr">
        <is>
          <t>X</t>
        </is>
      </c>
      <c r="L16" t="inlineStr">
        <is>
          <t>Papier- oder Pappeinband</t>
        </is>
      </c>
      <c r="M16" t="inlineStr">
        <is>
          <t>bis 25 cm</t>
        </is>
      </c>
      <c r="N16" t="inlineStr">
        <is>
          <t>180°</t>
        </is>
      </c>
      <c r="O16" t="inlineStr"/>
      <c r="P16" t="inlineStr"/>
      <c r="Q16" t="inlineStr">
        <is>
          <t>Archivkarton</t>
        </is>
      </c>
      <c r="R16" t="inlineStr">
        <is>
          <t>Nein</t>
        </is>
      </c>
      <c r="S16" t="n">
        <v>0</v>
      </c>
      <c r="T16" t="inlineStr"/>
      <c r="U16" t="inlineStr"/>
      <c r="V16" t="inlineStr"/>
      <c r="W16" t="inlineStr"/>
      <c r="X16" t="inlineStr"/>
      <c r="Y16" t="inlineStr"/>
      <c r="Z16" t="inlineStr"/>
      <c r="AA16" t="inlineStr"/>
      <c r="AB16" t="inlineStr"/>
      <c r="AC16" t="inlineStr">
        <is>
          <t>Pa</t>
        </is>
      </c>
      <c r="AD16" t="inlineStr"/>
      <c r="AE16" t="inlineStr"/>
      <c r="AF16" t="inlineStr"/>
      <c r="AG16" t="inlineStr">
        <is>
          <t>h/E</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110</v>
      </c>
      <c r="BB16" t="inlineStr"/>
      <c r="BC16" t="inlineStr"/>
      <c r="BD16" t="inlineStr"/>
      <c r="BE16" t="inlineStr"/>
      <c r="BF16" t="inlineStr"/>
      <c r="BG16" t="inlineStr">
        <is>
          <t>n</t>
        </is>
      </c>
      <c r="BH16" t="n">
        <v>0</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x</t>
        </is>
      </c>
      <c r="DC16" t="inlineStr">
        <is>
          <t>x</t>
        </is>
      </c>
      <c r="DD16" t="inlineStr">
        <is>
          <t>994698852</t>
        </is>
      </c>
      <c r="DE16" t="inlineStr">
        <is>
          <t>L-1829-15757489X</t>
        </is>
      </c>
      <c r="DF16" t="inlineStr">
        <is>
          <t>Aal</t>
        </is>
      </c>
      <c r="DG16" t="inlineStr">
        <is>
          <t>DBSM/F/Bö</t>
        </is>
      </c>
      <c r="DH16" t="inlineStr">
        <is>
          <t>Bö B I 334</t>
        </is>
      </c>
      <c r="DI16" t="inlineStr">
        <is>
          <t>Bö B I 334</t>
        </is>
      </c>
      <c r="DJ16" t="inlineStr">
        <is>
          <t xml:space="preserve">Metodo di G. Carstairs, falsamente chiamato metodo Americano ossia l'arte d'imparare a scrivere o migliorare la scrittura in poche lezioni : </t>
        </is>
      </c>
      <c r="DK16" t="inlineStr">
        <is>
          <t xml:space="preserve"> : </t>
        </is>
      </c>
      <c r="DL16" t="inlineStr">
        <is>
          <t>[2] Bl., 63 S.</t>
        </is>
      </c>
      <c r="DM16" t="inlineStr"/>
    </row>
    <row r="17">
      <c r="A17" t="inlineStr">
        <is>
          <t>Schreibmeister</t>
        </is>
      </c>
      <c r="B17" t="b">
        <v>1</v>
      </c>
      <c r="C17" t="n">
        <v>16</v>
      </c>
      <c r="D17" t="inlineStr">
        <is>
          <t>L-1758-156363704</t>
        </is>
      </c>
      <c r="E17" t="inlineStr">
        <is>
          <t>Aal</t>
        </is>
      </c>
      <c r="F17" t="inlineStr">
        <is>
          <t>994521820</t>
        </is>
      </c>
      <c r="G17" t="inlineStr">
        <is>
          <t>https://portal.dnb.de/opac.htm?method=simpleSearch&amp;cqlMode=true&amp;query=idn%3D994521820</t>
        </is>
      </c>
      <c r="H17" t="inlineStr">
        <is>
          <t>Bö B I 338/4°</t>
        </is>
      </c>
      <c r="I17" t="inlineStr">
        <is>
          <t>Bö B I 338/4°</t>
        </is>
      </c>
      <c r="J17" t="inlineStr"/>
      <c r="K17" t="inlineStr">
        <is>
          <t>X</t>
        </is>
      </c>
      <c r="L17" t="inlineStr">
        <is>
          <t>Halbpergamentband</t>
        </is>
      </c>
      <c r="M17" t="inlineStr">
        <is>
          <t>bis 35 cm</t>
        </is>
      </c>
      <c r="N17" t="inlineStr">
        <is>
          <t>180°</t>
        </is>
      </c>
      <c r="O17" t="inlineStr">
        <is>
          <t>hohler Rücken</t>
        </is>
      </c>
      <c r="P17" t="inlineStr"/>
      <c r="Q17" t="inlineStr"/>
      <c r="R17" t="inlineStr"/>
      <c r="S17" t="n">
        <v>0</v>
      </c>
      <c r="T17" t="inlineStr"/>
      <c r="U17" t="inlineStr"/>
      <c r="V17" t="inlineStr"/>
      <c r="W17" t="inlineStr"/>
      <c r="X17" t="inlineStr"/>
      <c r="Y17" t="inlineStr"/>
      <c r="Z17" t="inlineStr">
        <is>
          <t>QF (43x32)</t>
        </is>
      </c>
      <c r="AA17" t="inlineStr"/>
      <c r="AB17" t="inlineStr"/>
      <c r="AC17" t="inlineStr">
        <is>
          <t>HPg</t>
        </is>
      </c>
      <c r="AD17" t="inlineStr"/>
      <c r="AE17" t="inlineStr"/>
      <c r="AF17" t="inlineStr"/>
      <c r="AG17" t="inlineStr">
        <is>
          <t>h/E</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is>
          <t>x</t>
        </is>
      </c>
      <c r="AW17" t="inlineStr"/>
      <c r="AX17" t="inlineStr"/>
      <c r="AY17" t="inlineStr"/>
      <c r="AZ17" t="inlineStr"/>
      <c r="BA17" t="n">
        <v>110</v>
      </c>
      <c r="BB17" t="inlineStr"/>
      <c r="BC17" t="inlineStr"/>
      <c r="BD17" t="inlineStr"/>
      <c r="BE17" t="inlineStr"/>
      <c r="BF17" t="inlineStr"/>
      <c r="BG17" t="inlineStr">
        <is>
          <t>ja vor</t>
        </is>
      </c>
      <c r="BH17" t="n">
        <v>0.5</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is>
          <t>x</t>
        </is>
      </c>
      <c r="CQ17" t="inlineStr"/>
      <c r="CR17" t="inlineStr"/>
      <c r="CS17" t="inlineStr"/>
      <c r="CT17" t="inlineStr"/>
      <c r="CU17" t="inlineStr"/>
      <c r="CV17" t="inlineStr">
        <is>
          <t>x</t>
        </is>
      </c>
      <c r="CW17" t="inlineStr"/>
      <c r="CX17" t="inlineStr"/>
      <c r="CY17" t="inlineStr"/>
      <c r="CZ17" t="n">
        <v>0.5</v>
      </c>
      <c r="DA17" t="inlineStr"/>
      <c r="DB17" t="inlineStr">
        <is>
          <t>x</t>
        </is>
      </c>
      <c r="DC17" t="inlineStr">
        <is>
          <t>x</t>
        </is>
      </c>
      <c r="DD17" t="inlineStr">
        <is>
          <t>994521820</t>
        </is>
      </c>
      <c r="DE17" t="inlineStr">
        <is>
          <t>L-1758-156363704</t>
        </is>
      </c>
      <c r="DF17" t="inlineStr">
        <is>
          <t>Aal</t>
        </is>
      </c>
      <c r="DG17" t="inlineStr">
        <is>
          <t>DBSM/F/Bö</t>
        </is>
      </c>
      <c r="DH17" t="inlineStr">
        <is>
          <t>Bö B I 338/4°</t>
        </is>
      </c>
      <c r="DI17" t="inlineStr">
        <is>
          <t>Bö B I 338/4°</t>
        </is>
      </c>
      <c r="DJ17" t="inlineStr">
        <is>
          <t>Practical and ornamental Penmanship : a new copy book</t>
        </is>
      </c>
      <c r="DK17" t="inlineStr">
        <is>
          <t xml:space="preserve"> : </t>
        </is>
      </c>
      <c r="DL17" t="inlineStr">
        <is>
          <t>[4] Bl. typogr. Text, 30 Kupfertaf.</t>
        </is>
      </c>
      <c r="DM17" t="inlineStr"/>
    </row>
    <row r="18">
      <c r="A18" t="inlineStr">
        <is>
          <t>Schreibmeister</t>
        </is>
      </c>
      <c r="B18" t="b">
        <v>1</v>
      </c>
      <c r="C18" t="n">
        <v>17</v>
      </c>
      <c r="D18" t="inlineStr">
        <is>
          <t>L-1813-156399652</t>
        </is>
      </c>
      <c r="E18" t="inlineStr">
        <is>
          <t>Aal</t>
        </is>
      </c>
      <c r="F18" t="inlineStr">
        <is>
          <t>994540655</t>
        </is>
      </c>
      <c r="G18" t="inlineStr">
        <is>
          <t>https://portal.dnb.de/opac.htm?method=simpleSearch&amp;cqlMode=true&amp;query=idn%3D994540655</t>
        </is>
      </c>
      <c r="H18" t="inlineStr">
        <is>
          <t>Bö B I 343/4°</t>
        </is>
      </c>
      <c r="I18" t="inlineStr">
        <is>
          <t>Bö B I 343/4°</t>
        </is>
      </c>
      <c r="J18" t="inlineStr"/>
      <c r="K18" t="inlineStr">
        <is>
          <t>X</t>
        </is>
      </c>
      <c r="L18" t="inlineStr">
        <is>
          <t>Halbgewebeband</t>
        </is>
      </c>
      <c r="M18" t="inlineStr">
        <is>
          <t>bis 35 cm</t>
        </is>
      </c>
      <c r="N18" t="inlineStr">
        <is>
          <t>180°</t>
        </is>
      </c>
      <c r="O18" t="inlineStr"/>
      <c r="P18" t="inlineStr"/>
      <c r="Q18" t="inlineStr"/>
      <c r="R18" t="inlineStr"/>
      <c r="S18" t="n">
        <v>0</v>
      </c>
      <c r="T18" t="inlineStr"/>
      <c r="U18" t="inlineStr"/>
      <c r="V18" t="inlineStr"/>
      <c r="W18" t="inlineStr"/>
      <c r="X18" t="inlineStr"/>
      <c r="Y18" t="inlineStr"/>
      <c r="Z18" t="inlineStr">
        <is>
          <t>QF (43x30)</t>
        </is>
      </c>
      <c r="AA18" t="inlineStr"/>
      <c r="AB18" t="inlineStr"/>
      <c r="AC18" t="inlineStr">
        <is>
          <t>HG</t>
        </is>
      </c>
      <c r="AD18" t="inlineStr"/>
      <c r="AE18" t="inlineStr"/>
      <c r="AF18" t="inlineStr"/>
      <c r="AG18" t="inlineStr">
        <is>
          <t>h/E</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is>
          <t>x</t>
        </is>
      </c>
      <c r="AW18" t="inlineStr"/>
      <c r="AX18" t="inlineStr"/>
      <c r="AY18" t="inlineStr"/>
      <c r="AZ18" t="inlineStr"/>
      <c r="BA18" t="n">
        <v>110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x</t>
        </is>
      </c>
      <c r="DC18" t="inlineStr">
        <is>
          <t>x</t>
        </is>
      </c>
      <c r="DD18" t="inlineStr">
        <is>
          <t>994540655</t>
        </is>
      </c>
      <c r="DE18" t="inlineStr">
        <is>
          <t>L-1813-156399652</t>
        </is>
      </c>
      <c r="DF18" t="inlineStr">
        <is>
          <t>Aal</t>
        </is>
      </c>
      <c r="DG18" t="inlineStr">
        <is>
          <t>DBSM/F/Bö</t>
        </is>
      </c>
      <c r="DH18" t="inlineStr">
        <is>
          <t>Bö B I 343/4°</t>
        </is>
      </c>
      <c r="DI18" t="inlineStr">
        <is>
          <t>Bö B I 343/4°</t>
        </is>
      </c>
      <c r="DJ18" t="inlineStr">
        <is>
          <t xml:space="preserve">Nuova Raccolta di diversi caratteri scritti da Angelo Cominotti in Livorno : </t>
        </is>
      </c>
      <c r="DK18" t="inlineStr">
        <is>
          <t xml:space="preserve"> : </t>
        </is>
      </c>
      <c r="DL18" t="inlineStr">
        <is>
          <t>20 Kupfertaf.</t>
        </is>
      </c>
      <c r="DM18" t="inlineStr"/>
    </row>
    <row r="19">
      <c r="A19" t="inlineStr">
        <is>
          <t>Schreibmeister</t>
        </is>
      </c>
      <c r="B19" t="b">
        <v>1</v>
      </c>
      <c r="C19" t="n">
        <v>18</v>
      </c>
      <c r="D19" t="inlineStr">
        <is>
          <t>L-1559-15687587X</t>
        </is>
      </c>
      <c r="E19" t="inlineStr">
        <is>
          <t>Aal</t>
        </is>
      </c>
      <c r="F19" t="inlineStr">
        <is>
          <t>994578091</t>
        </is>
      </c>
      <c r="G19" t="inlineStr">
        <is>
          <t>https://portal.dnb.de/opac.htm?method=simpleSearch&amp;cqlMode=true&amp;query=idn%3D994578091</t>
        </is>
      </c>
      <c r="H19" t="inlineStr">
        <is>
          <t>Bö B I 345</t>
        </is>
      </c>
      <c r="I19" t="inlineStr">
        <is>
          <t>Bö B I 345</t>
        </is>
      </c>
      <c r="J19" t="inlineStr"/>
      <c r="K19" t="inlineStr">
        <is>
          <t>X</t>
        </is>
      </c>
      <c r="L19" t="inlineStr">
        <is>
          <t>Halbledereinband</t>
        </is>
      </c>
      <c r="M19" t="inlineStr">
        <is>
          <t>bis 25 cm</t>
        </is>
      </c>
      <c r="N19" t="inlineStr">
        <is>
          <t>180°</t>
        </is>
      </c>
      <c r="O19" t="inlineStr"/>
      <c r="P19" t="inlineStr"/>
      <c r="Q19" t="inlineStr">
        <is>
          <t>Archivkarton</t>
        </is>
      </c>
      <c r="R19" t="inlineStr">
        <is>
          <t>Nein</t>
        </is>
      </c>
      <c r="S19" t="n">
        <v>0</v>
      </c>
      <c r="T19" t="inlineStr"/>
      <c r="U19" t="inlineStr"/>
      <c r="V19" t="inlineStr"/>
      <c r="W19" t="inlineStr"/>
      <c r="X19" t="inlineStr"/>
      <c r="Y19" t="inlineStr"/>
      <c r="Z19" t="inlineStr">
        <is>
          <t>QF (20,5x15)</t>
        </is>
      </c>
      <c r="AA19" t="inlineStr"/>
      <c r="AB19" t="inlineStr"/>
      <c r="AC19" t="inlineStr">
        <is>
          <t>HPg</t>
        </is>
      </c>
      <c r="AD19" t="inlineStr"/>
      <c r="AE19" t="inlineStr"/>
      <c r="AF19" t="inlineStr"/>
      <c r="AG19" t="inlineStr">
        <is>
          <t>h/E</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is>
          <t>x</t>
        </is>
      </c>
      <c r="AW19" t="inlineStr"/>
      <c r="AX19" t="inlineStr">
        <is>
          <t>x</t>
        </is>
      </c>
      <c r="AY19" t="inlineStr"/>
      <c r="AZ19" t="inlineStr"/>
      <c r="BA19" t="n">
        <v>110</v>
      </c>
      <c r="BB19" t="inlineStr"/>
      <c r="BC19" t="inlineStr"/>
      <c r="BD19" t="inlineStr"/>
      <c r="BE19" t="inlineStr"/>
      <c r="BF19" t="inlineStr">
        <is>
          <t>x</t>
        </is>
      </c>
      <c r="BG19" t="inlineStr">
        <is>
          <t>n</t>
        </is>
      </c>
      <c r="BH19" t="n">
        <v>0</v>
      </c>
      <c r="BI19" t="inlineStr"/>
      <c r="BJ19" t="inlineStr">
        <is>
          <t>Wellpappe</t>
        </is>
      </c>
      <c r="BK19" t="inlineStr"/>
      <c r="BL19" t="inlineStr"/>
      <c r="BM19" t="inlineStr"/>
      <c r="BN19" t="inlineStr"/>
      <c r="BO19" t="inlineStr"/>
      <c r="BP19" t="inlineStr"/>
      <c r="BQ19" t="inlineStr">
        <is>
          <t>x 110</t>
        </is>
      </c>
      <c r="BR19" t="inlineStr">
        <is>
          <t xml:space="preserve">
QF, mit eingeklebten Notizzettel</t>
        </is>
      </c>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x</t>
        </is>
      </c>
      <c r="DC19" t="inlineStr">
        <is>
          <t>x</t>
        </is>
      </c>
      <c r="DD19" t="inlineStr">
        <is>
          <t>994578091</t>
        </is>
      </c>
      <c r="DE19" t="inlineStr">
        <is>
          <t>L-1559-15687587X</t>
        </is>
      </c>
      <c r="DF19" t="inlineStr">
        <is>
          <t>Aal</t>
        </is>
      </c>
      <c r="DG19" t="inlineStr">
        <is>
          <t>DBSM/F/Bö</t>
        </is>
      </c>
      <c r="DH19" t="inlineStr">
        <is>
          <t>Bö B I 345</t>
        </is>
      </c>
      <c r="DI19" t="inlineStr">
        <is>
          <t>Bö B I 345</t>
        </is>
      </c>
      <c r="DJ19" t="inlineStr">
        <is>
          <t xml:space="preserve">La|| @Vera Maniera|| del Scriver Corsivo|| Cancellaresco : </t>
        </is>
      </c>
      <c r="DK19" t="inlineStr">
        <is>
          <t xml:space="preserve"> : </t>
        </is>
      </c>
      <c r="DL19" t="inlineStr">
        <is>
          <t>LVI S.</t>
        </is>
      </c>
      <c r="DM19" t="inlineStr"/>
    </row>
    <row r="20">
      <c r="A20" t="inlineStr">
        <is>
          <t>Schreibmeister</t>
        </is>
      </c>
      <c r="B20" t="b">
        <v>1</v>
      </c>
      <c r="C20" t="n">
        <v>20</v>
      </c>
      <c r="D20" t="inlineStr">
        <is>
          <t>L-1593-157184188</t>
        </is>
      </c>
      <c r="E20" t="inlineStr">
        <is>
          <t>Afl</t>
        </is>
      </c>
      <c r="F20" t="inlineStr">
        <is>
          <t>994643535</t>
        </is>
      </c>
      <c r="G20" t="inlineStr">
        <is>
          <t>https://portal.dnb.de/opac.htm?method=simpleSearch&amp;cqlMode=true&amp;query=idn%3D994643535</t>
        </is>
      </c>
      <c r="H20" t="inlineStr">
        <is>
          <t>Bö B I 349</t>
        </is>
      </c>
      <c r="I20" t="inlineStr">
        <is>
          <t>Bö B I 349 (angebunden)</t>
        </is>
      </c>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n">
        <v>0</v>
      </c>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x</t>
        </is>
      </c>
      <c r="DC20" t="inlineStr">
        <is>
          <t>x</t>
        </is>
      </c>
      <c r="DD20" t="inlineStr">
        <is>
          <t>994643535</t>
        </is>
      </c>
      <c r="DE20" t="inlineStr">
        <is>
          <t>L-1593-157184188</t>
        </is>
      </c>
      <c r="DF20" t="inlineStr">
        <is>
          <t>Afl</t>
        </is>
      </c>
      <c r="DG20" t="inlineStr">
        <is>
          <t>DBSM/F/Bö</t>
        </is>
      </c>
      <c r="DH20" t="inlineStr">
        <is>
          <t>Bö B I 349</t>
        </is>
      </c>
      <c r="DI20" t="inlineStr">
        <is>
          <t>Bö B I 349</t>
        </is>
      </c>
      <c r="DJ20" t="inlineStr">
        <is>
          <t>La @notomia delle Cancellaresche corsiue &amp; altre Maniere di Lettere</t>
        </is>
      </c>
      <c r="DK20" t="inlineStr">
        <is>
          <t>3. : Il Teatro delle Cancellaresche corsiue per Secretari et altre maniere di Lettere</t>
        </is>
      </c>
      <c r="DL20" t="inlineStr">
        <is>
          <t>42 Taf.</t>
        </is>
      </c>
      <c r="DM20" t="inlineStr"/>
    </row>
    <row r="21">
      <c r="A21" t="inlineStr">
        <is>
          <t>Schreibmeister</t>
        </is>
      </c>
      <c r="B21" t="b">
        <v>1</v>
      </c>
      <c r="C21" t="n">
        <v>19</v>
      </c>
      <c r="D21" t="inlineStr">
        <is>
          <t>L-1588-157184129</t>
        </is>
      </c>
      <c r="E21" t="inlineStr">
        <is>
          <t>Afl</t>
        </is>
      </c>
      <c r="F21" t="inlineStr">
        <is>
          <t>994643454</t>
        </is>
      </c>
      <c r="G21" t="inlineStr">
        <is>
          <t>https://portal.dnb.de/opac.htm?method=simpleSearch&amp;cqlMode=true&amp;query=idn%3D994643454</t>
        </is>
      </c>
      <c r="H21" t="inlineStr">
        <is>
          <t>Bö B I 349</t>
        </is>
      </c>
      <c r="I21" t="inlineStr">
        <is>
          <t>Bö B I 349 - 2</t>
        </is>
      </c>
      <c r="J21" t="inlineStr"/>
      <c r="K21" t="inlineStr">
        <is>
          <t>X</t>
        </is>
      </c>
      <c r="L21" t="inlineStr">
        <is>
          <t>Halbpergamentband</t>
        </is>
      </c>
      <c r="M21" t="inlineStr">
        <is>
          <t>bis 25 cm</t>
        </is>
      </c>
      <c r="N21" t="inlineStr">
        <is>
          <t>180°</t>
        </is>
      </c>
      <c r="O21" t="inlineStr">
        <is>
          <t>hohler Rücken</t>
        </is>
      </c>
      <c r="P21" t="inlineStr"/>
      <c r="Q21" t="inlineStr">
        <is>
          <t>Archivkarton</t>
        </is>
      </c>
      <c r="R21" t="inlineStr">
        <is>
          <t>Nein</t>
        </is>
      </c>
      <c r="S21" t="n">
        <v>0</v>
      </c>
      <c r="T21" t="inlineStr"/>
      <c r="U21" t="inlineStr"/>
      <c r="V21" t="inlineStr"/>
      <c r="W21" t="inlineStr"/>
      <c r="X21" t="inlineStr"/>
      <c r="Y21" t="inlineStr"/>
      <c r="Z21" t="inlineStr">
        <is>
          <t>QF (28x21)</t>
        </is>
      </c>
      <c r="AA21" t="inlineStr"/>
      <c r="AB21" t="inlineStr"/>
      <c r="AC21" t="inlineStr">
        <is>
          <t>HPg</t>
        </is>
      </c>
      <c r="AD21" t="inlineStr"/>
      <c r="AE21" t="inlineStr"/>
      <c r="AF21" t="inlineStr"/>
      <c r="AG21" t="inlineStr">
        <is>
          <t>h/E</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is>
          <t>x</t>
        </is>
      </c>
      <c r="AW21" t="inlineStr"/>
      <c r="AX21" t="inlineStr">
        <is>
          <t>x</t>
        </is>
      </c>
      <c r="AY21" t="inlineStr"/>
      <c r="AZ21" t="inlineStr"/>
      <c r="BA21" t="n">
        <v>110</v>
      </c>
      <c r="BB21" t="inlineStr"/>
      <c r="BC21" t="inlineStr"/>
      <c r="BD21" t="inlineStr"/>
      <c r="BE21" t="inlineStr"/>
      <c r="BF21" t="inlineStr"/>
      <c r="BG21" t="inlineStr">
        <is>
          <t>n</t>
        </is>
      </c>
      <c r="BH21" t="n">
        <v>0</v>
      </c>
      <c r="BI21" t="inlineStr"/>
      <c r="BJ21" t="inlineStr">
        <is>
          <t>Wellpappe</t>
        </is>
      </c>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x</t>
        </is>
      </c>
      <c r="DC21" t="inlineStr">
        <is>
          <t>x</t>
        </is>
      </c>
      <c r="DD21" t="inlineStr">
        <is>
          <t>994643454</t>
        </is>
      </c>
      <c r="DE21" t="inlineStr">
        <is>
          <t>L-1588-157184129</t>
        </is>
      </c>
      <c r="DF21" t="inlineStr">
        <is>
          <t>Afl</t>
        </is>
      </c>
      <c r="DG21" t="inlineStr">
        <is>
          <t>DBSM/F/Bö</t>
        </is>
      </c>
      <c r="DH21" t="inlineStr">
        <is>
          <t>Bö B I 349</t>
        </is>
      </c>
      <c r="DI21" t="inlineStr">
        <is>
          <t>Bö B I 349</t>
        </is>
      </c>
      <c r="DJ21" t="inlineStr">
        <is>
          <t>La @notomia delle Cancellaresche corsiue &amp; altre Maniere di Lettere</t>
        </is>
      </c>
      <c r="DK21" t="inlineStr">
        <is>
          <t xml:space="preserve">2 : </t>
        </is>
      </c>
      <c r="DL21" t="inlineStr">
        <is>
          <t>45, [2] Taf.</t>
        </is>
      </c>
      <c r="DM21" t="inlineStr"/>
    </row>
    <row r="22">
      <c r="A22" t="inlineStr">
        <is>
          <t>Schreibmeister</t>
        </is>
      </c>
      <c r="B22" t="b">
        <v>1</v>
      </c>
      <c r="C22" t="n">
        <v>21</v>
      </c>
      <c r="D22" t="inlineStr">
        <is>
          <t>L-1772-157568423</t>
        </is>
      </c>
      <c r="E22" t="inlineStr">
        <is>
          <t>Aal</t>
        </is>
      </c>
      <c r="F22" t="inlineStr">
        <is>
          <t>994693214</t>
        </is>
      </c>
      <c r="G22" t="inlineStr">
        <is>
          <t>https://portal.dnb.de/opac.htm?method=simpleSearch&amp;cqlMode=true&amp;query=idn%3D994693214</t>
        </is>
      </c>
      <c r="H22" t="inlineStr">
        <is>
          <t>Bö B I 351/2°</t>
        </is>
      </c>
      <c r="I22" t="inlineStr">
        <is>
          <t>Bö B I 351/2°</t>
        </is>
      </c>
      <c r="J22" t="inlineStr"/>
      <c r="K22" t="inlineStr">
        <is>
          <t>X</t>
        </is>
      </c>
      <c r="L22" t="inlineStr">
        <is>
          <t>Papier- oder Pappeinband</t>
        </is>
      </c>
      <c r="M22" t="inlineStr">
        <is>
          <t>&gt; 42 cm</t>
        </is>
      </c>
      <c r="N22" t="inlineStr">
        <is>
          <t>180°</t>
        </is>
      </c>
      <c r="O22" t="inlineStr"/>
      <c r="P22" t="inlineStr"/>
      <c r="Q22" t="inlineStr">
        <is>
          <t xml:space="preserve">Papierumschlag </t>
        </is>
      </c>
      <c r="R22" t="inlineStr">
        <is>
          <t>Ja</t>
        </is>
      </c>
      <c r="S22" t="n">
        <v>2</v>
      </c>
      <c r="T22" t="inlineStr"/>
      <c r="U22" t="inlineStr"/>
      <c r="V22" t="inlineStr"/>
      <c r="W22" t="inlineStr"/>
      <c r="X22" t="inlineStr"/>
      <c r="Y22" t="inlineStr">
        <is>
          <t>41x52</t>
        </is>
      </c>
      <c r="Z22" t="inlineStr"/>
      <c r="AA22" t="inlineStr"/>
      <c r="AB22" t="inlineStr"/>
      <c r="AC22" t="inlineStr">
        <is>
          <t>Br</t>
        </is>
      </c>
      <c r="AD22" t="inlineStr"/>
      <c r="AE22" t="inlineStr"/>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is>
          <t>x</t>
        </is>
      </c>
      <c r="AW22" t="inlineStr"/>
      <c r="AX22" t="inlineStr"/>
      <c r="AY22" t="inlineStr"/>
      <c r="AZ22" t="inlineStr"/>
      <c r="BA22" t="n">
        <v>110</v>
      </c>
      <c r="BB22" t="inlineStr"/>
      <c r="BC22" t="inlineStr"/>
      <c r="BD22" t="inlineStr"/>
      <c r="BE22" t="inlineStr"/>
      <c r="BF22" t="inlineStr"/>
      <c r="BG22" t="inlineStr">
        <is>
          <t>ja vor</t>
        </is>
      </c>
      <c r="BH22" t="n">
        <v>3</v>
      </c>
      <c r="BI22" t="inlineStr"/>
      <c r="BJ22" t="inlineStr"/>
      <c r="BK22" t="inlineStr"/>
      <c r="BL22" t="inlineStr"/>
      <c r="BM22" t="inlineStr"/>
      <c r="BN22" t="inlineStr">
        <is>
          <t>x sauer</t>
        </is>
      </c>
      <c r="BO22" t="inlineStr">
        <is>
          <t>x</t>
        </is>
      </c>
      <c r="BP22" t="inlineStr">
        <is>
          <t>Mappe anfertigen</t>
        </is>
      </c>
      <c r="BQ22" t="inlineStr"/>
      <c r="BR22" t="inlineStr"/>
      <c r="BS22" t="inlineStr"/>
      <c r="BT22" t="inlineStr"/>
      <c r="BU22" t="inlineStr"/>
      <c r="BV22" t="inlineStr">
        <is>
          <t>x</t>
        </is>
      </c>
      <c r="BW22" t="inlineStr"/>
      <c r="BX22" t="inlineStr">
        <is>
          <t>v</t>
        </is>
      </c>
      <c r="BY22" t="inlineStr"/>
      <c r="BZ22" t="inlineStr"/>
      <c r="CA22" t="inlineStr"/>
      <c r="CB22" t="inlineStr"/>
      <c r="CC22" t="inlineStr"/>
      <c r="CD22" t="inlineStr"/>
      <c r="CE22" t="inlineStr"/>
      <c r="CF22" t="inlineStr"/>
      <c r="CG22" t="n">
        <v>2</v>
      </c>
      <c r="CH22" t="inlineStr"/>
      <c r="CI22" t="inlineStr"/>
      <c r="CJ22" t="inlineStr"/>
      <c r="CK22" t="inlineStr"/>
      <c r="CL22" t="inlineStr"/>
      <c r="CM22" t="inlineStr"/>
      <c r="CN22" t="inlineStr"/>
      <c r="CO22" t="inlineStr"/>
      <c r="CP22" t="inlineStr"/>
      <c r="CQ22" t="inlineStr"/>
      <c r="CR22" t="inlineStr">
        <is>
          <t>x</t>
        </is>
      </c>
      <c r="CS22" t="inlineStr"/>
      <c r="CT22" t="inlineStr"/>
      <c r="CU22" t="inlineStr"/>
      <c r="CV22" t="inlineStr"/>
      <c r="CW22" t="inlineStr"/>
      <c r="CX22" t="inlineStr"/>
      <c r="CY22" t="inlineStr"/>
      <c r="CZ22" t="n">
        <v>1</v>
      </c>
      <c r="DA22" t="inlineStr"/>
      <c r="DB22" t="inlineStr">
        <is>
          <t>x</t>
        </is>
      </c>
      <c r="DC22" t="inlineStr">
        <is>
          <t>x</t>
        </is>
      </c>
      <c r="DD22" t="inlineStr">
        <is>
          <t>994693214</t>
        </is>
      </c>
      <c r="DE22" t="inlineStr">
        <is>
          <t>L-1772-157568423</t>
        </is>
      </c>
      <c r="DF22" t="inlineStr">
        <is>
          <t>Aal</t>
        </is>
      </c>
      <c r="DG22" t="inlineStr">
        <is>
          <t>DBSM/F/Bö</t>
        </is>
      </c>
      <c r="DH22" t="inlineStr">
        <is>
          <t>Bö B I 351/2°</t>
        </is>
      </c>
      <c r="DI22" t="inlineStr">
        <is>
          <t>Bö B I 351/2°</t>
        </is>
      </c>
      <c r="DJ22" t="inlineStr">
        <is>
          <t xml:space="preserve">Ammaestramenti Teorieopratici Indirizzati ad agevolare il modo d'imparare da per se La Scrittura Moderna : </t>
        </is>
      </c>
      <c r="DK22" t="inlineStr">
        <is>
          <t xml:space="preserve"> : </t>
        </is>
      </c>
      <c r="DL22" t="inlineStr">
        <is>
          <t>44, [2] Taf.</t>
        </is>
      </c>
      <c r="DM22" t="inlineStr"/>
    </row>
    <row r="23">
      <c r="A23" t="inlineStr">
        <is>
          <t>Schreibmeister</t>
        </is>
      </c>
      <c r="B23" t="b">
        <v>1</v>
      </c>
      <c r="C23" t="n">
        <v>22</v>
      </c>
      <c r="D23" t="inlineStr">
        <is>
          <t>L-1772-157568458</t>
        </is>
      </c>
      <c r="E23" t="inlineStr">
        <is>
          <t>Aal</t>
        </is>
      </c>
      <c r="F23" t="inlineStr">
        <is>
          <t>994693214</t>
        </is>
      </c>
      <c r="G23" t="inlineStr">
        <is>
          <t>https://portal.dnb.de/opac.htm?method=simpleSearch&amp;cqlMode=true&amp;query=idn%3D994693214</t>
        </is>
      </c>
      <c r="H23" t="inlineStr">
        <is>
          <t>Bö B I 351 a/2°</t>
        </is>
      </c>
      <c r="I23" t="inlineStr">
        <is>
          <t>Bö B I 351a/2°</t>
        </is>
      </c>
      <c r="J23" t="inlineStr"/>
      <c r="K23" t="inlineStr">
        <is>
          <t>X</t>
        </is>
      </c>
      <c r="L23" t="inlineStr">
        <is>
          <t>Halbpergamentband</t>
        </is>
      </c>
      <c r="M23" t="inlineStr">
        <is>
          <t>&gt; 42 cm</t>
        </is>
      </c>
      <c r="N23" t="inlineStr">
        <is>
          <t>180°</t>
        </is>
      </c>
      <c r="O23" t="inlineStr"/>
      <c r="P23" t="inlineStr"/>
      <c r="Q23" t="inlineStr"/>
      <c r="R23" t="inlineStr"/>
      <c r="S23" t="n">
        <v>1</v>
      </c>
      <c r="T23" t="inlineStr"/>
      <c r="U23" t="inlineStr"/>
      <c r="V23" t="inlineStr"/>
      <c r="W23" t="inlineStr"/>
      <c r="X23" t="inlineStr"/>
      <c r="Y23" t="inlineStr">
        <is>
          <t>39x52</t>
        </is>
      </c>
      <c r="Z23" t="inlineStr"/>
      <c r="AA23" t="inlineStr"/>
      <c r="AB23" t="inlineStr"/>
      <c r="AC23" t="inlineStr">
        <is>
          <t>HPg</t>
        </is>
      </c>
      <c r="AD23" t="inlineStr"/>
      <c r="AE23" t="inlineStr"/>
      <c r="AF23" t="inlineStr"/>
      <c r="AG23" t="inlineStr">
        <is>
          <t>h/E</t>
        </is>
      </c>
      <c r="AH23" t="inlineStr"/>
      <c r="AI23" t="inlineStr"/>
      <c r="AJ23" t="inlineStr"/>
      <c r="AK23" t="inlineStr"/>
      <c r="AL23" t="inlineStr"/>
      <c r="AM23" t="inlineStr">
        <is>
          <t>Pa</t>
        </is>
      </c>
      <c r="AN23" t="inlineStr"/>
      <c r="AO23" t="inlineStr"/>
      <c r="AP23" t="inlineStr"/>
      <c r="AQ23" t="inlineStr"/>
      <c r="AR23" t="inlineStr">
        <is>
          <t>x</t>
        </is>
      </c>
      <c r="AS23" t="inlineStr"/>
      <c r="AT23" t="inlineStr"/>
      <c r="AU23" t="inlineStr"/>
      <c r="AV23" t="inlineStr">
        <is>
          <t>x</t>
        </is>
      </c>
      <c r="AW23" t="inlineStr"/>
      <c r="AX23" t="inlineStr"/>
      <c r="AY23" t="inlineStr"/>
      <c r="AZ23" t="inlineStr"/>
      <c r="BA23" t="n">
        <v>110</v>
      </c>
      <c r="BB23" t="inlineStr"/>
      <c r="BC23" t="inlineStr"/>
      <c r="BD23" t="inlineStr"/>
      <c r="BE23" t="inlineStr"/>
      <c r="BF23" t="inlineStr"/>
      <c r="BG23" t="inlineStr">
        <is>
          <t>n</t>
        </is>
      </c>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x</t>
        </is>
      </c>
      <c r="DC23" t="inlineStr">
        <is>
          <t>x</t>
        </is>
      </c>
      <c r="DD23" t="inlineStr">
        <is>
          <t>994693214</t>
        </is>
      </c>
      <c r="DE23" t="inlineStr">
        <is>
          <t>L-1772-157568458</t>
        </is>
      </c>
      <c r="DF23" t="inlineStr">
        <is>
          <t>Aal</t>
        </is>
      </c>
      <c r="DG23" t="inlineStr">
        <is>
          <t>DBSM/F/Bö</t>
        </is>
      </c>
      <c r="DH23" t="inlineStr">
        <is>
          <t>Bö B I 351 a/2°</t>
        </is>
      </c>
      <c r="DI23" t="inlineStr">
        <is>
          <t>Bö B I 351 a/2°</t>
        </is>
      </c>
      <c r="DJ23" t="inlineStr">
        <is>
          <t xml:space="preserve">Ammaestramenti Teorieopratici Indirizzati ad agevolare il modo d'imparare da per se La Scrittura Moderna : </t>
        </is>
      </c>
      <c r="DK23" t="inlineStr">
        <is>
          <t xml:space="preserve"> : </t>
        </is>
      </c>
      <c r="DL23" t="inlineStr">
        <is>
          <t>44, [2] Taf.</t>
        </is>
      </c>
      <c r="DM23" t="inlineStr"/>
    </row>
    <row r="24">
      <c r="A24" t="inlineStr">
        <is>
          <t>Schreibmeister</t>
        </is>
      </c>
      <c r="B24" t="b">
        <v>1</v>
      </c>
      <c r="C24" t="n">
        <v>23</v>
      </c>
      <c r="D24" t="inlineStr">
        <is>
          <t>L-1772-157568520</t>
        </is>
      </c>
      <c r="E24" t="inlineStr">
        <is>
          <t>Aal</t>
        </is>
      </c>
      <c r="F24" t="inlineStr">
        <is>
          <t>994693214</t>
        </is>
      </c>
      <c r="G24" t="inlineStr">
        <is>
          <t>https://portal.dnb.de/opac.htm?method=simpleSearch&amp;cqlMode=true&amp;query=idn%3D994693214</t>
        </is>
      </c>
      <c r="H24" t="inlineStr">
        <is>
          <t>Bö B I 351 b/2°</t>
        </is>
      </c>
      <c r="I24" t="inlineStr">
        <is>
          <t>Bö B I 351b/2°</t>
        </is>
      </c>
      <c r="J24" t="inlineStr"/>
      <c r="K24" t="inlineStr">
        <is>
          <t>X</t>
        </is>
      </c>
      <c r="L24" t="inlineStr">
        <is>
          <t>Halbledereinband</t>
        </is>
      </c>
      <c r="M24" t="inlineStr">
        <is>
          <t>&gt; 42 cm</t>
        </is>
      </c>
      <c r="N24" t="inlineStr">
        <is>
          <t>80° bis 110°, einseitig digitalisierbar?</t>
        </is>
      </c>
      <c r="O24" t="inlineStr">
        <is>
          <t>stark brüchiges Einbandmaterial</t>
        </is>
      </c>
      <c r="P24" t="inlineStr"/>
      <c r="Q24" t="inlineStr"/>
      <c r="R24" t="inlineStr"/>
      <c r="S24" t="n">
        <v>1</v>
      </c>
      <c r="T24" t="inlineStr"/>
      <c r="U24" t="inlineStr"/>
      <c r="V24" t="inlineStr"/>
      <c r="W24" t="inlineStr"/>
      <c r="X24" t="inlineStr"/>
      <c r="Y24" t="inlineStr">
        <is>
          <t>39x50</t>
        </is>
      </c>
      <c r="Z24" t="inlineStr"/>
      <c r="AA24" t="inlineStr"/>
      <c r="AB24" t="inlineStr"/>
      <c r="AC24" t="inlineStr">
        <is>
          <t>HL</t>
        </is>
      </c>
      <c r="AD24" t="inlineStr"/>
      <c r="AE24" t="inlineStr"/>
      <c r="AF24" t="inlineStr"/>
      <c r="AG24" t="inlineStr">
        <is>
          <t>h/E</t>
        </is>
      </c>
      <c r="AH24" t="inlineStr"/>
      <c r="AI24" t="inlineStr">
        <is>
          <t>x</t>
        </is>
      </c>
      <c r="AJ24" t="inlineStr"/>
      <c r="AK24" t="inlineStr"/>
      <c r="AL24" t="inlineStr"/>
      <c r="AM24" t="inlineStr">
        <is>
          <t>Pa</t>
        </is>
      </c>
      <c r="AN24" t="inlineStr"/>
      <c r="AO24" t="inlineStr"/>
      <c r="AP24" t="inlineStr"/>
      <c r="AQ24" t="inlineStr"/>
      <c r="AR24" t="inlineStr"/>
      <c r="AS24" t="inlineStr"/>
      <c r="AT24" t="inlineStr"/>
      <c r="AU24" t="inlineStr"/>
      <c r="AV24" t="inlineStr">
        <is>
          <t>x</t>
        </is>
      </c>
      <c r="AW24" t="inlineStr"/>
      <c r="AX24" t="inlineStr"/>
      <c r="AY24" t="inlineStr"/>
      <c r="AZ24" t="inlineStr"/>
      <c r="BA24" t="n">
        <v>110</v>
      </c>
      <c r="BB24" t="inlineStr"/>
      <c r="BC24" t="inlineStr"/>
      <c r="BD24" t="inlineStr"/>
      <c r="BE24" t="inlineStr"/>
      <c r="BF24" t="inlineStr"/>
      <c r="BG24" t="inlineStr">
        <is>
          <t>n</t>
        </is>
      </c>
      <c r="BH24" t="n">
        <v>0</v>
      </c>
      <c r="BI24" t="inlineStr"/>
      <c r="BJ24" t="inlineStr"/>
      <c r="BK24" t="inlineStr"/>
      <c r="BL24" t="inlineStr"/>
      <c r="BM24" t="inlineStr"/>
      <c r="BN24" t="inlineStr"/>
      <c r="BO24" t="inlineStr">
        <is>
          <t>x</t>
        </is>
      </c>
      <c r="BP24" t="inlineStr">
        <is>
          <t>mind. Umschlag wegen pudernden Leder</t>
        </is>
      </c>
      <c r="BQ24" t="inlineStr"/>
      <c r="BR24" t="inlineStr"/>
      <c r="BS24" t="inlineStr">
        <is>
          <t>Umschlag (Leder pudert)</t>
        </is>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x</t>
        </is>
      </c>
      <c r="DC24" t="inlineStr">
        <is>
          <t>x</t>
        </is>
      </c>
      <c r="DD24" t="inlineStr">
        <is>
          <t>994693214</t>
        </is>
      </c>
      <c r="DE24" t="inlineStr">
        <is>
          <t>L-1772-157568520</t>
        </is>
      </c>
      <c r="DF24" t="inlineStr">
        <is>
          <t>Aal</t>
        </is>
      </c>
      <c r="DG24" t="inlineStr">
        <is>
          <t>DBSM/F/Bö</t>
        </is>
      </c>
      <c r="DH24" t="inlineStr">
        <is>
          <t>Bö B I 351 b/2°</t>
        </is>
      </c>
      <c r="DI24" t="inlineStr">
        <is>
          <t>Bö B I 351 b/2°</t>
        </is>
      </c>
      <c r="DJ24" t="inlineStr">
        <is>
          <t xml:space="preserve">Ammaestramenti Teorieopratici Indirizzati ad agevolare il modo d'imparare da per se La Scrittura Moderna : </t>
        </is>
      </c>
      <c r="DK24" t="inlineStr">
        <is>
          <t xml:space="preserve"> : </t>
        </is>
      </c>
      <c r="DL24" t="inlineStr">
        <is>
          <t>44, [2] Taf.</t>
        </is>
      </c>
      <c r="DM24" t="inlineStr"/>
    </row>
    <row r="25">
      <c r="A25" t="inlineStr">
        <is>
          <t>Schreibmeister</t>
        </is>
      </c>
      <c r="B25" t="b">
        <v>1</v>
      </c>
      <c r="C25" t="n">
        <v>24</v>
      </c>
      <c r="D25" t="inlineStr">
        <is>
          <t>L-1719-158797752</t>
        </is>
      </c>
      <c r="E25" t="inlineStr">
        <is>
          <t>Aal</t>
        </is>
      </c>
      <c r="F25" t="inlineStr">
        <is>
          <t>995118566</t>
        </is>
      </c>
      <c r="G25" t="inlineStr">
        <is>
          <t>https://portal.dnb.de/opac.htm?method=simpleSearch&amp;cqlMode=true&amp;query=idn%3D995118566</t>
        </is>
      </c>
      <c r="H25" t="inlineStr">
        <is>
          <t>(Großformate)</t>
        </is>
      </c>
      <c r="I25" t="inlineStr">
        <is>
          <t>Bö B I 352/2°</t>
        </is>
      </c>
      <c r="J25" t="inlineStr"/>
      <c r="K25" t="inlineStr">
        <is>
          <t>X</t>
        </is>
      </c>
      <c r="L25" t="inlineStr">
        <is>
          <t>Gewebeeinband</t>
        </is>
      </c>
      <c r="M25" t="inlineStr">
        <is>
          <t>bis 42 cm</t>
        </is>
      </c>
      <c r="N25" t="inlineStr">
        <is>
          <t>80° bis 110°, einseitig digitalisierbar?</t>
        </is>
      </c>
      <c r="O25" t="inlineStr">
        <is>
          <t>Schrift bis in den Falz</t>
        </is>
      </c>
      <c r="P25" t="inlineStr"/>
      <c r="Q25" t="inlineStr"/>
      <c r="R25" t="inlineStr"/>
      <c r="S25" t="n">
        <v>0</v>
      </c>
      <c r="T25" t="inlineStr"/>
      <c r="U25" t="inlineStr"/>
      <c r="V25" t="inlineStr"/>
      <c r="W25" t="inlineStr"/>
      <c r="X25" t="inlineStr"/>
      <c r="Y25" t="inlineStr"/>
      <c r="Z25" t="inlineStr"/>
      <c r="AA25" t="inlineStr"/>
      <c r="AB25" t="inlineStr"/>
      <c r="AC25" t="inlineStr">
        <is>
          <t>HPg</t>
        </is>
      </c>
      <c r="AD25" t="inlineStr"/>
      <c r="AE25" t="inlineStr"/>
      <c r="AF25" t="inlineStr"/>
      <c r="AG25" t="inlineStr">
        <is>
          <t>h/E</t>
        </is>
      </c>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is>
          <t>x</t>
        </is>
      </c>
      <c r="AW25" t="inlineStr"/>
      <c r="AX25" t="inlineStr"/>
      <c r="AY25" t="inlineStr"/>
      <c r="AZ25" t="inlineStr"/>
      <c r="BA25" t="n">
        <v>110</v>
      </c>
      <c r="BB25" t="inlineStr"/>
      <c r="BC25" t="inlineStr"/>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x</t>
        </is>
      </c>
      <c r="DC25" t="inlineStr">
        <is>
          <t>x</t>
        </is>
      </c>
      <c r="DD25" t="inlineStr">
        <is>
          <t>995118566</t>
        </is>
      </c>
      <c r="DE25" t="inlineStr">
        <is>
          <t>L-1719-158797752</t>
        </is>
      </c>
      <c r="DF25" t="inlineStr">
        <is>
          <t>Aal</t>
        </is>
      </c>
      <c r="DG25" t="inlineStr">
        <is>
          <t>DBSM/F/Bö</t>
        </is>
      </c>
      <c r="DH25" t="inlineStr">
        <is>
          <t>(Großformate)</t>
        </is>
      </c>
      <c r="DI25" t="inlineStr">
        <is>
          <t>Bö B I 352/2</t>
        </is>
      </c>
      <c r="DJ25" t="inlineStr">
        <is>
          <t>Le @Trésor|| Des Novvelles|| Escritures de Finances|| et Italiennes bastardes|| A la Mode|| Auec les belles Instructions &amp;|| Secrets dudit Art|| Dedié</t>
        </is>
      </c>
      <c r="DK25" t="inlineStr">
        <is>
          <t xml:space="preserve"> : </t>
        </is>
      </c>
      <c r="DL25" t="inlineStr">
        <is>
          <t>Gest. Tit., Portr., 4 S., typogr. Text "Au Lecteur" [19] Kupf. Taf.</t>
        </is>
      </c>
      <c r="DM25" t="inlineStr"/>
    </row>
    <row r="26">
      <c r="A26" t="inlineStr">
        <is>
          <t>Schreibmeister</t>
        </is>
      </c>
      <c r="B26" t="b">
        <v>1</v>
      </c>
      <c r="C26" t="n">
        <v>25</v>
      </c>
      <c r="D26" t="inlineStr">
        <is>
          <t>L-1797-162081979</t>
        </is>
      </c>
      <c r="E26" t="inlineStr">
        <is>
          <t>Aal</t>
        </is>
      </c>
      <c r="F26" t="inlineStr">
        <is>
          <t>996389113</t>
        </is>
      </c>
      <c r="G26" t="inlineStr">
        <is>
          <t>https://portal.dnb.de/opac.htm?method=simpleSearch&amp;cqlMode=true&amp;query=idn%3D996389113</t>
        </is>
      </c>
      <c r="H26" t="inlineStr">
        <is>
          <t>Bö B I 361/2°</t>
        </is>
      </c>
      <c r="I26" t="inlineStr">
        <is>
          <t>Bö B I 361/2°</t>
        </is>
      </c>
      <c r="J26" t="inlineStr"/>
      <c r="K26" t="inlineStr">
        <is>
          <t>X</t>
        </is>
      </c>
      <c r="L26" t="inlineStr">
        <is>
          <t>Halbledereinband</t>
        </is>
      </c>
      <c r="M26" t="inlineStr">
        <is>
          <t>bis 42 cm</t>
        </is>
      </c>
      <c r="N26" t="inlineStr">
        <is>
          <t>80° bis 110°, einseitig digitalisierbar?</t>
        </is>
      </c>
      <c r="O26" t="inlineStr"/>
      <c r="P26" t="inlineStr"/>
      <c r="Q26" t="inlineStr"/>
      <c r="R26" t="inlineStr"/>
      <c r="S26" t="n">
        <v>0</v>
      </c>
      <c r="T26" t="inlineStr"/>
      <c r="U26" t="inlineStr"/>
      <c r="V26" t="inlineStr"/>
      <c r="W26" t="inlineStr"/>
      <c r="X26" t="inlineStr"/>
      <c r="Y26" t="inlineStr"/>
      <c r="Z26" t="inlineStr"/>
      <c r="AA26" t="inlineStr"/>
      <c r="AB26" t="inlineStr"/>
      <c r="AC26" t="inlineStr">
        <is>
          <t>HPg</t>
        </is>
      </c>
      <c r="AD26" t="inlineStr"/>
      <c r="AE26" t="inlineStr"/>
      <c r="AF26" t="inlineStr"/>
      <c r="AG26" t="inlineStr">
        <is>
          <t>h</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is>
          <t>x</t>
        </is>
      </c>
      <c r="AW26" t="inlineStr"/>
      <c r="AX26" t="inlineStr"/>
      <c r="AY26" t="inlineStr"/>
      <c r="AZ26" t="inlineStr"/>
      <c r="BA26" t="n">
        <v>110</v>
      </c>
      <c r="BB26" t="inlineStr"/>
      <c r="BC26" t="inlineStr"/>
      <c r="BD26" t="inlineStr"/>
      <c r="BE26" t="inlineStr"/>
      <c r="BF26" t="inlineStr"/>
      <c r="BG26" t="inlineStr">
        <is>
          <t>n</t>
        </is>
      </c>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x</t>
        </is>
      </c>
      <c r="DC26" t="inlineStr">
        <is>
          <t>x</t>
        </is>
      </c>
      <c r="DD26" t="inlineStr">
        <is>
          <t>996389113</t>
        </is>
      </c>
      <c r="DE26" t="inlineStr">
        <is>
          <t>L-1797-162081979</t>
        </is>
      </c>
      <c r="DF26" t="inlineStr">
        <is>
          <t>Aal</t>
        </is>
      </c>
      <c r="DG26" t="inlineStr">
        <is>
          <t>DBSM/F/Bö</t>
        </is>
      </c>
      <c r="DH26" t="inlineStr">
        <is>
          <t>Bö B I 361/2°</t>
        </is>
      </c>
      <c r="DI26" t="inlineStr">
        <is>
          <t>Bö B I 361/2°</t>
        </is>
      </c>
      <c r="DJ26" t="inlineStr">
        <is>
          <t xml:space="preserve">Alfabeto di Lettere Iniziali Adorno Di Animali e proseguito Da Vaga Serie Di Caratteri : </t>
        </is>
      </c>
      <c r="DK26" t="inlineStr">
        <is>
          <t xml:space="preserve"> : </t>
        </is>
      </c>
      <c r="DL26" t="inlineStr">
        <is>
          <t>Kupf. tit., [24] sign, Kupf. Taf.</t>
        </is>
      </c>
      <c r="DM26" t="inlineStr"/>
    </row>
    <row r="27">
      <c r="A27" t="inlineStr">
        <is>
          <t>Schreibmeister</t>
        </is>
      </c>
      <c r="B27" t="b">
        <v>1</v>
      </c>
      <c r="C27" t="n">
        <v>26</v>
      </c>
      <c r="D27" t="inlineStr">
        <is>
          <t>L-1820-163256233</t>
        </is>
      </c>
      <c r="E27" t="inlineStr">
        <is>
          <t>Afl</t>
        </is>
      </c>
      <c r="F27" t="inlineStr">
        <is>
          <t>997039345</t>
        </is>
      </c>
      <c r="G27" t="inlineStr">
        <is>
          <t>https://portal.dnb.de/opac.htm?method=simpleSearch&amp;cqlMode=true&amp;query=idn%3D997039345</t>
        </is>
      </c>
      <c r="H27" t="inlineStr">
        <is>
          <t>Bö B I 365/4° - 1</t>
        </is>
      </c>
      <c r="I27" t="inlineStr">
        <is>
          <t>Bö B I 365/4° - 1</t>
        </is>
      </c>
      <c r="J27" t="inlineStr"/>
      <c r="K27" t="inlineStr">
        <is>
          <t>X</t>
        </is>
      </c>
      <c r="L27" t="inlineStr">
        <is>
          <t>Halbgewebeband</t>
        </is>
      </c>
      <c r="M27" t="inlineStr">
        <is>
          <t>bis 35 cm</t>
        </is>
      </c>
      <c r="N27" t="inlineStr">
        <is>
          <t>80° bis 110°, einseitig digitalisierbar?</t>
        </is>
      </c>
      <c r="O27" t="inlineStr">
        <is>
          <t>hohler Rücken</t>
        </is>
      </c>
      <c r="P27" t="inlineStr"/>
      <c r="Q27" t="inlineStr"/>
      <c r="R27" t="inlineStr"/>
      <c r="S27" t="n">
        <v>1</v>
      </c>
      <c r="T27" t="inlineStr"/>
      <c r="U27" t="inlineStr"/>
      <c r="V27" t="inlineStr"/>
      <c r="W27" t="inlineStr"/>
      <c r="X27" t="inlineStr"/>
      <c r="Y27" t="inlineStr"/>
      <c r="Z27" t="inlineStr">
        <is>
          <t>QF (49x34)</t>
        </is>
      </c>
      <c r="AA27" t="inlineStr"/>
      <c r="AB27" t="inlineStr"/>
      <c r="AC27" t="inlineStr">
        <is>
          <t>HL</t>
        </is>
      </c>
      <c r="AD27" t="inlineStr"/>
      <c r="AE27" t="inlineStr"/>
      <c r="AF27" t="inlineStr">
        <is>
          <t>x</t>
        </is>
      </c>
      <c r="AG27" t="inlineStr">
        <is>
          <t>h/E</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is>
          <t>x</t>
        </is>
      </c>
      <c r="AW27" t="inlineStr"/>
      <c r="AX27" t="inlineStr"/>
      <c r="AY27" t="inlineStr"/>
      <c r="AZ27" t="inlineStr"/>
      <c r="BA27" t="n">
        <v>110</v>
      </c>
      <c r="BB27" t="inlineStr"/>
      <c r="BC27" t="inlineStr"/>
      <c r="BD27" t="inlineStr"/>
      <c r="BE27" t="inlineStr"/>
      <c r="BF27" t="inlineStr"/>
      <c r="BG27" t="inlineStr">
        <is>
          <t>n</t>
        </is>
      </c>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x</t>
        </is>
      </c>
      <c r="DC27" t="inlineStr">
        <is>
          <t>x</t>
        </is>
      </c>
      <c r="DD27" t="inlineStr">
        <is>
          <t>997039345</t>
        </is>
      </c>
      <c r="DE27" t="inlineStr">
        <is>
          <t>L-1820-163256233</t>
        </is>
      </c>
      <c r="DF27" t="inlineStr">
        <is>
          <t>Afl</t>
        </is>
      </c>
      <c r="DG27" t="inlineStr">
        <is>
          <t>DBSM/F/Bö</t>
        </is>
      </c>
      <c r="DH27" t="inlineStr">
        <is>
          <t>Bö B I 365/4° - 1</t>
        </is>
      </c>
      <c r="DI27" t="inlineStr">
        <is>
          <t>Bö B I 365/4° - 1</t>
        </is>
      </c>
      <c r="DJ27" t="inlineStr">
        <is>
          <t>Musterblätter für Liebhaber der höhern Kaligraphie</t>
        </is>
      </c>
      <c r="DK27" t="inlineStr">
        <is>
          <t xml:space="preserve">H. 1 : </t>
        </is>
      </c>
      <c r="DL27" t="inlineStr">
        <is>
          <t>Gest. Tit., [14] Taf.</t>
        </is>
      </c>
      <c r="DM27" t="inlineStr"/>
    </row>
    <row r="28">
      <c r="A28" t="inlineStr">
        <is>
          <t>Schreibmeister</t>
        </is>
      </c>
      <c r="B28" t="b">
        <v>1</v>
      </c>
      <c r="C28" t="n">
        <v>27</v>
      </c>
      <c r="D28" t="inlineStr">
        <is>
          <t>L-1820-163256357</t>
        </is>
      </c>
      <c r="E28" t="inlineStr">
        <is>
          <t>Afl</t>
        </is>
      </c>
      <c r="F28" t="inlineStr">
        <is>
          <t>997039469</t>
        </is>
      </c>
      <c r="G28" t="inlineStr">
        <is>
          <t>https://portal.dnb.de/opac.htm?method=simpleSearch&amp;cqlMode=true&amp;query=idn%3D997039469</t>
        </is>
      </c>
      <c r="H28" t="inlineStr">
        <is>
          <t>Bö B I 365/4° - 2</t>
        </is>
      </c>
      <c r="I28" t="inlineStr">
        <is>
          <t>Bö B I 365/4° - 2 (angebunden)</t>
        </is>
      </c>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x</t>
        </is>
      </c>
      <c r="DC28" t="inlineStr">
        <is>
          <t>x</t>
        </is>
      </c>
      <c r="DD28" t="inlineStr">
        <is>
          <t>997039469</t>
        </is>
      </c>
      <c r="DE28" t="inlineStr">
        <is>
          <t>L-1820-163256357</t>
        </is>
      </c>
      <c r="DF28" t="inlineStr">
        <is>
          <t>Afl</t>
        </is>
      </c>
      <c r="DG28" t="inlineStr">
        <is>
          <t>DBSM/F/Bö</t>
        </is>
      </c>
      <c r="DH28" t="inlineStr">
        <is>
          <t>Bö B I 365/4° - 2</t>
        </is>
      </c>
      <c r="DI28" t="inlineStr">
        <is>
          <t>Bö B I 365/4° - 2</t>
        </is>
      </c>
      <c r="DJ28" t="inlineStr">
        <is>
          <t>Musterblätter für Liebhaber der höhern Kaligraphie</t>
        </is>
      </c>
      <c r="DK28" t="inlineStr">
        <is>
          <t xml:space="preserve">H. 2 : </t>
        </is>
      </c>
      <c r="DL28" t="inlineStr">
        <is>
          <t>Gest. Tit., [14] Taf. 5, 6, 9, 10, 13 - 14</t>
        </is>
      </c>
      <c r="DM28" t="inlineStr"/>
    </row>
    <row r="29">
      <c r="A29" t="inlineStr">
        <is>
          <t>Schreibmeister</t>
        </is>
      </c>
      <c r="B29" t="b">
        <v>1</v>
      </c>
      <c r="C29" t="n">
        <v>28</v>
      </c>
      <c r="D29" t="inlineStr">
        <is>
          <t>L-1820-163256535</t>
        </is>
      </c>
      <c r="E29" t="inlineStr">
        <is>
          <t>Afl</t>
        </is>
      </c>
      <c r="F29" t="inlineStr">
        <is>
          <t>997039620</t>
        </is>
      </c>
      <c r="G29" t="inlineStr">
        <is>
          <t>https://portal.dnb.de/opac.htm?method=simpleSearch&amp;cqlMode=true&amp;query=idn%3D997039620</t>
        </is>
      </c>
      <c r="H29" t="inlineStr">
        <is>
          <t>Bö B I 365/4° - 3</t>
        </is>
      </c>
      <c r="I29" t="inlineStr">
        <is>
          <t>Bö B I 365/4° - 3 (angebunden)</t>
        </is>
      </c>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x</t>
        </is>
      </c>
      <c r="DC29" t="inlineStr">
        <is>
          <t>x</t>
        </is>
      </c>
      <c r="DD29" t="inlineStr">
        <is>
          <t>997039620</t>
        </is>
      </c>
      <c r="DE29" t="inlineStr">
        <is>
          <t>L-1820-163256535</t>
        </is>
      </c>
      <c r="DF29" t="inlineStr">
        <is>
          <t>Afl</t>
        </is>
      </c>
      <c r="DG29" t="inlineStr">
        <is>
          <t>DBSM/F/Bö</t>
        </is>
      </c>
      <c r="DH29" t="inlineStr">
        <is>
          <t>Bö B I 365/4° - 3</t>
        </is>
      </c>
      <c r="DI29" t="inlineStr">
        <is>
          <t>Bö B I 365/4° -3</t>
        </is>
      </c>
      <c r="DJ29" t="inlineStr">
        <is>
          <t>Musterblätter für Liebhaber der höhern Kaligraphie</t>
        </is>
      </c>
      <c r="DK29" t="inlineStr">
        <is>
          <t xml:space="preserve">H. 3 : </t>
        </is>
      </c>
      <c r="DL29" t="inlineStr">
        <is>
          <t>Gest. Tit., [10 statt 12] Taf.</t>
        </is>
      </c>
      <c r="DM29" t="inlineStr"/>
    </row>
    <row r="30">
      <c r="A30" t="inlineStr">
        <is>
          <t>Schreibmeister</t>
        </is>
      </c>
      <c r="B30" t="b">
        <v>1</v>
      </c>
      <c r="C30" t="n">
        <v>29</v>
      </c>
      <c r="D30" t="inlineStr">
        <is>
          <t>L-1798-16342294X</t>
        </is>
      </c>
      <c r="E30" t="inlineStr">
        <is>
          <t>Afl</t>
        </is>
      </c>
      <c r="F30" t="inlineStr">
        <is>
          <t>997140933</t>
        </is>
      </c>
      <c r="G30" t="inlineStr">
        <is>
          <t>https://portal.dnb.de/opac.htm?method=simpleSearch&amp;cqlMode=true&amp;query=idn%3D997140933</t>
        </is>
      </c>
      <c r="H30" t="inlineStr">
        <is>
          <t>Bö B I 368/4°</t>
        </is>
      </c>
      <c r="I30" t="inlineStr">
        <is>
          <t>Bö B I 368/4°</t>
        </is>
      </c>
      <c r="J30" t="inlineStr"/>
      <c r="K30" t="inlineStr">
        <is>
          <t>X</t>
        </is>
      </c>
      <c r="L30" t="inlineStr">
        <is>
          <t>Halbledereinband</t>
        </is>
      </c>
      <c r="M30" t="inlineStr">
        <is>
          <t>bis 35 cm</t>
        </is>
      </c>
      <c r="N30" t="inlineStr">
        <is>
          <t>180°</t>
        </is>
      </c>
      <c r="O30" t="inlineStr"/>
      <c r="P30" t="inlineStr"/>
      <c r="Q30" t="inlineStr">
        <is>
          <t xml:space="preserve">Papierumschlag </t>
        </is>
      </c>
      <c r="R30" t="inlineStr">
        <is>
          <t>Ja</t>
        </is>
      </c>
      <c r="S30" t="n">
        <v>2</v>
      </c>
      <c r="T30" t="inlineStr"/>
      <c r="U30" t="inlineStr"/>
      <c r="V30" t="inlineStr"/>
      <c r="W30" t="inlineStr"/>
      <c r="X30" t="inlineStr"/>
      <c r="Y30" t="inlineStr"/>
      <c r="Z30" t="inlineStr">
        <is>
          <t>QF (44x28)</t>
        </is>
      </c>
      <c r="AA30" t="inlineStr"/>
      <c r="AB30" t="inlineStr"/>
      <c r="AC30" t="inlineStr">
        <is>
          <t>HL</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is>
          <t>x</t>
        </is>
      </c>
      <c r="AW30" t="inlineStr"/>
      <c r="AX30" t="inlineStr"/>
      <c r="AY30" t="inlineStr"/>
      <c r="AZ30" t="inlineStr"/>
      <c r="BA30" t="inlineStr">
        <is>
          <t>nur 110</t>
        </is>
      </c>
      <c r="BB30" t="inlineStr"/>
      <c r="BC30" t="inlineStr"/>
      <c r="BD30" t="inlineStr"/>
      <c r="BE30" t="inlineStr"/>
      <c r="BF30" t="inlineStr"/>
      <c r="BG30" t="inlineStr">
        <is>
          <t>ja vor</t>
        </is>
      </c>
      <c r="BH30" t="n">
        <v>6.5</v>
      </c>
      <c r="BI30" t="inlineStr"/>
      <c r="BJ30" t="inlineStr"/>
      <c r="BK30" t="inlineStr"/>
      <c r="BL30" t="inlineStr"/>
      <c r="BM30" t="inlineStr"/>
      <c r="BN30" t="inlineStr">
        <is>
          <t>x sauer</t>
        </is>
      </c>
      <c r="BO30" t="inlineStr">
        <is>
          <t>x</t>
        </is>
      </c>
      <c r="BP30" t="inlineStr"/>
      <c r="BQ30" t="inlineStr"/>
      <c r="BR30" t="inlineStr"/>
      <c r="BS30" t="inlineStr"/>
      <c r="BT30" t="inlineStr"/>
      <c r="BU30" t="inlineStr"/>
      <c r="BV30" t="inlineStr">
        <is>
          <t>x</t>
        </is>
      </c>
      <c r="BW30" t="inlineStr"/>
      <c r="BX30" t="inlineStr">
        <is>
          <t>v/h</t>
        </is>
      </c>
      <c r="BY30" t="inlineStr"/>
      <c r="BZ30" t="inlineStr"/>
      <c r="CA30" t="inlineStr"/>
      <c r="CB30" t="inlineStr"/>
      <c r="CC30" t="inlineStr"/>
      <c r="CD30" t="inlineStr"/>
      <c r="CE30" t="inlineStr"/>
      <c r="CF30" t="inlineStr"/>
      <c r="CG30" t="n">
        <v>1.5</v>
      </c>
      <c r="CH30" t="inlineStr">
        <is>
          <t>nur das Nötigste --&gt; nur Gelenk am VD stabilisieren; RD ist fest genug; Ecken belassen</t>
        </is>
      </c>
      <c r="CI30" t="inlineStr"/>
      <c r="CJ30" t="inlineStr"/>
      <c r="CK30" t="inlineStr"/>
      <c r="CL30" t="inlineStr"/>
      <c r="CM30" t="inlineStr"/>
      <c r="CN30" t="inlineStr"/>
      <c r="CO30" t="inlineStr"/>
      <c r="CP30" t="inlineStr"/>
      <c r="CQ30" t="inlineStr"/>
      <c r="CR30" t="inlineStr"/>
      <c r="CS30" t="inlineStr"/>
      <c r="CT30" t="inlineStr"/>
      <c r="CU30" t="inlineStr">
        <is>
          <t>x</t>
        </is>
      </c>
      <c r="CV30" t="inlineStr"/>
      <c r="CW30" t="inlineStr"/>
      <c r="CX30" t="inlineStr"/>
      <c r="CY30" t="inlineStr"/>
      <c r="CZ30" t="n">
        <v>5</v>
      </c>
      <c r="DA30" t="inlineStr"/>
      <c r="DB30" t="inlineStr">
        <is>
          <t>x</t>
        </is>
      </c>
      <c r="DC30" t="inlineStr">
        <is>
          <t>x</t>
        </is>
      </c>
      <c r="DD30" t="inlineStr">
        <is>
          <t>997140933</t>
        </is>
      </c>
      <c r="DE30" t="inlineStr">
        <is>
          <t>L-1798-16342294X</t>
        </is>
      </c>
      <c r="DF30" t="inlineStr">
        <is>
          <t>Afl</t>
        </is>
      </c>
      <c r="DG30" t="inlineStr">
        <is>
          <t>DBSM/F/Bö</t>
        </is>
      </c>
      <c r="DH30" t="inlineStr">
        <is>
          <t>Bö B I 368/4°</t>
        </is>
      </c>
      <c r="DI30" t="inlineStr">
        <is>
          <t>Bö B I 368/4°</t>
        </is>
      </c>
      <c r="DJ30" t="inlineStr">
        <is>
          <t>Anleitung zur Schönschreibkunst vom Schreibmeister Joseph Anton Heß, Würzburg</t>
        </is>
      </c>
      <c r="DK30" t="inlineStr">
        <is>
          <t xml:space="preserve">H. 1 : </t>
        </is>
      </c>
      <c r="DL30" t="inlineStr">
        <is>
          <t>[1 Kupf.-Tit.], [Taf.] 1 - 8</t>
        </is>
      </c>
      <c r="DM30" t="inlineStr"/>
    </row>
    <row r="31">
      <c r="A31" t="inlineStr">
        <is>
          <t>Schreibmeister</t>
        </is>
      </c>
      <c r="B31" t="b">
        <v>1</v>
      </c>
      <c r="C31" t="n">
        <v>30</v>
      </c>
      <c r="D31" t="inlineStr">
        <is>
          <t>L-1798-163423059</t>
        </is>
      </c>
      <c r="E31" t="inlineStr">
        <is>
          <t>Afl</t>
        </is>
      </c>
      <c r="F31" t="inlineStr">
        <is>
          <t>997141042</t>
        </is>
      </c>
      <c r="G31" t="inlineStr">
        <is>
          <t>https://portal.dnb.de/opac.htm?method=simpleSearch&amp;cqlMode=true&amp;query=idn%3D997141042</t>
        </is>
      </c>
      <c r="H31" t="inlineStr">
        <is>
          <t>Bö B I 368/4°</t>
        </is>
      </c>
      <c r="I31" t="inlineStr">
        <is>
          <t>Bö B I 368/4°</t>
        </is>
      </c>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x</t>
        </is>
      </c>
      <c r="DC31" t="inlineStr">
        <is>
          <t>x</t>
        </is>
      </c>
      <c r="DD31" t="inlineStr">
        <is>
          <t>997141042</t>
        </is>
      </c>
      <c r="DE31" t="inlineStr">
        <is>
          <t>L-1798-163423059</t>
        </is>
      </c>
      <c r="DF31" t="inlineStr">
        <is>
          <t>Afl</t>
        </is>
      </c>
      <c r="DG31" t="inlineStr">
        <is>
          <t>DBSM/F/Bö</t>
        </is>
      </c>
      <c r="DH31" t="inlineStr">
        <is>
          <t>Bö B I 368/4°</t>
        </is>
      </c>
      <c r="DI31" t="inlineStr">
        <is>
          <t>Bö B I 368/4°</t>
        </is>
      </c>
      <c r="DJ31" t="inlineStr">
        <is>
          <t>Anleitung zur Schönschreibkunst vom Schreibmeister Joseph Anton Heß, Würzburg</t>
        </is>
      </c>
      <c r="DK31" t="inlineStr">
        <is>
          <t xml:space="preserve">H. 2 : </t>
        </is>
      </c>
      <c r="DL31" t="inlineStr">
        <is>
          <t>[Taf.] 9 - 16</t>
        </is>
      </c>
      <c r="DM31" t="inlineStr"/>
    </row>
    <row r="32">
      <c r="A32" t="inlineStr">
        <is>
          <t>Schreibmeister</t>
        </is>
      </c>
      <c r="B32" t="b">
        <v>1</v>
      </c>
      <c r="C32" t="n">
        <v>31</v>
      </c>
      <c r="D32" t="inlineStr">
        <is>
          <t>L-1798-163423180</t>
        </is>
      </c>
      <c r="E32" t="inlineStr">
        <is>
          <t>Afl</t>
        </is>
      </c>
      <c r="F32" t="inlineStr">
        <is>
          <t>997141115</t>
        </is>
      </c>
      <c r="G32" t="inlineStr">
        <is>
          <t>https://portal.dnb.de/opac.htm?method=simpleSearch&amp;cqlMode=true&amp;query=idn%3D997141115</t>
        </is>
      </c>
      <c r="H32" t="inlineStr">
        <is>
          <t>Bö B I 368/4°</t>
        </is>
      </c>
      <c r="I32" t="inlineStr">
        <is>
          <t>Bö B I 368/4°</t>
        </is>
      </c>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x</t>
        </is>
      </c>
      <c r="DC32" t="inlineStr">
        <is>
          <t>x</t>
        </is>
      </c>
      <c r="DD32" t="inlineStr">
        <is>
          <t>997141115</t>
        </is>
      </c>
      <c r="DE32" t="inlineStr">
        <is>
          <t>L-1798-163423180</t>
        </is>
      </c>
      <c r="DF32" t="inlineStr">
        <is>
          <t>Afl</t>
        </is>
      </c>
      <c r="DG32" t="inlineStr">
        <is>
          <t>DBSM/F/Bö</t>
        </is>
      </c>
      <c r="DH32" t="inlineStr">
        <is>
          <t>Bö B I 368/4°</t>
        </is>
      </c>
      <c r="DI32" t="inlineStr">
        <is>
          <t>Bö B I 368/4°</t>
        </is>
      </c>
      <c r="DJ32" t="inlineStr">
        <is>
          <t>Anleitung zur Schönschreibkunst vom Schreibmeister Joseph Anton Heß, Würzburg</t>
        </is>
      </c>
      <c r="DK32" t="inlineStr">
        <is>
          <t xml:space="preserve">H. 3 : </t>
        </is>
      </c>
      <c r="DL32" t="inlineStr">
        <is>
          <t>[Taf.] 1 - 8</t>
        </is>
      </c>
      <c r="DM32" t="inlineStr"/>
    </row>
    <row r="33">
      <c r="A33" t="inlineStr">
        <is>
          <t>Schreibmeister</t>
        </is>
      </c>
      <c r="B33" t="b">
        <v>1</v>
      </c>
      <c r="C33" t="n">
        <v>32</v>
      </c>
      <c r="D33" t="inlineStr">
        <is>
          <t>L-1799-163423369</t>
        </is>
      </c>
      <c r="E33" t="inlineStr">
        <is>
          <t>Afl</t>
        </is>
      </c>
      <c r="F33" t="inlineStr">
        <is>
          <t>997141247</t>
        </is>
      </c>
      <c r="G33" t="inlineStr">
        <is>
          <t>https://portal.dnb.de/opac.htm?method=simpleSearch&amp;cqlMode=true&amp;query=idn%3D997141247</t>
        </is>
      </c>
      <c r="H33" t="inlineStr">
        <is>
          <t>Bö B I 368/4°</t>
        </is>
      </c>
      <c r="I33" t="inlineStr">
        <is>
          <t>Bö B I 368/4°</t>
        </is>
      </c>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x</t>
        </is>
      </c>
      <c r="DC33" t="inlineStr">
        <is>
          <t>x</t>
        </is>
      </c>
      <c r="DD33" t="inlineStr">
        <is>
          <t>997141247</t>
        </is>
      </c>
      <c r="DE33" t="inlineStr">
        <is>
          <t>L-1799-163423369</t>
        </is>
      </c>
      <c r="DF33" t="inlineStr">
        <is>
          <t>Afl</t>
        </is>
      </c>
      <c r="DG33" t="inlineStr">
        <is>
          <t>DBSM/F/Bö</t>
        </is>
      </c>
      <c r="DH33" t="inlineStr">
        <is>
          <t>Bö B I 368/4°</t>
        </is>
      </c>
      <c r="DI33" t="inlineStr">
        <is>
          <t>Bö B I 368/4°</t>
        </is>
      </c>
      <c r="DJ33" t="inlineStr">
        <is>
          <t>Anleitung zur Schönschreibkunst vom Schreibmeister Joseph Anton Heß, Würzburg</t>
        </is>
      </c>
      <c r="DK33" t="inlineStr">
        <is>
          <t xml:space="preserve">H. 4 : </t>
        </is>
      </c>
      <c r="DL33" t="inlineStr">
        <is>
          <t>[Taf.] 1 - 8</t>
        </is>
      </c>
      <c r="DM33" t="inlineStr"/>
    </row>
    <row r="34">
      <c r="A34" t="inlineStr">
        <is>
          <t>Schreibmeister</t>
        </is>
      </c>
      <c r="B34" t="b">
        <v>1</v>
      </c>
      <c r="C34" t="n">
        <v>33</v>
      </c>
      <c r="D34" t="inlineStr">
        <is>
          <t>L-1799-163423520</t>
        </is>
      </c>
      <c r="E34" t="inlineStr">
        <is>
          <t>Afl</t>
        </is>
      </c>
      <c r="F34" t="inlineStr">
        <is>
          <t>997141360</t>
        </is>
      </c>
      <c r="G34" t="inlineStr">
        <is>
          <t>https://portal.dnb.de/opac.htm?method=simpleSearch&amp;cqlMode=true&amp;query=idn%3D997141360</t>
        </is>
      </c>
      <c r="H34" t="inlineStr">
        <is>
          <t>Bö B I 368/4°</t>
        </is>
      </c>
      <c r="I34" t="inlineStr">
        <is>
          <t>Bö B I 368/4°</t>
        </is>
      </c>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x</t>
        </is>
      </c>
      <c r="DC34" t="inlineStr">
        <is>
          <t>x</t>
        </is>
      </c>
      <c r="DD34" t="inlineStr">
        <is>
          <t>997141360</t>
        </is>
      </c>
      <c r="DE34" t="inlineStr">
        <is>
          <t>L-1799-163423520</t>
        </is>
      </c>
      <c r="DF34" t="inlineStr">
        <is>
          <t>Afl</t>
        </is>
      </c>
      <c r="DG34" t="inlineStr">
        <is>
          <t>DBSM/F/Bö</t>
        </is>
      </c>
      <c r="DH34" t="inlineStr">
        <is>
          <t>Bö B I 368/4°</t>
        </is>
      </c>
      <c r="DI34" t="inlineStr">
        <is>
          <t>Bö B I 368/4°</t>
        </is>
      </c>
      <c r="DJ34" t="inlineStr">
        <is>
          <t>Anleitung zur Schönschreibkunst vom Schreibmeister Joseph Anton Heß, Würzburg</t>
        </is>
      </c>
      <c r="DK34" t="inlineStr">
        <is>
          <t xml:space="preserve">H. 5 : </t>
        </is>
      </c>
      <c r="DL34" t="inlineStr">
        <is>
          <t>[Taf.] 9 - 16</t>
        </is>
      </c>
      <c r="DM34" t="inlineStr"/>
    </row>
    <row r="35">
      <c r="A35" t="inlineStr">
        <is>
          <t>Schreibmeister</t>
        </is>
      </c>
      <c r="B35" t="b">
        <v>1</v>
      </c>
      <c r="C35" t="n">
        <v>34</v>
      </c>
      <c r="D35" t="inlineStr">
        <is>
          <t>L-1799-163423601</t>
        </is>
      </c>
      <c r="E35" t="inlineStr">
        <is>
          <t>Afl</t>
        </is>
      </c>
      <c r="F35" t="inlineStr">
        <is>
          <t>997141425</t>
        </is>
      </c>
      <c r="G35" t="inlineStr">
        <is>
          <t>https://portal.dnb.de/opac.htm?method=simpleSearch&amp;cqlMode=true&amp;query=idn%3D997141425</t>
        </is>
      </c>
      <c r="H35" t="inlineStr">
        <is>
          <t>Bö B I 368/4°</t>
        </is>
      </c>
      <c r="I35" t="inlineStr">
        <is>
          <t>Bö B I 368/4°</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x</t>
        </is>
      </c>
      <c r="DC35" t="inlineStr">
        <is>
          <t>x</t>
        </is>
      </c>
      <c r="DD35" t="inlineStr">
        <is>
          <t>997141425</t>
        </is>
      </c>
      <c r="DE35" t="inlineStr">
        <is>
          <t>L-1799-163423601</t>
        </is>
      </c>
      <c r="DF35" t="inlineStr">
        <is>
          <t>Afl</t>
        </is>
      </c>
      <c r="DG35" t="inlineStr">
        <is>
          <t>DBSM/F/Bö</t>
        </is>
      </c>
      <c r="DH35" t="inlineStr">
        <is>
          <t>Bö B I 368/4°</t>
        </is>
      </c>
      <c r="DI35" t="inlineStr">
        <is>
          <t>Bö B I 368/4°</t>
        </is>
      </c>
      <c r="DJ35" t="inlineStr">
        <is>
          <t>Anleitung zur Schönschreibkunst vom Schreibmeister Joseph Anton Heß, Würzburg</t>
        </is>
      </c>
      <c r="DK35" t="inlineStr">
        <is>
          <t xml:space="preserve">H. 6. : </t>
        </is>
      </c>
      <c r="DL35" t="inlineStr">
        <is>
          <t>[1 Kupf.-Tit.], [Taf.] 1 - 7</t>
        </is>
      </c>
      <c r="DM35" t="inlineStr"/>
    </row>
    <row r="36">
      <c r="A36" t="inlineStr">
        <is>
          <t>Schreibmeister</t>
        </is>
      </c>
      <c r="B36" t="b">
        <v>1</v>
      </c>
      <c r="C36" t="n">
        <v>35</v>
      </c>
      <c r="D36" t="inlineStr">
        <is>
          <t>L-1820-163537127</t>
        </is>
      </c>
      <c r="E36" t="inlineStr">
        <is>
          <t>Aal</t>
        </is>
      </c>
      <c r="F36" t="inlineStr">
        <is>
          <t>997241047</t>
        </is>
      </c>
      <c r="G36" t="inlineStr">
        <is>
          <t>https://portal.dnb.de/opac.htm?method=simpleSearch&amp;cqlMode=true&amp;query=idn%3D997241047</t>
        </is>
      </c>
      <c r="H36" t="inlineStr">
        <is>
          <t>Bö B I 371</t>
        </is>
      </c>
      <c r="I36" t="inlineStr">
        <is>
          <t>Bö B I 371</t>
        </is>
      </c>
      <c r="J36" t="inlineStr"/>
      <c r="K36" t="inlineStr">
        <is>
          <t>X</t>
        </is>
      </c>
      <c r="L36" t="inlineStr">
        <is>
          <t>Papier- oder Pappeinband</t>
        </is>
      </c>
      <c r="M36" t="inlineStr">
        <is>
          <t>bis 25 cm</t>
        </is>
      </c>
      <c r="N36" t="inlineStr">
        <is>
          <t>180°</t>
        </is>
      </c>
      <c r="O36" t="inlineStr"/>
      <c r="P36" t="inlineStr"/>
      <c r="Q36" t="inlineStr">
        <is>
          <t>Archivkarton</t>
        </is>
      </c>
      <c r="R36" t="inlineStr">
        <is>
          <t>Nein</t>
        </is>
      </c>
      <c r="S36" t="n">
        <v>2</v>
      </c>
      <c r="T36" t="inlineStr"/>
      <c r="U36" t="inlineStr"/>
      <c r="V36" t="inlineStr"/>
      <c r="W36" t="inlineStr"/>
      <c r="X36" t="inlineStr"/>
      <c r="Y36" t="inlineStr"/>
      <c r="Z36" t="inlineStr">
        <is>
          <t>QF (26x14)</t>
        </is>
      </c>
      <c r="AA36" t="inlineStr"/>
      <c r="AB36" t="inlineStr"/>
      <c r="AC36" t="inlineStr">
        <is>
          <t>Pa</t>
        </is>
      </c>
      <c r="AD36" t="inlineStr"/>
      <c r="AE36" t="inlineStr"/>
      <c r="AF36" t="inlineStr"/>
      <c r="AG36" t="inlineStr">
        <is>
          <t>h/E</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is>
          <t>x</t>
        </is>
      </c>
      <c r="AW36" t="inlineStr"/>
      <c r="AX36" t="inlineStr">
        <is>
          <t>x</t>
        </is>
      </c>
      <c r="AY36" t="inlineStr"/>
      <c r="AZ36" t="inlineStr"/>
      <c r="BA36" t="inlineStr">
        <is>
          <t>nur 110</t>
        </is>
      </c>
      <c r="BB36" t="inlineStr"/>
      <c r="BC36" t="inlineStr"/>
      <c r="BD36" t="inlineStr"/>
      <c r="BE36" t="inlineStr"/>
      <c r="BF36" t="inlineStr"/>
      <c r="BG36" t="inlineStr">
        <is>
          <t>n</t>
        </is>
      </c>
      <c r="BH36" t="n">
        <v>0</v>
      </c>
      <c r="BI36" t="inlineStr"/>
      <c r="BJ36" t="inlineStr">
        <is>
          <t>Wellpappe</t>
        </is>
      </c>
      <c r="BK36" t="inlineStr"/>
      <c r="BL36" t="inlineStr"/>
      <c r="BM36" t="inlineStr"/>
      <c r="BN36" t="inlineStr"/>
      <c r="BO36" t="inlineStr"/>
      <c r="BP36" t="inlineStr">
        <is>
          <t>Einband und Vorsatz lose beiliegend</t>
        </is>
      </c>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x</t>
        </is>
      </c>
      <c r="DC36" t="inlineStr">
        <is>
          <t>x</t>
        </is>
      </c>
      <c r="DD36" t="inlineStr">
        <is>
          <t>997241047</t>
        </is>
      </c>
      <c r="DE36" t="inlineStr">
        <is>
          <t>L-1820-163537127</t>
        </is>
      </c>
      <c r="DF36" t="inlineStr">
        <is>
          <t>Aal</t>
        </is>
      </c>
      <c r="DG36" t="inlineStr">
        <is>
          <t>DBSM/F/Bö</t>
        </is>
      </c>
      <c r="DH36" t="inlineStr">
        <is>
          <t>Bö B I 371</t>
        </is>
      </c>
      <c r="DI36" t="inlineStr">
        <is>
          <t>Bö B I 371</t>
        </is>
      </c>
      <c r="DJ36" t="inlineStr">
        <is>
          <t xml:space="preserve">An @Introduction to writing and grammar : </t>
        </is>
      </c>
      <c r="DK36" t="inlineStr">
        <is>
          <t xml:space="preserve"> : </t>
        </is>
      </c>
      <c r="DL36" t="inlineStr">
        <is>
          <t>VI S., 7, [1] Kupf.-Taf. [nch Taf. 6 eingeschalt., 2] Bl. Erklärg d. Kupf., 15 S., [1] Bl. Buchanzeigen</t>
        </is>
      </c>
      <c r="DM36" t="inlineStr"/>
    </row>
    <row r="37">
      <c r="A37" t="inlineStr">
        <is>
          <t>Schreibmeister</t>
        </is>
      </c>
      <c r="B37" t="b">
        <v>1</v>
      </c>
      <c r="C37" t="n">
        <v>36</v>
      </c>
      <c r="D37" t="inlineStr">
        <is>
          <t>L-1830-166610070</t>
        </is>
      </c>
      <c r="E37" t="inlineStr">
        <is>
          <t>Aal</t>
        </is>
      </c>
      <c r="F37" t="inlineStr">
        <is>
          <t>998631450</t>
        </is>
      </c>
      <c r="G37" t="inlineStr">
        <is>
          <t>https://portal.dnb.de/opac.htm?method=simpleSearch&amp;cqlMode=true&amp;query=idn%3D998631450</t>
        </is>
      </c>
      <c r="H37" t="inlineStr">
        <is>
          <t>Bö B I 388</t>
        </is>
      </c>
      <c r="I37" t="inlineStr">
        <is>
          <t>Bö B I 388</t>
        </is>
      </c>
      <c r="J37" t="inlineStr"/>
      <c r="K37" t="inlineStr">
        <is>
          <t>X</t>
        </is>
      </c>
      <c r="L37" t="inlineStr">
        <is>
          <t>Halbledereinband</t>
        </is>
      </c>
      <c r="M37" t="inlineStr">
        <is>
          <t>bis 25 cm</t>
        </is>
      </c>
      <c r="N37" t="inlineStr">
        <is>
          <t>80° bis 110°, einseitig digitalisierbar?</t>
        </is>
      </c>
      <c r="O37" t="inlineStr">
        <is>
          <t>hohler Rücken, stark brüchiges Einbandmaterial</t>
        </is>
      </c>
      <c r="P37" t="inlineStr"/>
      <c r="Q37" t="inlineStr"/>
      <c r="R37" t="inlineStr"/>
      <c r="S37" t="n">
        <v>1</v>
      </c>
      <c r="T37" t="inlineStr"/>
      <c r="U37" t="inlineStr"/>
      <c r="V37" t="inlineStr"/>
      <c r="W37" t="inlineStr"/>
      <c r="X37" t="inlineStr"/>
      <c r="Y37" t="inlineStr"/>
      <c r="Z37" t="inlineStr">
        <is>
          <t>QF (44x16)</t>
        </is>
      </c>
      <c r="AA37" t="inlineStr"/>
      <c r="AB37" t="inlineStr"/>
      <c r="AC37" t="inlineStr">
        <is>
          <t>HL</t>
        </is>
      </c>
      <c r="AD37" t="inlineStr"/>
      <c r="AE37" t="inlineStr"/>
      <c r="AF37" t="inlineStr"/>
      <c r="AG37" t="inlineStr">
        <is>
          <t>h/E</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is>
          <t>x</t>
        </is>
      </c>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c r="BO37" t="inlineStr"/>
      <c r="BP37" t="inlineStr">
        <is>
          <t>sehr außergewöhnliches Buchformat (QF)</t>
        </is>
      </c>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x</t>
        </is>
      </c>
      <c r="DC37" t="inlineStr">
        <is>
          <t>x</t>
        </is>
      </c>
      <c r="DD37" t="inlineStr">
        <is>
          <t>998631450</t>
        </is>
      </c>
      <c r="DE37" t="inlineStr">
        <is>
          <t>L-1830-166610070</t>
        </is>
      </c>
      <c r="DF37" t="inlineStr">
        <is>
          <t>Aal</t>
        </is>
      </c>
      <c r="DG37" t="inlineStr">
        <is>
          <t>DBSM/F/Bö</t>
        </is>
      </c>
      <c r="DH37" t="inlineStr">
        <is>
          <t>Bö B I 388</t>
        </is>
      </c>
      <c r="DI37" t="inlineStr">
        <is>
          <t>Bö B I 388</t>
        </is>
      </c>
      <c r="DJ37" t="inlineStr">
        <is>
          <t xml:space="preserve">Cinquanta tavole alfabetiche che formano un curso di calligrafia interessante a qualunque classe di persone : </t>
        </is>
      </c>
      <c r="DK37" t="inlineStr">
        <is>
          <t xml:space="preserve"> : </t>
        </is>
      </c>
      <c r="DL37" t="inlineStr">
        <is>
          <t>Kupf. Tit. Kupf. Taf. 2 - 49</t>
        </is>
      </c>
      <c r="DM37" t="inlineStr"/>
    </row>
    <row r="38">
      <c r="A38" t="inlineStr">
        <is>
          <t>Schreibmeister</t>
        </is>
      </c>
      <c r="B38" t="b">
        <v>1</v>
      </c>
      <c r="C38" t="n">
        <v>38</v>
      </c>
      <c r="D38" t="inlineStr">
        <is>
          <t>L-1752-166480266</t>
        </is>
      </c>
      <c r="E38" t="inlineStr">
        <is>
          <t>Aal</t>
        </is>
      </c>
      <c r="F38" t="inlineStr">
        <is>
          <t>998553425</t>
        </is>
      </c>
      <c r="G38" t="inlineStr">
        <is>
          <t>https://portal.dnb.de/opac.htm?method=simpleSearch&amp;cqlMode=true&amp;query=idn%3D998553425</t>
        </is>
      </c>
      <c r="H38" t="inlineStr">
        <is>
          <t>Bö B I 390</t>
        </is>
      </c>
      <c r="I38" t="inlineStr">
        <is>
          <t>Bö B I 390</t>
        </is>
      </c>
      <c r="J38" t="inlineStr"/>
      <c r="K38" t="inlineStr"/>
      <c r="L38" t="inlineStr"/>
      <c r="M38" t="inlineStr">
        <is>
          <t>bis 25 cm</t>
        </is>
      </c>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is>
          <t>L</t>
        </is>
      </c>
      <c r="AD38" t="inlineStr"/>
      <c r="AE38" t="inlineStr"/>
      <c r="AF38" t="inlineStr">
        <is>
          <t>x</t>
        </is>
      </c>
      <c r="AG38" t="inlineStr">
        <is>
          <t>f/V</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is>
          <t>x</t>
        </is>
      </c>
      <c r="AW38" t="inlineStr"/>
      <c r="AX38" t="inlineStr">
        <is>
          <t>x</t>
        </is>
      </c>
      <c r="AY38" t="inlineStr"/>
      <c r="AZ38" t="inlineStr"/>
      <c r="BA38" t="n">
        <v>45</v>
      </c>
      <c r="BB38" t="inlineStr"/>
      <c r="BC38" t="inlineStr"/>
      <c r="BD38" t="inlineStr"/>
      <c r="BE38" t="inlineStr"/>
      <c r="BF38" t="inlineStr"/>
      <c r="BG38" t="inlineStr">
        <is>
          <t>n</t>
        </is>
      </c>
      <c r="BH38" t="n">
        <v>0</v>
      </c>
      <c r="BI38" t="inlineStr"/>
      <c r="BJ38" t="inlineStr">
        <is>
          <t>Wellpappe</t>
        </is>
      </c>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x</t>
        </is>
      </c>
      <c r="DC38" t="inlineStr">
        <is>
          <t>x</t>
        </is>
      </c>
      <c r="DD38" t="inlineStr">
        <is>
          <t>998553425</t>
        </is>
      </c>
      <c r="DE38" t="inlineStr">
        <is>
          <t>L-1752-166480266</t>
        </is>
      </c>
      <c r="DF38" t="inlineStr">
        <is>
          <t>Aal</t>
        </is>
      </c>
      <c r="DG38" t="inlineStr">
        <is>
          <t>DBSM/F/Bö</t>
        </is>
      </c>
      <c r="DH38" t="inlineStr">
        <is>
          <t>Bö B I 390</t>
        </is>
      </c>
      <c r="DI38" t="inlineStr">
        <is>
          <t>Bö B I 390</t>
        </is>
      </c>
      <c r="DJ38" t="inlineStr">
        <is>
          <t>Nouveau Livre d'Écriture pour apprendre de soimême à écrire, à dresser des mémoires de depense et autres et la nouvelle manière de dresser des Lettres</t>
        </is>
      </c>
      <c r="DK38" t="inlineStr">
        <is>
          <t xml:space="preserve"> : </t>
        </is>
      </c>
      <c r="DL38" t="inlineStr">
        <is>
          <t>64 Bl. Tafeln</t>
        </is>
      </c>
      <c r="DM38" t="inlineStr"/>
    </row>
    <row r="39">
      <c r="A39" t="inlineStr">
        <is>
          <t>Schreibmeister</t>
        </is>
      </c>
      <c r="B39" t="b">
        <v>1</v>
      </c>
      <c r="C39" t="n">
        <v>40</v>
      </c>
      <c r="D39" t="inlineStr">
        <is>
          <t>L-1775-16770382X</t>
        </is>
      </c>
      <c r="E39" t="inlineStr">
        <is>
          <t>Aal</t>
        </is>
      </c>
      <c r="F39" t="inlineStr">
        <is>
          <t>999198246</t>
        </is>
      </c>
      <c r="G39" t="inlineStr">
        <is>
          <t>https://portal.dnb.de/opac.htm?method=simpleSearch&amp;cqlMode=true&amp;query=idn%3D999198246</t>
        </is>
      </c>
      <c r="H39" t="inlineStr">
        <is>
          <t>Bö B I 397 (Angebundenes Werk)</t>
        </is>
      </c>
      <c r="I39" t="inlineStr">
        <is>
          <t>Bö B I 397</t>
        </is>
      </c>
      <c r="J39" t="inlineStr"/>
      <c r="K39" t="inlineStr">
        <is>
          <t>X</t>
        </is>
      </c>
      <c r="L39" t="inlineStr">
        <is>
          <t>Papier- oder Pappeinband</t>
        </is>
      </c>
      <c r="M39" t="inlineStr">
        <is>
          <t>bis 25 cm</t>
        </is>
      </c>
      <c r="N39" t="inlineStr">
        <is>
          <t>180°</t>
        </is>
      </c>
      <c r="O39" t="inlineStr">
        <is>
          <t>hohler Rücken</t>
        </is>
      </c>
      <c r="P39" t="inlineStr"/>
      <c r="Q39" t="inlineStr">
        <is>
          <t>Archivkarton</t>
        </is>
      </c>
      <c r="R39" t="inlineStr">
        <is>
          <t>Nein</t>
        </is>
      </c>
      <c r="S39" t="n">
        <v>0</v>
      </c>
      <c r="T39" t="inlineStr"/>
      <c r="U39" t="inlineStr">
        <is>
          <t>Papierumschlag muss erneuert werden</t>
        </is>
      </c>
      <c r="V39" t="inlineStr"/>
      <c r="W39" t="inlineStr"/>
      <c r="X39" t="inlineStr"/>
      <c r="Y39" t="inlineStr"/>
      <c r="Z39" t="inlineStr">
        <is>
          <t>QF (30x18)</t>
        </is>
      </c>
      <c r="AA39" t="inlineStr"/>
      <c r="AB39" t="inlineStr"/>
      <c r="AC39" t="inlineStr">
        <is>
          <t>Pa</t>
        </is>
      </c>
      <c r="AD39" t="inlineStr"/>
      <c r="AE39" t="inlineStr"/>
      <c r="AF39" t="inlineStr"/>
      <c r="AG39" t="inlineStr">
        <is>
          <t>h/E</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is>
          <t>x</t>
        </is>
      </c>
      <c r="AY39" t="inlineStr"/>
      <c r="AZ39" t="inlineStr"/>
      <c r="BA39" t="inlineStr">
        <is>
          <t>nur 110</t>
        </is>
      </c>
      <c r="BB39" t="inlineStr"/>
      <c r="BC39" t="inlineStr"/>
      <c r="BD39" t="inlineStr"/>
      <c r="BE39" t="inlineStr"/>
      <c r="BF39" t="inlineStr">
        <is>
          <t>x</t>
        </is>
      </c>
      <c r="BG39" t="inlineStr">
        <is>
          <t>ja vor</t>
        </is>
      </c>
      <c r="BH39" t="n">
        <v>7</v>
      </c>
      <c r="BI39" t="inlineStr"/>
      <c r="BJ39" t="inlineStr">
        <is>
          <t>Wellpappe</t>
        </is>
      </c>
      <c r="BK39" t="inlineStr"/>
      <c r="BL39" t="inlineStr"/>
      <c r="BM39" t="inlineStr"/>
      <c r="BN39" t="inlineStr">
        <is>
          <t>x sauer</t>
        </is>
      </c>
      <c r="BO39" t="inlineStr">
        <is>
          <t>x</t>
        </is>
      </c>
      <c r="BP39" t="inlineStr"/>
      <c r="BQ39" t="inlineStr"/>
      <c r="BR39" t="inlineStr"/>
      <c r="BS39" t="inlineStr"/>
      <c r="BT39" t="inlineStr">
        <is>
          <t>x</t>
        </is>
      </c>
      <c r="BU39" t="inlineStr"/>
      <c r="BV39" t="inlineStr">
        <is>
          <t>x</t>
        </is>
      </c>
      <c r="BW39" t="inlineStr"/>
      <c r="BX39" t="inlineStr"/>
      <c r="BY39" t="inlineStr"/>
      <c r="BZ39" t="inlineStr"/>
      <c r="CA39" t="inlineStr"/>
      <c r="CB39" t="inlineStr"/>
      <c r="CC39" t="inlineStr">
        <is>
          <t>x</t>
        </is>
      </c>
      <c r="CD39" t="inlineStr"/>
      <c r="CE39" t="inlineStr"/>
      <c r="CF39" t="inlineStr"/>
      <c r="CG39" t="n">
        <v>2</v>
      </c>
      <c r="CH39" t="inlineStr">
        <is>
          <t>nur das Notwendigste, Rücken nicht ergänzen (ist stabil und hat Box)</t>
        </is>
      </c>
      <c r="CI39" t="inlineStr">
        <is>
          <t>x</t>
        </is>
      </c>
      <c r="CJ39" t="inlineStr"/>
      <c r="CK39" t="inlineStr"/>
      <c r="CL39" t="inlineStr"/>
      <c r="CM39" t="inlineStr"/>
      <c r="CN39" t="inlineStr">
        <is>
          <t>x</t>
        </is>
      </c>
      <c r="CO39" t="inlineStr"/>
      <c r="CP39" t="inlineStr"/>
      <c r="CQ39" t="inlineStr"/>
      <c r="CR39" t="inlineStr">
        <is>
          <t>x</t>
        </is>
      </c>
      <c r="CS39" t="inlineStr"/>
      <c r="CT39" t="inlineStr"/>
      <c r="CU39" t="inlineStr">
        <is>
          <t>x</t>
        </is>
      </c>
      <c r="CV39" t="inlineStr"/>
      <c r="CW39" t="inlineStr"/>
      <c r="CX39" t="inlineStr"/>
      <c r="CY39" t="inlineStr"/>
      <c r="CZ39" t="n">
        <v>5</v>
      </c>
      <c r="DA39" t="inlineStr">
        <is>
          <t>nur das Nötigste, trocken reinigen, alles in sito bearbeiten, "Bruch" ca. mittig im BB belassen (ist stabil), beigelegtes Einzelblatt glätten</t>
        </is>
      </c>
      <c r="DB39" t="inlineStr">
        <is>
          <t>x</t>
        </is>
      </c>
      <c r="DC39" t="inlineStr">
        <is>
          <t>x</t>
        </is>
      </c>
      <c r="DD39" t="inlineStr">
        <is>
          <t>999198246</t>
        </is>
      </c>
      <c r="DE39" t="inlineStr">
        <is>
          <t>L-1775-16770382X</t>
        </is>
      </c>
      <c r="DF39" t="inlineStr">
        <is>
          <t>Aal</t>
        </is>
      </c>
      <c r="DG39" t="inlineStr">
        <is>
          <t>DBSM/F/Bö</t>
        </is>
      </c>
      <c r="DH39" t="inlineStr">
        <is>
          <t>Bö B I 397 (Angebundenes Werk)</t>
        </is>
      </c>
      <c r="DI39" t="inlineStr">
        <is>
          <t>Bö B I 397 (Angebundenes Werk)</t>
        </is>
      </c>
      <c r="DJ39" t="inlineStr">
        <is>
          <t>Anleitung zur Schönschreibekunst, mit gnädigster Freiheit Seiner Hochfürstln Durchlt Hern Ludwigs des IXten regierenden Landgrafen zu Hessen-Darmstatt</t>
        </is>
      </c>
      <c r="DK39" t="inlineStr">
        <is>
          <t xml:space="preserve"> : </t>
        </is>
      </c>
      <c r="DL39" t="inlineStr">
        <is>
          <t>31 Taf.</t>
        </is>
      </c>
      <c r="DM39" t="inlineStr"/>
    </row>
    <row r="40">
      <c r="A40" t="inlineStr">
        <is>
          <t>Schreibmeister</t>
        </is>
      </c>
      <c r="B40" t="b">
        <v>1</v>
      </c>
      <c r="C40" t="n">
        <v>41</v>
      </c>
      <c r="D40" t="inlineStr">
        <is>
          <t>L-1800-168292319</t>
        </is>
      </c>
      <c r="E40" t="inlineStr">
        <is>
          <t>Aal</t>
        </is>
      </c>
      <c r="F40" t="inlineStr">
        <is>
          <t>999398075</t>
        </is>
      </c>
      <c r="G40" t="inlineStr">
        <is>
          <t>https://portal.dnb.de/opac.htm?method=simpleSearch&amp;cqlMode=true&amp;query=idn%3D999398075</t>
        </is>
      </c>
      <c r="H40" t="inlineStr">
        <is>
          <t>(Großformate)</t>
        </is>
      </c>
      <c r="I40" t="inlineStr">
        <is>
          <t>Bö B I 405/2°</t>
        </is>
      </c>
      <c r="J40" t="inlineStr"/>
      <c r="K40" t="inlineStr">
        <is>
          <t>X</t>
        </is>
      </c>
      <c r="L40" t="inlineStr">
        <is>
          <t>Halbledereinband</t>
        </is>
      </c>
      <c r="M40" t="inlineStr">
        <is>
          <t>bis 42 cm</t>
        </is>
      </c>
      <c r="N40" t="inlineStr">
        <is>
          <t>80° bis 110°, einseitig digitalisierbar?</t>
        </is>
      </c>
      <c r="O40" t="inlineStr"/>
      <c r="P40" t="inlineStr"/>
      <c r="Q40" t="inlineStr"/>
      <c r="R40" t="inlineStr"/>
      <c r="S40" t="n">
        <v>1</v>
      </c>
      <c r="T40" t="inlineStr"/>
      <c r="U40" t="inlineStr"/>
      <c r="V40" t="inlineStr"/>
      <c r="W40" t="inlineStr"/>
      <c r="X40" t="inlineStr"/>
      <c r="Y40" t="inlineStr"/>
      <c r="Z40" t="inlineStr"/>
      <c r="AA40" t="inlineStr"/>
      <c r="AB40" t="inlineStr"/>
      <c r="AC40" t="inlineStr">
        <is>
          <t>HPg</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is>
          <t>x</t>
        </is>
      </c>
      <c r="AW40" t="inlineStr"/>
      <c r="AX40" t="inlineStr"/>
      <c r="AY40" t="inlineStr"/>
      <c r="AZ40" t="inlineStr"/>
      <c r="BA40" t="n">
        <v>110</v>
      </c>
      <c r="BB40" t="inlineStr"/>
      <c r="BC40" t="inlineStr"/>
      <c r="BD40" t="inlineStr"/>
      <c r="BE40" t="inlineStr"/>
      <c r="BF40" t="inlineStr"/>
      <c r="BG40" t="inlineStr">
        <is>
          <t>n</t>
        </is>
      </c>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x</t>
        </is>
      </c>
      <c r="DC40" t="inlineStr">
        <is>
          <t>x</t>
        </is>
      </c>
      <c r="DD40" t="inlineStr">
        <is>
          <t>999398075</t>
        </is>
      </c>
      <c r="DE40" t="inlineStr">
        <is>
          <t>L-1800-168292319</t>
        </is>
      </c>
      <c r="DF40" t="inlineStr">
        <is>
          <t>Aal</t>
        </is>
      </c>
      <c r="DG40" t="inlineStr">
        <is>
          <t>DBSM/F/Bö</t>
        </is>
      </c>
      <c r="DH40" t="inlineStr">
        <is>
          <t>(Großformate)</t>
        </is>
      </c>
      <c r="DI40" t="inlineStr">
        <is>
          <t>Bö B I 405/2°</t>
        </is>
      </c>
      <c r="DJ40" t="inlineStr">
        <is>
          <t xml:space="preserve">Principes de lʹ Écriture : </t>
        </is>
      </c>
      <c r="DK40" t="inlineStr">
        <is>
          <t xml:space="preserve"> : </t>
        </is>
      </c>
      <c r="DL40" t="inlineStr">
        <is>
          <t>Kupf. Tit., [Taf. 1], [Taf.] 2 - 20</t>
        </is>
      </c>
      <c r="DM40" t="inlineStr"/>
    </row>
    <row r="41">
      <c r="A41" t="inlineStr">
        <is>
          <t>Schreibmeister</t>
        </is>
      </c>
      <c r="B41" t="b">
        <v>1</v>
      </c>
      <c r="C41" t="inlineStr"/>
      <c r="D41" t="inlineStr">
        <is>
          <t>L-1601-168582546</t>
        </is>
      </c>
      <c r="E41" t="inlineStr">
        <is>
          <t>Afl</t>
        </is>
      </c>
      <c r="F41" t="inlineStr">
        <is>
          <t>999590898</t>
        </is>
      </c>
      <c r="G41" t="inlineStr"/>
      <c r="H41" t="inlineStr">
        <is>
          <t>Bö B I 408 (angebundenes Werk, Theil 1)</t>
        </is>
      </c>
      <c r="I41" t="inlineStr">
        <is>
          <t>Bö B I 408</t>
        </is>
      </c>
      <c r="J41" t="inlineStr">
        <is>
          <t>ist das der 2. (andere) Teil, der angebunden ist?</t>
        </is>
      </c>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x</t>
        </is>
      </c>
      <c r="DC41" t="inlineStr">
        <is>
          <t>x</t>
        </is>
      </c>
      <c r="DD41" t="inlineStr">
        <is>
          <t>999590898</t>
        </is>
      </c>
      <c r="DE41" t="inlineStr">
        <is>
          <t>L-1601-168582546</t>
        </is>
      </c>
      <c r="DF41" t="inlineStr">
        <is>
          <t>Afl</t>
        </is>
      </c>
      <c r="DG41" t="inlineStr">
        <is>
          <t>DBSM/F/Bö</t>
        </is>
      </c>
      <c r="DH41" t="inlineStr">
        <is>
          <t>Bö B I 408 (angebundenes Werk, Theil 1)</t>
        </is>
      </c>
      <c r="DI41" t="inlineStr">
        <is>
          <t>Bö B I 408 (angebundenes Werk, Theil 1)</t>
        </is>
      </c>
      <c r="DJ41" t="inlineStr">
        <is>
          <t>Schreibkunst, Das erste Theil [bezw.:] Das ander Theil ... Durch|| Antonium Newdörfer Rechenmaister vnd|| Modist der Statt Nurnberg</t>
        </is>
      </c>
      <c r="DK41" t="inlineStr">
        <is>
          <t>1. : Inn|| Welchem die künstliche Außtheil-||ung des gantzen Kils, Temperierung vn[d]|| Proportionierung desselben, auch wie|| man die Feder recht fassen sol. Nachmals:|| der Grund des zierlichen Teutschen Schreibenß|| vfs klerlichtst angezeigt</t>
        </is>
      </c>
      <c r="DL41" t="inlineStr">
        <is>
          <t>Kupf. Tit. v. Heinr. Ullrich, [45] Bl.</t>
        </is>
      </c>
      <c r="DM41" t="inlineStr"/>
    </row>
    <row r="42">
      <c r="A42" t="inlineStr">
        <is>
          <t>Schreibmeister</t>
        </is>
      </c>
      <c r="B42" t="b">
        <v>1</v>
      </c>
      <c r="C42" t="n">
        <v>42</v>
      </c>
      <c r="D42" t="inlineStr">
        <is>
          <t>L-1601-168582988</t>
        </is>
      </c>
      <c r="E42" t="inlineStr">
        <is>
          <t>Afl</t>
        </is>
      </c>
      <c r="F42" t="inlineStr">
        <is>
          <t>999591398</t>
        </is>
      </c>
      <c r="G42" t="inlineStr">
        <is>
          <t>https://portal.dnb.de/opac.htm?method=simpleSearch&amp;cqlMode=true&amp;query=idn%3D999591398</t>
        </is>
      </c>
      <c r="H42" t="inlineStr">
        <is>
          <t>Bö B I 408 (Angebundenes Werk, Theil 2)</t>
        </is>
      </c>
      <c r="I42" t="inlineStr">
        <is>
          <t>Bö B I 408</t>
        </is>
      </c>
      <c r="J42" t="inlineStr"/>
      <c r="K42" t="inlineStr">
        <is>
          <t>X</t>
        </is>
      </c>
      <c r="L42" t="inlineStr">
        <is>
          <t>Ledereinband</t>
        </is>
      </c>
      <c r="M42" t="inlineStr">
        <is>
          <t>bis 25 cm</t>
        </is>
      </c>
      <c r="N42" t="inlineStr">
        <is>
          <t>80° bis 110°, einseitig digitalisierbar?</t>
        </is>
      </c>
      <c r="O42" t="inlineStr">
        <is>
          <t>gefaltete Blätter</t>
        </is>
      </c>
      <c r="P42" t="inlineStr"/>
      <c r="Q42" t="inlineStr">
        <is>
          <t>Kassette</t>
        </is>
      </c>
      <c r="R42" t="inlineStr">
        <is>
          <t>Nein</t>
        </is>
      </c>
      <c r="S42" t="n">
        <v>0</v>
      </c>
      <c r="T42" t="inlineStr"/>
      <c r="U42" t="inlineStr"/>
      <c r="V42" t="inlineStr"/>
      <c r="W42" t="inlineStr"/>
      <c r="X42" t="inlineStr"/>
      <c r="Y42" t="inlineStr"/>
      <c r="Z42" t="inlineStr"/>
      <c r="AA42" t="inlineStr"/>
      <c r="AB42" t="inlineStr"/>
      <c r="AC42" t="inlineStr">
        <is>
          <t>L</t>
        </is>
      </c>
      <c r="AD42" t="inlineStr"/>
      <c r="AE42" t="inlineStr"/>
      <c r="AF42" t="inlineStr">
        <is>
          <t>x</t>
        </is>
      </c>
      <c r="AG42" t="inlineStr">
        <is>
          <t>f</t>
        </is>
      </c>
      <c r="AH42" t="inlineStr"/>
      <c r="AI42" t="inlineStr"/>
      <c r="AJ42" t="inlineStr"/>
      <c r="AK42" t="inlineStr"/>
      <c r="AL42" t="inlineStr"/>
      <c r="AM42" t="inlineStr">
        <is>
          <t>Pa</t>
        </is>
      </c>
      <c r="AN42" t="inlineStr"/>
      <c r="AO42" t="inlineStr"/>
      <c r="AP42" t="inlineStr"/>
      <c r="AQ42" t="inlineStr"/>
      <c r="AR42" t="inlineStr"/>
      <c r="AS42" t="inlineStr"/>
      <c r="AT42" t="inlineStr">
        <is>
          <t>x</t>
        </is>
      </c>
      <c r="AU42" t="inlineStr">
        <is>
          <t>B: 17x21
F: 25x36</t>
        </is>
      </c>
      <c r="AV42" t="inlineStr">
        <is>
          <t>x</t>
        </is>
      </c>
      <c r="AW42" t="inlineStr"/>
      <c r="AX42" t="inlineStr">
        <is>
          <t>x</t>
        </is>
      </c>
      <c r="AY42" t="inlineStr"/>
      <c r="AZ42" t="inlineStr"/>
      <c r="BA42" t="n">
        <v>110</v>
      </c>
      <c r="BB42" t="inlineStr"/>
      <c r="BC42" t="inlineStr"/>
      <c r="BD42" t="inlineStr"/>
      <c r="BE42" t="inlineStr"/>
      <c r="BF42" t="inlineStr">
        <is>
          <t>x</t>
        </is>
      </c>
      <c r="BG42" t="inlineStr">
        <is>
          <t>n</t>
        </is>
      </c>
      <c r="BH42" t="n">
        <v>0</v>
      </c>
      <c r="BI42" t="inlineStr"/>
      <c r="BJ42" t="inlineStr">
        <is>
          <t>Wellpappe</t>
        </is>
      </c>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x</t>
        </is>
      </c>
      <c r="DC42" t="inlineStr">
        <is>
          <t>x</t>
        </is>
      </c>
      <c r="DD42" t="inlineStr">
        <is>
          <t>999591398</t>
        </is>
      </c>
      <c r="DE42" t="inlineStr">
        <is>
          <t>L-1601-168582988</t>
        </is>
      </c>
      <c r="DF42" t="inlineStr">
        <is>
          <t>Afl</t>
        </is>
      </c>
      <c r="DG42" t="inlineStr">
        <is>
          <t>DBSM/F/Bö</t>
        </is>
      </c>
      <c r="DH42" t="inlineStr">
        <is>
          <t>Bö B I 408 (Angebundenes Werk, Theil 2)</t>
        </is>
      </c>
      <c r="DI42" t="inlineStr">
        <is>
          <t>Bö B I 408 (Angebundenes Werk, Theil 2)</t>
        </is>
      </c>
      <c r="DJ42" t="inlineStr">
        <is>
          <t>Schreibkunst, Das erste Theil [bezw.:] Das ander Theil ... Durch|| Antonium Newdörfer Rechenmaister vnd|| Modist der Statt Nurnberg</t>
        </is>
      </c>
      <c r="DK42" t="inlineStr">
        <is>
          <t>2. : ... Begreifft in sich|| Neun vnd zwaintzig schöne|| Teutsche VersalAlphabet,|| allerley manier, ...</t>
        </is>
      </c>
      <c r="DL42" t="inlineStr">
        <is>
          <t>[58] Bl., einschl. aufgedruckt. Kupf. Tit. v. Heinr. Ullrich</t>
        </is>
      </c>
      <c r="DM42" t="inlineStr"/>
    </row>
    <row r="43">
      <c r="A43" t="inlineStr">
        <is>
          <t>Schreibmeister</t>
        </is>
      </c>
      <c r="B43" t="b">
        <v>1</v>
      </c>
      <c r="C43" t="n">
        <v>43</v>
      </c>
      <c r="D43" t="inlineStr">
        <is>
          <t>L-1766-169081966</t>
        </is>
      </c>
      <c r="E43" t="inlineStr">
        <is>
          <t>Aal</t>
        </is>
      </c>
      <c r="F43" t="inlineStr">
        <is>
          <t>99974187X</t>
        </is>
      </c>
      <c r="G43" t="inlineStr">
        <is>
          <t>https://portal.dnb.de/opac.htm?method=simpleSearch&amp;cqlMode=true&amp;query=idn%3D99974187X</t>
        </is>
      </c>
      <c r="H43" t="inlineStr">
        <is>
          <t>Bö B I 411</t>
        </is>
      </c>
      <c r="I43" t="inlineStr">
        <is>
          <t>Bö B I 411</t>
        </is>
      </c>
      <c r="J43" t="inlineStr"/>
      <c r="K43" t="inlineStr">
        <is>
          <t>X</t>
        </is>
      </c>
      <c r="L43" t="inlineStr">
        <is>
          <t>Ledereinband</t>
        </is>
      </c>
      <c r="M43" t="inlineStr">
        <is>
          <t>bis 35 cm</t>
        </is>
      </c>
      <c r="N43" t="inlineStr">
        <is>
          <t>180°</t>
        </is>
      </c>
      <c r="O43" t="inlineStr">
        <is>
          <t>hohler Rücken</t>
        </is>
      </c>
      <c r="P43" t="inlineStr"/>
      <c r="Q43" t="inlineStr">
        <is>
          <t>Archivkarton</t>
        </is>
      </c>
      <c r="R43" t="inlineStr">
        <is>
          <t>Nein</t>
        </is>
      </c>
      <c r="S43" t="n">
        <v>0</v>
      </c>
      <c r="T43" t="inlineStr"/>
      <c r="U43" t="inlineStr"/>
      <c r="V43" t="inlineStr"/>
      <c r="W43" t="inlineStr"/>
      <c r="X43" t="inlineStr"/>
      <c r="Y43" t="inlineStr"/>
      <c r="Z43" t="inlineStr"/>
      <c r="AA43" t="inlineStr"/>
      <c r="AB43" t="inlineStr"/>
      <c r="AC43" t="inlineStr">
        <is>
          <t>Pg</t>
        </is>
      </c>
      <c r="AD43" t="inlineStr">
        <is>
          <t xml:space="preserve">
flexibler Pg</t>
        </is>
      </c>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inlineStr">
        <is>
          <t>nur 110</t>
        </is>
      </c>
      <c r="BB43" t="inlineStr"/>
      <c r="BC43" t="inlineStr"/>
      <c r="BD43" t="inlineStr"/>
      <c r="BE43" t="inlineStr"/>
      <c r="BF43" t="inlineStr"/>
      <c r="BG43" t="inlineStr">
        <is>
          <t>n</t>
        </is>
      </c>
      <c r="BH43" t="n">
        <v>0</v>
      </c>
      <c r="BI43" t="inlineStr"/>
      <c r="BJ43" t="inlineStr">
        <is>
          <t>Wellpappe</t>
        </is>
      </c>
      <c r="BK43" t="inlineStr"/>
      <c r="BL43" t="inlineStr"/>
      <c r="BM43" t="inlineStr"/>
      <c r="BN43" t="inlineStr"/>
      <c r="BO43" t="inlineStr"/>
      <c r="BP43" t="inlineStr">
        <is>
          <t>Schaden stabil</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x</t>
        </is>
      </c>
      <c r="DC43" t="inlineStr">
        <is>
          <t>x</t>
        </is>
      </c>
      <c r="DD43" t="inlineStr">
        <is>
          <t>99974187X</t>
        </is>
      </c>
      <c r="DE43" t="inlineStr">
        <is>
          <t>L-1766-169081966</t>
        </is>
      </c>
      <c r="DF43" t="inlineStr">
        <is>
          <t>Aal</t>
        </is>
      </c>
      <c r="DG43" t="inlineStr">
        <is>
          <t>DBSM/F/Bö</t>
        </is>
      </c>
      <c r="DH43" t="inlineStr">
        <is>
          <t>Bö B I 411</t>
        </is>
      </c>
      <c r="DI43" t="inlineStr">
        <is>
          <t>Bö B I 411</t>
        </is>
      </c>
      <c r="DJ43" t="inlineStr">
        <is>
          <t>Tratado del origen, y arte de escribir bien: ilustrado con veinte y cinco laminas : Obra utilisima para que asi maestros, como discipulos, y quantos s</t>
        </is>
      </c>
      <c r="DK43" t="inlineStr">
        <is>
          <t xml:space="preserve"> : </t>
        </is>
      </c>
      <c r="DL43" t="inlineStr">
        <is>
          <t>Frontisp., Tit., [1] Bl. Kupf. Widmg, [5] Bl.136 S., [2] Kupf. Taf., [2] Bl. Druckschr. Proben</t>
        </is>
      </c>
      <c r="DM43" t="inlineStr"/>
    </row>
    <row r="44">
      <c r="A44" t="inlineStr">
        <is>
          <t>Schreibmeister</t>
        </is>
      </c>
      <c r="B44" t="b">
        <v>1</v>
      </c>
      <c r="C44" t="n">
        <v>44</v>
      </c>
      <c r="D44" t="inlineStr">
        <is>
          <t>L-1765-169505510</t>
        </is>
      </c>
      <c r="E44" t="inlineStr">
        <is>
          <t>Afl</t>
        </is>
      </c>
      <c r="F44" t="inlineStr">
        <is>
          <t>999823469</t>
        </is>
      </c>
      <c r="G44" t="inlineStr">
        <is>
          <t>https://portal.dnb.de/opac.htm?method=simpleSearch&amp;cqlMode=true&amp;query=idn%3D999823469</t>
        </is>
      </c>
      <c r="H44" t="inlineStr">
        <is>
          <t>Bö B I 413/2°</t>
        </is>
      </c>
      <c r="I44" t="inlineStr">
        <is>
          <t>Bö B I 413/2°</t>
        </is>
      </c>
      <c r="J44" t="inlineStr"/>
      <c r="K44" t="inlineStr">
        <is>
          <t>X</t>
        </is>
      </c>
      <c r="L44" t="inlineStr">
        <is>
          <t>Halbgewebeband</t>
        </is>
      </c>
      <c r="M44" t="inlineStr">
        <is>
          <t>bis 42 cm</t>
        </is>
      </c>
      <c r="N44" t="inlineStr">
        <is>
          <t>80° bis 110°, einseitig digitalisierbar?</t>
        </is>
      </c>
      <c r="O44" t="inlineStr"/>
      <c r="P44" t="inlineStr"/>
      <c r="Q44" t="inlineStr"/>
      <c r="R44" t="inlineStr"/>
      <c r="S44" t="n">
        <v>0</v>
      </c>
      <c r="T44" t="inlineStr"/>
      <c r="U44" t="inlineStr"/>
      <c r="V44" t="inlineStr"/>
      <c r="W44" t="inlineStr"/>
      <c r="X44" t="inlineStr"/>
      <c r="Y44" t="inlineStr"/>
      <c r="Z44" t="inlineStr"/>
      <c r="AA44" t="inlineStr"/>
      <c r="AB44" t="inlineStr"/>
      <c r="AC44" t="inlineStr">
        <is>
          <t>HPg</t>
        </is>
      </c>
      <c r="AD44" t="inlineStr"/>
      <c r="AE44" t="inlineStr"/>
      <c r="AF44" t="inlineStr"/>
      <c r="AG44" t="inlineStr">
        <is>
          <t>h/E</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is>
          <t>x</t>
        </is>
      </c>
      <c r="AW44" t="inlineStr"/>
      <c r="AX44" t="inlineStr">
        <is>
          <t>x</t>
        </is>
      </c>
      <c r="AY44" t="inlineStr"/>
      <c r="AZ44" t="inlineStr"/>
      <c r="BA44" t="n">
        <v>110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x</t>
        </is>
      </c>
      <c r="DC44" t="inlineStr">
        <is>
          <t>x</t>
        </is>
      </c>
      <c r="DD44" t="inlineStr">
        <is>
          <t>999823469</t>
        </is>
      </c>
      <c r="DE44" t="inlineStr">
        <is>
          <t>L-1765-169505510</t>
        </is>
      </c>
      <c r="DF44" t="inlineStr">
        <is>
          <t>Afl</t>
        </is>
      </c>
      <c r="DG44" t="inlineStr">
        <is>
          <t>DBSM/F/Bö</t>
        </is>
      </c>
      <c r="DH44" t="inlineStr">
        <is>
          <t>Bö B I 413/2°</t>
        </is>
      </c>
      <c r="DI44" t="inlineStr">
        <is>
          <t>Bö B I 413/2°</t>
        </is>
      </c>
      <c r="DJ44" t="inlineStr">
        <is>
          <t>Art dʹEcrire réduit à des démonstrations vraies et faciles</t>
        </is>
      </c>
      <c r="DK44" t="inlineStr">
        <is>
          <t xml:space="preserve">T. 2 : </t>
        </is>
      </c>
      <c r="DL44" t="inlineStr">
        <is>
          <t>XVI Taf. (=Taf. 114 - 129), 16 S.</t>
        </is>
      </c>
      <c r="DM44" t="inlineStr"/>
    </row>
    <row r="45">
      <c r="A45" t="inlineStr">
        <is>
          <t>Schreibmeister</t>
        </is>
      </c>
      <c r="B45" t="b">
        <v>1</v>
      </c>
      <c r="C45" t="n">
        <v>45</v>
      </c>
      <c r="D45" t="inlineStr">
        <is>
          <t>L-1540-169508250</t>
        </is>
      </c>
      <c r="E45" t="inlineStr">
        <is>
          <t>Aal</t>
        </is>
      </c>
      <c r="F45" t="inlineStr">
        <is>
          <t>999826239</t>
        </is>
      </c>
      <c r="G45" t="inlineStr">
        <is>
          <t>https://portal.dnb.de/opac.htm?method=simpleSearch&amp;cqlMode=true&amp;query=idn%3D999826239</t>
        </is>
      </c>
      <c r="H45" t="inlineStr">
        <is>
          <t>Bö B I 415</t>
        </is>
      </c>
      <c r="I45" t="inlineStr">
        <is>
          <t>Bö B I 415</t>
        </is>
      </c>
      <c r="J45" t="inlineStr"/>
      <c r="K45" t="inlineStr">
        <is>
          <t>X</t>
        </is>
      </c>
      <c r="L45" t="inlineStr">
        <is>
          <t>Papier- oder Pappeinband</t>
        </is>
      </c>
      <c r="M45" t="inlineStr">
        <is>
          <t>bis 25 cm</t>
        </is>
      </c>
      <c r="N45" t="inlineStr">
        <is>
          <t>180°</t>
        </is>
      </c>
      <c r="O45" t="inlineStr">
        <is>
          <t>hohler Rücken</t>
        </is>
      </c>
      <c r="P45" t="inlineStr"/>
      <c r="Q45" t="inlineStr">
        <is>
          <t>Archivkarton</t>
        </is>
      </c>
      <c r="R45" t="inlineStr">
        <is>
          <t>Nein</t>
        </is>
      </c>
      <c r="S45" t="n">
        <v>0</v>
      </c>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x</t>
        </is>
      </c>
      <c r="DC45" t="inlineStr">
        <is>
          <t>x</t>
        </is>
      </c>
      <c r="DD45" t="inlineStr">
        <is>
          <t>999826239</t>
        </is>
      </c>
      <c r="DE45" t="inlineStr">
        <is>
          <t>L-1540-169508250</t>
        </is>
      </c>
      <c r="DF45" t="inlineStr">
        <is>
          <t>Aal</t>
        </is>
      </c>
      <c r="DG45" t="inlineStr">
        <is>
          <t>DBSM/F/Bö</t>
        </is>
      </c>
      <c r="DH45" t="inlineStr">
        <is>
          <t>Bö B I 415</t>
        </is>
      </c>
      <c r="DI45" t="inlineStr">
        <is>
          <t>Bö B I 415</t>
        </is>
      </c>
      <c r="DJ45" t="inlineStr">
        <is>
          <t>Libro Nvovo Da|| Imparare A Scrivere Tvtte|| Sorte Lettere Antiche Et Moderne|| Di Tvtte Nationi, con Nvove|| Regole, Misvre|| Et Essempi|| Con vn bre</t>
        </is>
      </c>
      <c r="DK45" t="inlineStr">
        <is>
          <t xml:space="preserve"> : </t>
        </is>
      </c>
      <c r="DL45" t="inlineStr">
        <is>
          <t>[52] Bl.</t>
        </is>
      </c>
      <c r="DM45" t="inlineStr"/>
    </row>
    <row r="46">
      <c r="A46" t="inlineStr">
        <is>
          <t>Schreibmeister</t>
        </is>
      </c>
      <c r="B46" t="b">
        <v>1</v>
      </c>
      <c r="C46" t="n">
        <v>46</v>
      </c>
      <c r="D46" t="inlineStr">
        <is>
          <t>L-1545-169509362</t>
        </is>
      </c>
      <c r="E46" t="inlineStr">
        <is>
          <t>Aal</t>
        </is>
      </c>
      <c r="F46" t="inlineStr">
        <is>
          <t>999827464</t>
        </is>
      </c>
      <c r="G46" t="inlineStr">
        <is>
          <t>https://portal.dnb.de/opac.htm?method=simpleSearch&amp;cqlMode=true&amp;query=idn%3D999827464</t>
        </is>
      </c>
      <c r="H46" t="inlineStr">
        <is>
          <t>Bö B I 417</t>
        </is>
      </c>
      <c r="I46" t="inlineStr">
        <is>
          <t>Bö B I 417</t>
        </is>
      </c>
      <c r="J46" t="inlineStr"/>
      <c r="K46" t="inlineStr">
        <is>
          <t>X</t>
        </is>
      </c>
      <c r="L46" t="inlineStr">
        <is>
          <t>Halbpergamentband</t>
        </is>
      </c>
      <c r="M46" t="inlineStr">
        <is>
          <t>bis 25 cm</t>
        </is>
      </c>
      <c r="N46" t="inlineStr">
        <is>
          <t>180°</t>
        </is>
      </c>
      <c r="O46" t="inlineStr">
        <is>
          <t>hohler Rücken</t>
        </is>
      </c>
      <c r="P46" t="inlineStr"/>
      <c r="Q46" t="inlineStr">
        <is>
          <t>Archivkarton</t>
        </is>
      </c>
      <c r="R46" t="inlineStr">
        <is>
          <t>Nein</t>
        </is>
      </c>
      <c r="S46" t="n">
        <v>0</v>
      </c>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x</t>
        </is>
      </c>
      <c r="DC46" t="inlineStr">
        <is>
          <t>x</t>
        </is>
      </c>
      <c r="DD46" t="inlineStr">
        <is>
          <t>999827464</t>
        </is>
      </c>
      <c r="DE46" t="inlineStr">
        <is>
          <t>L-1545-169509362</t>
        </is>
      </c>
      <c r="DF46" t="inlineStr">
        <is>
          <t>Aal</t>
        </is>
      </c>
      <c r="DG46" t="inlineStr">
        <is>
          <t>DBSM/F/Bö</t>
        </is>
      </c>
      <c r="DH46" t="inlineStr">
        <is>
          <t>Bö B I 417</t>
        </is>
      </c>
      <c r="DI46" t="inlineStr">
        <is>
          <t>Bö B I 417</t>
        </is>
      </c>
      <c r="DJ46" t="inlineStr">
        <is>
          <t xml:space="preserve">Libro Di M. Giovambattista|| Palatino Cittadino Romano|| Nel qual sʹinsegna a scriuere ogni sorte lettera, antica, &amp; moder||na, di qualunque natione, </t>
        </is>
      </c>
      <c r="DK46" t="inlineStr">
        <is>
          <t xml:space="preserve"> : </t>
        </is>
      </c>
      <c r="DL46" t="inlineStr">
        <is>
          <t>[56] statt 64 Bl.</t>
        </is>
      </c>
      <c r="DM46" t="inlineStr"/>
    </row>
    <row r="47">
      <c r="A47" t="inlineStr">
        <is>
          <t>Schreibmeister</t>
        </is>
      </c>
      <c r="B47" t="b">
        <v>1</v>
      </c>
      <c r="C47" t="n">
        <v>47</v>
      </c>
      <c r="D47" t="inlineStr">
        <is>
          <t>L-1548-16951014X</t>
        </is>
      </c>
      <c r="E47" t="inlineStr">
        <is>
          <t>Aal</t>
        </is>
      </c>
      <c r="F47" t="inlineStr">
        <is>
          <t>999828193</t>
        </is>
      </c>
      <c r="G47" t="inlineStr">
        <is>
          <t>https://portal.dnb.de/opac.htm?method=simpleSearch&amp;cqlMode=true&amp;query=idn%3D999828193</t>
        </is>
      </c>
      <c r="H47" t="inlineStr">
        <is>
          <t>Bö B I 418</t>
        </is>
      </c>
      <c r="I47" t="inlineStr">
        <is>
          <t>Bö B I 418</t>
        </is>
      </c>
      <c r="J47" t="inlineStr"/>
      <c r="K47" t="inlineStr">
        <is>
          <t>X</t>
        </is>
      </c>
      <c r="L47" t="inlineStr">
        <is>
          <t>Ledereinband</t>
        </is>
      </c>
      <c r="M47" t="inlineStr">
        <is>
          <t>bis 25 cm</t>
        </is>
      </c>
      <c r="N47" t="inlineStr">
        <is>
          <t>180°</t>
        </is>
      </c>
      <c r="O47" t="inlineStr"/>
      <c r="P47" t="inlineStr"/>
      <c r="Q47" t="inlineStr">
        <is>
          <t>Archivkarton</t>
        </is>
      </c>
      <c r="R47" t="inlineStr">
        <is>
          <t>Nein</t>
        </is>
      </c>
      <c r="S47" t="n">
        <v>0</v>
      </c>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x</t>
        </is>
      </c>
      <c r="DC47" t="inlineStr">
        <is>
          <t>x</t>
        </is>
      </c>
      <c r="DD47" t="inlineStr">
        <is>
          <t>999828193</t>
        </is>
      </c>
      <c r="DE47" t="inlineStr">
        <is>
          <t>L-1548-16951014X</t>
        </is>
      </c>
      <c r="DF47" t="inlineStr">
        <is>
          <t>Aal</t>
        </is>
      </c>
      <c r="DG47" t="inlineStr">
        <is>
          <t>DBSM/F/Bö</t>
        </is>
      </c>
      <c r="DH47" t="inlineStr">
        <is>
          <t>Bö B I 418</t>
        </is>
      </c>
      <c r="DI47" t="inlineStr">
        <is>
          <t>Bö B I 418</t>
        </is>
      </c>
      <c r="DJ47" t="inlineStr">
        <is>
          <t xml:space="preserve">Libro Di M. Giovanbattista|| Palatino Cittadino Romano,|| nel qual sʹinsegna à Scriuere ogni lettera, Anti||ca, et Moderna, di qualunque natione, con </t>
        </is>
      </c>
      <c r="DK47" t="inlineStr">
        <is>
          <t xml:space="preserve"> : </t>
        </is>
      </c>
      <c r="DL47" t="inlineStr">
        <is>
          <t>[43] statt 64 Bl.</t>
        </is>
      </c>
      <c r="DM47" t="inlineStr"/>
    </row>
    <row r="48">
      <c r="A48" t="inlineStr">
        <is>
          <t>Schreibmeister</t>
        </is>
      </c>
      <c r="B48" t="b">
        <v>1</v>
      </c>
      <c r="C48" t="n">
        <v>48</v>
      </c>
      <c r="D48" t="inlineStr">
        <is>
          <t>L-1693-169765539</t>
        </is>
      </c>
      <c r="E48" t="inlineStr">
        <is>
          <t>Aal</t>
        </is>
      </c>
      <c r="F48" t="inlineStr">
        <is>
          <t>999953133</t>
        </is>
      </c>
      <c r="G48" t="inlineStr">
        <is>
          <t>https://portal.dnb.de/opac.htm?method=simpleSearch&amp;cqlMode=true&amp;query=idn%3D999953133</t>
        </is>
      </c>
      <c r="H48" t="inlineStr">
        <is>
          <t>Bö B I 430/4°</t>
        </is>
      </c>
      <c r="I48" t="inlineStr">
        <is>
          <t>Bö B I 430/4°</t>
        </is>
      </c>
      <c r="J48" t="inlineStr"/>
      <c r="K48" t="inlineStr">
        <is>
          <t>X</t>
        </is>
      </c>
      <c r="L48" t="inlineStr">
        <is>
          <t>Papier- oder Pappeinband</t>
        </is>
      </c>
      <c r="M48" t="inlineStr">
        <is>
          <t>bis 35 cm</t>
        </is>
      </c>
      <c r="N48" t="inlineStr">
        <is>
          <t>80° bis 110°, einseitig digitalisierbar?</t>
        </is>
      </c>
      <c r="O48" t="inlineStr"/>
      <c r="P48" t="inlineStr"/>
      <c r="Q48" t="inlineStr"/>
      <c r="R48" t="inlineStr"/>
      <c r="S48" t="n">
        <v>1</v>
      </c>
      <c r="T48" t="inlineStr"/>
      <c r="U48" t="inlineStr"/>
      <c r="V48" t="inlineStr"/>
      <c r="W48" t="inlineStr"/>
      <c r="X48" t="inlineStr"/>
      <c r="Y48" t="inlineStr"/>
      <c r="Z48" t="inlineStr">
        <is>
          <t>QF (47x35)</t>
        </is>
      </c>
      <c r="AA48" t="inlineStr"/>
      <c r="AB48" t="inlineStr"/>
      <c r="AC48" t="inlineStr">
        <is>
          <t>Br</t>
        </is>
      </c>
      <c r="AD48" t="inlineStr"/>
      <c r="AE48" t="inlineStr"/>
      <c r="AF48" t="inlineStr"/>
      <c r="AG48" t="inlineStr">
        <is>
          <t>f</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is>
          <t>x</t>
        </is>
      </c>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x</t>
        </is>
      </c>
      <c r="DC48" t="inlineStr">
        <is>
          <t>x</t>
        </is>
      </c>
      <c r="DD48" t="inlineStr">
        <is>
          <t>999953133</t>
        </is>
      </c>
      <c r="DE48" t="inlineStr">
        <is>
          <t>L-1693-169765539</t>
        </is>
      </c>
      <c r="DF48" t="inlineStr">
        <is>
          <t>Aal</t>
        </is>
      </c>
      <c r="DG48" t="inlineStr">
        <is>
          <t>DBSM/F/Bö</t>
        </is>
      </c>
      <c r="DH48" t="inlineStr">
        <is>
          <t>Bö B I 430/4°</t>
        </is>
      </c>
      <c r="DI48" t="inlineStr">
        <is>
          <t>Bö B I 430/4°</t>
        </is>
      </c>
      <c r="DJ48" t="inlineStr">
        <is>
          <t>[Schriftvorlagen] : [Sammelband, wahrscheinlich aus einer Ausgabe des "Exemplaarboeck" zsgest. Taf. z.T. sign.:] "A. Perling scripts. et sculpt" ; [Ta</t>
        </is>
      </c>
      <c r="DK48" t="inlineStr">
        <is>
          <t xml:space="preserve"> : </t>
        </is>
      </c>
      <c r="DL48" t="inlineStr">
        <is>
          <t>[5] Taf.</t>
        </is>
      </c>
      <c r="DM48" t="inlineStr"/>
    </row>
    <row r="49">
      <c r="A49" t="inlineStr">
        <is>
          <t>Schreibmeister</t>
        </is>
      </c>
      <c r="B49" t="b">
        <v>1</v>
      </c>
      <c r="C49" t="n">
        <v>49</v>
      </c>
      <c r="D49" t="inlineStr">
        <is>
          <t>L-1685-169765989</t>
        </is>
      </c>
      <c r="E49" t="inlineStr">
        <is>
          <t>Aal</t>
        </is>
      </c>
      <c r="F49" t="inlineStr">
        <is>
          <t>999953575</t>
        </is>
      </c>
      <c r="G49" t="inlineStr">
        <is>
          <t>https://portal.dnb.de/opac.htm?method=simpleSearch&amp;cqlMode=true&amp;query=idn%3D999953575</t>
        </is>
      </c>
      <c r="H49" t="inlineStr">
        <is>
          <t>Bö B I 431 (Großformate)</t>
        </is>
      </c>
      <c r="I49" t="inlineStr">
        <is>
          <t>Bö B I 431</t>
        </is>
      </c>
      <c r="J49" t="inlineStr"/>
      <c r="K49" t="inlineStr">
        <is>
          <t>X</t>
        </is>
      </c>
      <c r="L49" t="inlineStr">
        <is>
          <t>Papier- oder Pappeinband</t>
        </is>
      </c>
      <c r="M49" t="inlineStr">
        <is>
          <t>bis 42 cm</t>
        </is>
      </c>
      <c r="N49" t="inlineStr">
        <is>
          <t>80° bis 110°, einseitig digitalisierbar?</t>
        </is>
      </c>
      <c r="O49" t="inlineStr"/>
      <c r="P49" t="inlineStr"/>
      <c r="Q49" t="inlineStr"/>
      <c r="R49" t="inlineStr"/>
      <c r="S49" t="n">
        <v>0</v>
      </c>
      <c r="T49" t="inlineStr"/>
      <c r="U49" t="inlineStr"/>
      <c r="V49" t="inlineStr"/>
      <c r="W49" t="inlineStr"/>
      <c r="X49" t="inlineStr">
        <is>
          <t>ausgeliehen an Mitarbeiter</t>
        </is>
      </c>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x</t>
        </is>
      </c>
      <c r="DC49" t="inlineStr">
        <is>
          <t>x</t>
        </is>
      </c>
      <c r="DD49" t="inlineStr">
        <is>
          <t>999953575</t>
        </is>
      </c>
      <c r="DE49" t="inlineStr">
        <is>
          <t>L-1685-169765989</t>
        </is>
      </c>
      <c r="DF49" t="inlineStr">
        <is>
          <t>Aal</t>
        </is>
      </c>
      <c r="DG49" t="inlineStr">
        <is>
          <t>DBSM/F/Bö</t>
        </is>
      </c>
      <c r="DH49" t="inlineStr">
        <is>
          <t>Bö B I 431 (Großformate)</t>
        </is>
      </c>
      <c r="DI49" t="inlineStr">
        <is>
          <t>Bö B I 431</t>
        </is>
      </c>
      <c r="DJ49" t="inlineStr">
        <is>
          <t xml:space="preserve">Groote en kleene Voorbeelden van Latynse, Italiaanse, Romeynse Naam en Getal-Letteren, seer dienstig voor Schilders, Merk, Letter en Wapensnyders : </t>
        </is>
      </c>
      <c r="DK49" t="inlineStr">
        <is>
          <t xml:space="preserve"> : </t>
        </is>
      </c>
      <c r="DL49" t="inlineStr">
        <is>
          <t>Tit. [=Taf. 1], Taf. 2 - 8</t>
        </is>
      </c>
      <c r="DM49" t="inlineStr"/>
    </row>
    <row r="50">
      <c r="A50" t="inlineStr">
        <is>
          <t>Schreibmeister</t>
        </is>
      </c>
      <c r="B50" t="b">
        <v>1</v>
      </c>
      <c r="C50" t="n">
        <v>50</v>
      </c>
      <c r="D50" t="inlineStr">
        <is>
          <t>L-1620-169916529</t>
        </is>
      </c>
      <c r="E50" t="inlineStr">
        <is>
          <t>Aal</t>
        </is>
      </c>
      <c r="F50" t="inlineStr">
        <is>
          <t>1000041611</t>
        </is>
      </c>
      <c r="G50" t="inlineStr">
        <is>
          <t>https://portal.dnb.de/opac.htm?method=simpleSearch&amp;cqlMode=true&amp;query=idn%3D1000041611</t>
        </is>
      </c>
      <c r="H50" t="inlineStr">
        <is>
          <t>Bö B I 437</t>
        </is>
      </c>
      <c r="I50" t="inlineStr">
        <is>
          <t>Bö B I 437</t>
        </is>
      </c>
      <c r="J50" t="inlineStr"/>
      <c r="K50" t="inlineStr">
        <is>
          <t>X</t>
        </is>
      </c>
      <c r="L50" t="inlineStr">
        <is>
          <t>Halbgewebeband</t>
        </is>
      </c>
      <c r="M50" t="inlineStr">
        <is>
          <t>bis 25 cm</t>
        </is>
      </c>
      <c r="N50" t="inlineStr">
        <is>
          <t>180°</t>
        </is>
      </c>
      <c r="O50" t="inlineStr">
        <is>
          <t>hohler Rücken</t>
        </is>
      </c>
      <c r="P50" t="inlineStr"/>
      <c r="Q50" t="inlineStr">
        <is>
          <t>Archivkarton</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x</t>
        </is>
      </c>
      <c r="DC50" t="inlineStr">
        <is>
          <t>x</t>
        </is>
      </c>
      <c r="DD50" t="inlineStr">
        <is>
          <t>1000041611</t>
        </is>
      </c>
      <c r="DE50" t="inlineStr">
        <is>
          <t>L-1620-169916529</t>
        </is>
      </c>
      <c r="DF50" t="inlineStr">
        <is>
          <t>Aal</t>
        </is>
      </c>
      <c r="DG50" t="inlineStr">
        <is>
          <t>DBSM/F/Bö</t>
        </is>
      </c>
      <c r="DH50" t="inlineStr">
        <is>
          <t>Bö B I 437</t>
        </is>
      </c>
      <c r="DI50" t="inlineStr">
        <is>
          <t>Bö B I 437</t>
        </is>
      </c>
      <c r="DJ50" t="inlineStr">
        <is>
          <t>Essempij del Pisenti : Lʹidea del vero scrivere cancellaresco e corsivo de scrittori diversi</t>
        </is>
      </c>
      <c r="DK50" t="inlineStr">
        <is>
          <t xml:space="preserve"> : </t>
        </is>
      </c>
      <c r="DL50" t="inlineStr">
        <is>
          <t>Kupf. Tit. Taf. 2 - 34</t>
        </is>
      </c>
      <c r="DM50" t="inlineStr"/>
    </row>
    <row r="51">
      <c r="A51" t="inlineStr">
        <is>
          <t>Schreibmeister</t>
        </is>
      </c>
      <c r="B51" t="b">
        <v>1</v>
      </c>
      <c r="C51" t="n">
        <v>51</v>
      </c>
      <c r="D51" t="inlineStr">
        <is>
          <t>L-1758-170985369</t>
        </is>
      </c>
      <c r="E51" t="inlineStr">
        <is>
          <t>Aal</t>
        </is>
      </c>
      <c r="F51" t="inlineStr">
        <is>
          <t>1000651371</t>
        </is>
      </c>
      <c r="G51" t="inlineStr">
        <is>
          <t>https://portal.dnb.de/opac.htm?method=simpleSearch&amp;cqlMode=true&amp;query=idn%3D1000651371</t>
        </is>
      </c>
      <c r="H51" t="inlineStr">
        <is>
          <t>(Großformate)</t>
        </is>
      </c>
      <c r="I51" t="inlineStr">
        <is>
          <t>Bö B I 445/2°</t>
        </is>
      </c>
      <c r="J51" t="inlineStr"/>
      <c r="K51" t="inlineStr">
        <is>
          <t>X</t>
        </is>
      </c>
      <c r="L51" t="inlineStr">
        <is>
          <t>Halbledereinband</t>
        </is>
      </c>
      <c r="M51" t="inlineStr">
        <is>
          <t>bis 42 cm</t>
        </is>
      </c>
      <c r="N51" t="inlineStr">
        <is>
          <t>80° bis 110°, einseitig digitalisierbar?</t>
        </is>
      </c>
      <c r="O51" t="inlineStr">
        <is>
          <t>gefaltete Blätter, stark brüchiges Einbandmaterial</t>
        </is>
      </c>
      <c r="P51" t="inlineStr"/>
      <c r="Q51" t="inlineStr">
        <is>
          <t xml:space="preserve">Papierumschlag </t>
        </is>
      </c>
      <c r="R51" t="inlineStr">
        <is>
          <t>Ja</t>
        </is>
      </c>
      <c r="S51" t="n">
        <v>2</v>
      </c>
      <c r="T51" t="inlineStr"/>
      <c r="U51" t="inlineStr"/>
      <c r="V51" t="inlineStr"/>
      <c r="W51" t="inlineStr"/>
      <c r="X51" t="inlineStr"/>
      <c r="Y51" t="inlineStr"/>
      <c r="Z51" t="inlineStr"/>
      <c r="AA51" t="inlineStr"/>
      <c r="AB51" t="inlineStr"/>
      <c r="AC51" t="inlineStr">
        <is>
          <t>HL</t>
        </is>
      </c>
      <c r="AD51" t="inlineStr"/>
      <c r="AE51" t="inlineStr"/>
      <c r="AF51" t="inlineStr"/>
      <c r="AG51" t="inlineStr">
        <is>
          <t>f/V</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is>
          <t>x</t>
        </is>
      </c>
      <c r="AW51" t="inlineStr"/>
      <c r="AX51" t="inlineStr"/>
      <c r="AY51" t="inlineStr"/>
      <c r="AZ51" t="inlineStr"/>
      <c r="BA51" t="inlineStr">
        <is>
          <t>max 110</t>
        </is>
      </c>
      <c r="BB51" t="inlineStr"/>
      <c r="BC51" t="inlineStr"/>
      <c r="BD51" t="inlineStr"/>
      <c r="BE51" t="inlineStr"/>
      <c r="BF51" t="inlineStr"/>
      <c r="BG51" t="inlineStr">
        <is>
          <t>ja vor</t>
        </is>
      </c>
      <c r="BH51" t="n">
        <v>2</v>
      </c>
      <c r="BI51" t="inlineStr"/>
      <c r="BJ51" t="inlineStr"/>
      <c r="BK51" t="inlineStr"/>
      <c r="BL51" t="inlineStr"/>
      <c r="BM51" t="inlineStr"/>
      <c r="BN51" t="inlineStr">
        <is>
          <t>x sauer</t>
        </is>
      </c>
      <c r="BO51" t="inlineStr">
        <is>
          <t>x</t>
        </is>
      </c>
      <c r="BP51" t="inlineStr"/>
      <c r="BQ51" t="inlineStr"/>
      <c r="BR51" t="inlineStr"/>
      <c r="BS51" t="inlineStr"/>
      <c r="BT51" t="inlineStr"/>
      <c r="BU51" t="inlineStr">
        <is>
          <t>x</t>
        </is>
      </c>
      <c r="BV51" t="inlineStr">
        <is>
          <t>x</t>
        </is>
      </c>
      <c r="BW51" t="inlineStr"/>
      <c r="BX51" t="inlineStr">
        <is>
          <t>v/h</t>
        </is>
      </c>
      <c r="BY51" t="inlineStr"/>
      <c r="BZ51" t="inlineStr"/>
      <c r="CA51" t="inlineStr"/>
      <c r="CB51" t="inlineStr"/>
      <c r="CC51" t="inlineStr"/>
      <c r="CD51" t="inlineStr"/>
      <c r="CE51" t="inlineStr"/>
      <c r="CF51" t="inlineStr"/>
      <c r="CG51" t="n">
        <v>2</v>
      </c>
      <c r="CH51" t="inlineStr">
        <is>
          <t>nur loses Leder fixieren, ggf. überfangen; Gelenke belassen (Deckel sitzen fest genug), an Ecken nur das Nötigste</t>
        </is>
      </c>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x</t>
        </is>
      </c>
      <c r="DC51" t="inlineStr">
        <is>
          <t>x</t>
        </is>
      </c>
      <c r="DD51" t="inlineStr">
        <is>
          <t>1000651371</t>
        </is>
      </c>
      <c r="DE51" t="inlineStr">
        <is>
          <t>L-1758-170985369</t>
        </is>
      </c>
      <c r="DF51" t="inlineStr">
        <is>
          <t>Aal</t>
        </is>
      </c>
      <c r="DG51" t="inlineStr">
        <is>
          <t>DBSM/F/Bö</t>
        </is>
      </c>
      <c r="DH51" t="inlineStr">
        <is>
          <t>(Großformate)</t>
        </is>
      </c>
      <c r="DI51" t="inlineStr">
        <is>
          <t>Bö B I 445/2°</t>
        </is>
      </c>
      <c r="DJ51" t="inlineStr">
        <is>
          <t xml:space="preserve">Le @Grand-Art|| dʹécrire|| Necessaire à ceux qui veulent se perfectionner dans cette Science|| ... dedié|| Aux Enfans de France|| : </t>
        </is>
      </c>
      <c r="DK51" t="inlineStr">
        <is>
          <t xml:space="preserve"> : </t>
        </is>
      </c>
      <c r="DL51" t="inlineStr">
        <is>
          <t>30 Kupfertafeln</t>
        </is>
      </c>
      <c r="DM51" t="inlineStr"/>
    </row>
    <row r="52">
      <c r="A52" t="inlineStr">
        <is>
          <t>Schreibmeister</t>
        </is>
      </c>
      <c r="B52" t="b">
        <v>1</v>
      </c>
      <c r="C52" t="inlineStr"/>
      <c r="D52" t="inlineStr">
        <is>
          <t>L-9999-78303069X</t>
        </is>
      </c>
      <c r="E52" t="inlineStr">
        <is>
          <t>Acl</t>
        </is>
      </c>
      <c r="F52" t="inlineStr">
        <is>
          <t>100071117X</t>
        </is>
      </c>
      <c r="G52" t="inlineStr"/>
      <c r="H52" t="inlineStr"/>
      <c r="I52" t="inlineStr">
        <is>
          <t>Bö B I 446</t>
        </is>
      </c>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is>
          <t>100071117X</t>
        </is>
      </c>
      <c r="DE52" t="inlineStr">
        <is>
          <t>L-9999-78303069X</t>
        </is>
      </c>
      <c r="DF52" t="inlineStr">
        <is>
          <t>Acl</t>
        </is>
      </c>
      <c r="DG52" t="inlineStr"/>
      <c r="DH52" t="inlineStr"/>
      <c r="DI52" t="inlineStr">
        <is>
          <t>Bö B I 446</t>
        </is>
      </c>
      <c r="DJ52" t="inlineStr">
        <is>
          <t xml:space="preserve">Systematische Anweisung zum Schön- und Geschwindschreiben und zur Prüfung deutscher Hand- und Druckschriften : </t>
        </is>
      </c>
      <c r="DK52" t="inlineStr">
        <is>
          <t xml:space="preserve"> : </t>
        </is>
      </c>
      <c r="DL52" t="inlineStr">
        <is>
          <t>Theil 1-3 in mehreren Auflagen und Ausgaben, 2 Tafelbände</t>
        </is>
      </c>
      <c r="DM52" t="inlineStr"/>
    </row>
    <row r="53">
      <c r="A53" t="inlineStr">
        <is>
          <t>Schreibmeister</t>
        </is>
      </c>
      <c r="B53" t="b">
        <v>1</v>
      </c>
      <c r="C53" t="n">
        <v>53</v>
      </c>
      <c r="D53" t="inlineStr">
        <is>
          <t>L-1820-180349104</t>
        </is>
      </c>
      <c r="E53" t="inlineStr">
        <is>
          <t>Afl</t>
        </is>
      </c>
      <c r="F53" t="inlineStr">
        <is>
          <t>1000711277</t>
        </is>
      </c>
      <c r="G53" t="inlineStr">
        <is>
          <t>https://portal.dnb.de/opac.htm?method=simpleSearch&amp;cqlMode=true&amp;query=idn%3D1000711277</t>
        </is>
      </c>
      <c r="H53" t="inlineStr">
        <is>
          <t>Bö B I 446 - 1</t>
        </is>
      </c>
      <c r="I53" t="inlineStr">
        <is>
          <t>Bö B I 446 - 1</t>
        </is>
      </c>
      <c r="J53" t="inlineStr"/>
      <c r="K53" t="inlineStr">
        <is>
          <t>X</t>
        </is>
      </c>
      <c r="L53" t="inlineStr">
        <is>
          <t>Papier- oder Pappeinband</t>
        </is>
      </c>
      <c r="M53" t="inlineStr">
        <is>
          <t>bis 25 cm</t>
        </is>
      </c>
      <c r="N53" t="inlineStr">
        <is>
          <t>80° bis 110°, einseitig digitalisierbar?</t>
        </is>
      </c>
      <c r="O53" t="inlineStr">
        <is>
          <t>hohler Rücken</t>
        </is>
      </c>
      <c r="P53" t="inlineStr"/>
      <c r="Q53" t="inlineStr">
        <is>
          <t>Archivkarton</t>
        </is>
      </c>
      <c r="R53" t="inlineStr">
        <is>
          <t>Nein</t>
        </is>
      </c>
      <c r="S53" t="n">
        <v>0</v>
      </c>
      <c r="T53" t="inlineStr"/>
      <c r="U53" t="inlineStr"/>
      <c r="V53" t="inlineStr"/>
      <c r="W53" t="inlineStr"/>
      <c r="X53" t="inlineStr"/>
      <c r="Y53" t="inlineStr"/>
      <c r="Z53" t="inlineStr"/>
      <c r="AA53" t="inlineStr"/>
      <c r="AB53" t="inlineStr"/>
      <c r="AC53" t="inlineStr">
        <is>
          <t>Pa</t>
        </is>
      </c>
      <c r="AD53" t="inlineStr"/>
      <c r="AE53" t="inlineStr"/>
      <c r="AF53" t="inlineStr"/>
      <c r="AG53" t="inlineStr">
        <is>
          <t>h/E</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inlineStr"/>
      <c r="AZ53" t="inlineStr"/>
      <c r="BA53" t="n">
        <v>110</v>
      </c>
      <c r="BB53" t="inlineStr"/>
      <c r="BC53" t="inlineStr"/>
      <c r="BD53" t="inlineStr"/>
      <c r="BE53" t="inlineStr"/>
      <c r="BF53" t="inlineStr"/>
      <c r="BG53" t="inlineStr">
        <is>
          <t>n</t>
        </is>
      </c>
      <c r="BH53" t="n">
        <v>0</v>
      </c>
      <c r="BI53" t="inlineStr"/>
      <c r="BJ53" t="inlineStr"/>
      <c r="BK53" t="inlineStr"/>
      <c r="BL53" t="inlineStr"/>
      <c r="BM53" t="inlineStr">
        <is>
          <t>x</t>
        </is>
      </c>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x</t>
        </is>
      </c>
      <c r="DC53" t="inlineStr">
        <is>
          <t>x</t>
        </is>
      </c>
      <c r="DD53" t="inlineStr">
        <is>
          <t>1000711277</t>
        </is>
      </c>
      <c r="DE53" t="inlineStr">
        <is>
          <t>L-1820-180349104</t>
        </is>
      </c>
      <c r="DF53" t="inlineStr">
        <is>
          <t>Afl</t>
        </is>
      </c>
      <c r="DG53" t="inlineStr">
        <is>
          <t>DBSM/F/Bö</t>
        </is>
      </c>
      <c r="DH53" t="inlineStr">
        <is>
          <t>Bö B I 446 - 1</t>
        </is>
      </c>
      <c r="DI53" t="inlineStr">
        <is>
          <t>Bö B I 446 - 1</t>
        </is>
      </c>
      <c r="DJ53" t="inlineStr">
        <is>
          <t>Systematische Anweisung zum Schön- und Geschwindschreiben und zur Prüfung deutscher Hand- und Druckschriften</t>
        </is>
      </c>
      <c r="DK53" t="inlineStr">
        <is>
          <t xml:space="preserve">Teil 1. : </t>
        </is>
      </c>
      <c r="DL53" t="inlineStr">
        <is>
          <t>XVI, XVI, 494 S.</t>
        </is>
      </c>
      <c r="DM53" t="inlineStr"/>
    </row>
    <row r="54">
      <c r="A54" t="inlineStr">
        <is>
          <t>Schreibmeister</t>
        </is>
      </c>
      <c r="B54" t="b">
        <v>1</v>
      </c>
      <c r="C54" t="n">
        <v>52</v>
      </c>
      <c r="D54" t="inlineStr">
        <is>
          <t>L-1793-180266608</t>
        </is>
      </c>
      <c r="E54" t="inlineStr">
        <is>
          <t>Afl</t>
        </is>
      </c>
      <c r="F54" t="inlineStr">
        <is>
          <t>1003598099</t>
        </is>
      </c>
      <c r="G54" t="inlineStr">
        <is>
          <t>https://portal.dnb.de/opac.htm?method=simpleSearch&amp;cqlMode=true&amp;query=idn%3D1003598099</t>
        </is>
      </c>
      <c r="H54" t="inlineStr">
        <is>
          <t>Bö B I 446 (Großformate)</t>
        </is>
      </c>
      <c r="I54" t="inlineStr">
        <is>
          <t>Bö B I 446 - 1, Taf.</t>
        </is>
      </c>
      <c r="J54" t="inlineStr"/>
      <c r="K54" t="inlineStr"/>
      <c r="L54" t="inlineStr"/>
      <c r="M54" t="inlineStr">
        <is>
          <t>bis 42 cm</t>
        </is>
      </c>
      <c r="N54" t="inlineStr"/>
      <c r="O54" t="inlineStr"/>
      <c r="P54" t="inlineStr"/>
      <c r="Q54" t="inlineStr"/>
      <c r="R54" t="inlineStr"/>
      <c r="S54" t="inlineStr"/>
      <c r="T54" t="inlineStr"/>
      <c r="U54" t="inlineStr"/>
      <c r="V54" t="inlineStr"/>
      <c r="W54" t="inlineStr"/>
      <c r="X54" t="inlineStr"/>
      <c r="Y54" t="inlineStr"/>
      <c r="Z54" t="inlineStr">
        <is>
          <t>QF (50x39)</t>
        </is>
      </c>
      <c r="AA54" t="inlineStr"/>
      <c r="AB54" t="inlineStr"/>
      <c r="AC54" t="inlineStr">
        <is>
          <t>HL</t>
        </is>
      </c>
      <c r="AD54" t="inlineStr"/>
      <c r="AE54" t="inlineStr"/>
      <c r="AF54" t="inlineStr"/>
      <c r="AG54" t="inlineStr">
        <is>
          <t>h/E</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is>
          <t>x</t>
        </is>
      </c>
      <c r="AW54" t="inlineStr"/>
      <c r="AX54" t="inlineStr"/>
      <c r="AY54" t="inlineStr"/>
      <c r="AZ54" t="inlineStr"/>
      <c r="BA54" t="n">
        <v>110</v>
      </c>
      <c r="BB54" t="inlineStr"/>
      <c r="BC54" t="inlineStr"/>
      <c r="BD54" t="inlineStr"/>
      <c r="BE54" t="inlineStr"/>
      <c r="BF54" t="inlineStr"/>
      <c r="BG54" t="inlineStr">
        <is>
          <t>ja vor</t>
        </is>
      </c>
      <c r="BH54" t="n">
        <v>1.5</v>
      </c>
      <c r="BI54" t="inlineStr"/>
      <c r="BJ54" t="inlineStr"/>
      <c r="BK54" t="inlineStr"/>
      <c r="BL54" t="inlineStr"/>
      <c r="BM54" t="inlineStr"/>
      <c r="BN54" t="inlineStr">
        <is>
          <t>x sauer</t>
        </is>
      </c>
      <c r="BO54" t="inlineStr">
        <is>
          <t>x</t>
        </is>
      </c>
      <c r="BP54" t="inlineStr"/>
      <c r="BQ54" t="inlineStr"/>
      <c r="BR54" t="inlineStr"/>
      <c r="BS54" t="inlineStr"/>
      <c r="BT54" t="inlineStr"/>
      <c r="BU54" t="inlineStr">
        <is>
          <t>x</t>
        </is>
      </c>
      <c r="BV54" t="inlineStr">
        <is>
          <t>x</t>
        </is>
      </c>
      <c r="BW54" t="inlineStr"/>
      <c r="BX54" t="inlineStr"/>
      <c r="BY54" t="inlineStr"/>
      <c r="BZ54" t="inlineStr"/>
      <c r="CA54" t="inlineStr"/>
      <c r="CB54" t="inlineStr"/>
      <c r="CC54" t="inlineStr"/>
      <c r="CD54" t="inlineStr"/>
      <c r="CE54" t="inlineStr"/>
      <c r="CF54" t="inlineStr"/>
      <c r="CG54" t="n">
        <v>1.5</v>
      </c>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x</t>
        </is>
      </c>
      <c r="DC54" t="inlineStr">
        <is>
          <t>x</t>
        </is>
      </c>
      <c r="DD54" t="inlineStr">
        <is>
          <t>1003598099</t>
        </is>
      </c>
      <c r="DE54" t="inlineStr">
        <is>
          <t>L-1793-180266608</t>
        </is>
      </c>
      <c r="DF54" t="inlineStr">
        <is>
          <t>Afl</t>
        </is>
      </c>
      <c r="DG54" t="inlineStr">
        <is>
          <t>DBSM/F/Bö</t>
        </is>
      </c>
      <c r="DH54" t="inlineStr">
        <is>
          <t>Bö B I 446 (Großformate)</t>
        </is>
      </c>
      <c r="DI54" t="inlineStr">
        <is>
          <t>Bö B I 446 - 1.Tafelbd.</t>
        </is>
      </c>
      <c r="DJ54" t="inlineStr">
        <is>
          <t>Systematische Anweisung zum Schön- und Geschwindschreiben und zur Prüfung deutscher Hand- und Druckschriften</t>
        </is>
      </c>
      <c r="DK54" t="inlineStr">
        <is>
          <t>Tafelbd., Teil 1 : , Systematische Anweisung zum Schönschreiben</t>
        </is>
      </c>
      <c r="DL54" t="inlineStr">
        <is>
          <t>Kupf.-Tit., 72 Taf.</t>
        </is>
      </c>
      <c r="DM54" t="inlineStr">
        <is>
          <t xml:space="preserve">, </t>
        </is>
      </c>
    </row>
    <row r="55">
      <c r="A55" t="inlineStr">
        <is>
          <t>Schreibmeister</t>
        </is>
      </c>
      <c r="B55" t="b">
        <v>1</v>
      </c>
      <c r="C55" t="inlineStr"/>
      <c r="D55" t="inlineStr">
        <is>
          <t>L-1806-180349171</t>
        </is>
      </c>
      <c r="E55" t="inlineStr">
        <is>
          <t>Afl</t>
        </is>
      </c>
      <c r="F55" t="inlineStr">
        <is>
          <t>1000711315</t>
        </is>
      </c>
      <c r="G55" t="inlineStr"/>
      <c r="H55" t="inlineStr">
        <is>
          <t>Bö B I 446 - 2 (Großformate)</t>
        </is>
      </c>
      <c r="I55" t="inlineStr">
        <is>
          <t>Bö B I 446 - 2</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is>
          <t>1000711315</t>
        </is>
      </c>
      <c r="DE55" t="inlineStr">
        <is>
          <t>L-1806-180349171</t>
        </is>
      </c>
      <c r="DF55" t="inlineStr">
        <is>
          <t>Afl</t>
        </is>
      </c>
      <c r="DG55" t="inlineStr">
        <is>
          <t>DBSM/F/Bö</t>
        </is>
      </c>
      <c r="DH55" t="inlineStr">
        <is>
          <t>Bö B I 446 - 2 (Großformate)</t>
        </is>
      </c>
      <c r="DI55" t="inlineStr">
        <is>
          <t>Bö B I 446 - 2</t>
        </is>
      </c>
      <c r="DJ55" t="inlineStr">
        <is>
          <t>Systematische Anweisung zum Schön- und Geschwindschreiben und zur Prüfung deutscher Hand- und Druckschriften</t>
        </is>
      </c>
      <c r="DK55" t="inlineStr">
        <is>
          <t xml:space="preserve">Teil 2 : </t>
        </is>
      </c>
      <c r="DL55" t="inlineStr">
        <is>
          <t>[2] Bl., XXX, 288 S.</t>
        </is>
      </c>
      <c r="DM55" t="inlineStr"/>
    </row>
    <row r="56">
      <c r="A56" t="inlineStr">
        <is>
          <t>Schreibmeister</t>
        </is>
      </c>
      <c r="B56" t="b">
        <v>1</v>
      </c>
      <c r="C56" t="inlineStr"/>
      <c r="D56" t="inlineStr">
        <is>
          <t>L-1806-18026690X</t>
        </is>
      </c>
      <c r="E56" t="inlineStr">
        <is>
          <t>Afl</t>
        </is>
      </c>
      <c r="F56" t="inlineStr">
        <is>
          <t>1003598323</t>
        </is>
      </c>
      <c r="G56" t="inlineStr"/>
      <c r="H56" t="inlineStr">
        <is>
          <t>Bö B I 446 (Großformate)</t>
        </is>
      </c>
      <c r="I56" t="inlineStr">
        <is>
          <t>Bö B I 446 - 2.Tafelbd.</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is>
          <t>1003598323</t>
        </is>
      </c>
      <c r="DE56" t="inlineStr">
        <is>
          <t>L-1806-18026690X</t>
        </is>
      </c>
      <c r="DF56" t="inlineStr">
        <is>
          <t>Afl</t>
        </is>
      </c>
      <c r="DG56" t="inlineStr">
        <is>
          <t>DBSM/F/Bö</t>
        </is>
      </c>
      <c r="DH56" t="inlineStr">
        <is>
          <t>Bö B I 446 (Großformate)</t>
        </is>
      </c>
      <c r="DI56" t="inlineStr">
        <is>
          <t>Bö B I 446 - 2.Tafelbd.</t>
        </is>
      </c>
      <c r="DJ56" t="inlineStr">
        <is>
          <t>Systematische Anweisung zum Schön- und Geschwindschreiben und zur Prüfung deutscher Hand- und Druckschriften</t>
        </is>
      </c>
      <c r="DK56" t="inlineStr">
        <is>
          <t xml:space="preserve">Tafelbd., Teil 2 : , </t>
        </is>
      </c>
      <c r="DL56" t="inlineStr">
        <is>
          <t>Kupf.-Tit., 67 Taf.</t>
        </is>
      </c>
      <c r="DM56" t="inlineStr">
        <is>
          <t xml:space="preserve">, </t>
        </is>
      </c>
    </row>
    <row r="57">
      <c r="A57" t="inlineStr">
        <is>
          <t>Schreibmeister</t>
        </is>
      </c>
      <c r="B57" t="b">
        <v>1</v>
      </c>
      <c r="C57" t="n">
        <v>56</v>
      </c>
      <c r="D57" t="inlineStr">
        <is>
          <t>L-1818-180349376</t>
        </is>
      </c>
      <c r="E57" t="inlineStr">
        <is>
          <t>Afl</t>
        </is>
      </c>
      <c r="F57" t="inlineStr">
        <is>
          <t>1003621309</t>
        </is>
      </c>
      <c r="G57" t="inlineStr">
        <is>
          <t>https://portal.dnb.de/opac.htm?method=simpleSearch&amp;cqlMode=true&amp;query=idn%3D1003621309</t>
        </is>
      </c>
      <c r="H57" t="inlineStr">
        <is>
          <t>Bö B I 446 - 3</t>
        </is>
      </c>
      <c r="I57" t="inlineStr">
        <is>
          <t>Bö B I 446 - 3</t>
        </is>
      </c>
      <c r="J57" t="inlineStr"/>
      <c r="K57" t="inlineStr">
        <is>
          <t>X</t>
        </is>
      </c>
      <c r="L57" t="inlineStr">
        <is>
          <t>Halbledereinband</t>
        </is>
      </c>
      <c r="M57" t="inlineStr">
        <is>
          <t>bis 25 cm</t>
        </is>
      </c>
      <c r="N57" t="inlineStr">
        <is>
          <t>80° bis 110°, einseitig digitalisierbar?</t>
        </is>
      </c>
      <c r="O57" t="inlineStr">
        <is>
          <t>hohler Rücken</t>
        </is>
      </c>
      <c r="P57" t="inlineStr"/>
      <c r="Q57" t="inlineStr">
        <is>
          <t>Kassette</t>
        </is>
      </c>
      <c r="R57" t="inlineStr">
        <is>
          <t>Nein</t>
        </is>
      </c>
      <c r="S57" t="n">
        <v>0</v>
      </c>
      <c r="T57" t="inlineStr"/>
      <c r="U57" t="inlineStr"/>
      <c r="V57" t="inlineStr"/>
      <c r="W57" t="inlineStr"/>
      <c r="X57" t="inlineStr"/>
      <c r="Y57" t="inlineStr"/>
      <c r="Z57" t="inlineStr"/>
      <c r="AA57" t="inlineStr"/>
      <c r="AB57" t="inlineStr"/>
      <c r="AC57" t="inlineStr">
        <is>
          <t>HL</t>
        </is>
      </c>
      <c r="AD57" t="inlineStr"/>
      <c r="AE57" t="inlineStr"/>
      <c r="AF57" t="inlineStr">
        <is>
          <t>x</t>
        </is>
      </c>
      <c r="AG57" t="inlineStr">
        <is>
          <t>h/E</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n</t>
        </is>
      </c>
      <c r="BH57" t="n">
        <v>0</v>
      </c>
      <c r="BI57" t="inlineStr"/>
      <c r="BJ57" t="inlineStr">
        <is>
          <t>Wellpappe</t>
        </is>
      </c>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x</t>
        </is>
      </c>
      <c r="DC57" t="inlineStr">
        <is>
          <t>x</t>
        </is>
      </c>
      <c r="DD57" t="inlineStr">
        <is>
          <t>1003621309</t>
        </is>
      </c>
      <c r="DE57" t="inlineStr">
        <is>
          <t>L-1818-180349376</t>
        </is>
      </c>
      <c r="DF57" t="inlineStr">
        <is>
          <t>Afl</t>
        </is>
      </c>
      <c r="DG57" t="inlineStr">
        <is>
          <t>DBSM/F/Bö</t>
        </is>
      </c>
      <c r="DH57" t="inlineStr">
        <is>
          <t>Bö B I 446 - 3</t>
        </is>
      </c>
      <c r="DI57" t="inlineStr">
        <is>
          <t>Bö B I 446 - 3</t>
        </is>
      </c>
      <c r="DJ57" t="inlineStr">
        <is>
          <t>Systematische Anweisung zum Schön- und Geschwindschreiben und zur Prüfung deutscher Hand- und Druckschriften</t>
        </is>
      </c>
      <c r="DK57" t="inlineStr">
        <is>
          <t>Teil 3. : Anweisung, die deutsche Sprache nach d. rein hochdt. Mundart richtig auszusprechen u. zu schreiben</t>
        </is>
      </c>
      <c r="DL57" t="inlineStr">
        <is>
          <t>VI, 341 S.</t>
        </is>
      </c>
      <c r="DM57" t="inlineStr"/>
    </row>
    <row r="58">
      <c r="A58" t="inlineStr">
        <is>
          <t>Schreibmeister</t>
        </is>
      </c>
      <c r="B58" t="b">
        <v>1</v>
      </c>
      <c r="C58" t="n">
        <v>57</v>
      </c>
      <c r="D58" t="inlineStr">
        <is>
          <t>L-1817-180349856</t>
        </is>
      </c>
      <c r="E58" t="inlineStr">
        <is>
          <t>Afl</t>
        </is>
      </c>
      <c r="F58" t="inlineStr">
        <is>
          <t>1003621716</t>
        </is>
      </c>
      <c r="G58" t="inlineStr">
        <is>
          <t>https://portal.dnb.de/opac.htm?method=simpleSearch&amp;cqlMode=true&amp;query=idn%3D1003621716</t>
        </is>
      </c>
      <c r="H58" t="inlineStr">
        <is>
          <t>Bö B I 446</t>
        </is>
      </c>
      <c r="I58" t="inlineStr">
        <is>
          <t>Bö B I 446 - 3 (angebunden)</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is>
          <t>x</t>
        </is>
      </c>
      <c r="DC58" t="inlineStr">
        <is>
          <t>x</t>
        </is>
      </c>
      <c r="DD58" t="inlineStr">
        <is>
          <t>1003621716</t>
        </is>
      </c>
      <c r="DE58" t="inlineStr">
        <is>
          <t>L-1817-180349856</t>
        </is>
      </c>
      <c r="DF58" t="inlineStr">
        <is>
          <t>Afl</t>
        </is>
      </c>
      <c r="DG58" t="inlineStr">
        <is>
          <t>DBSM/F/Bö</t>
        </is>
      </c>
      <c r="DH58" t="inlineStr">
        <is>
          <t>Bö B I 446</t>
        </is>
      </c>
      <c r="DI58" t="inlineStr">
        <is>
          <t>Bö B I 446 - 3 (angebunden)</t>
        </is>
      </c>
      <c r="DJ58" t="inlineStr">
        <is>
          <t>Systematische Anweisung zum Schön- und Geschwindschreiben und zur Prüfung deutscher Hand- und Druckschriften</t>
        </is>
      </c>
      <c r="DK58" t="inlineStr">
        <is>
          <t xml:space="preserve">Teil 3., Nachtr. [1] : Anweisung, die deutsche Sprache nach d. rein hochdt. Mundart richtig auszusprechen u. zu schreiben, </t>
        </is>
      </c>
      <c r="DL58" t="inlineStr">
        <is>
          <t>IV, 72 S.</t>
        </is>
      </c>
      <c r="DM58" t="inlineStr">
        <is>
          <t xml:space="preserve">, </t>
        </is>
      </c>
    </row>
    <row r="59">
      <c r="A59" t="inlineStr">
        <is>
          <t>Schreibmeister</t>
        </is>
      </c>
      <c r="B59" t="b">
        <v>1</v>
      </c>
      <c r="C59" t="n">
        <v>58</v>
      </c>
      <c r="D59" t="inlineStr">
        <is>
          <t>L-1821-180350021</t>
        </is>
      </c>
      <c r="E59" t="inlineStr">
        <is>
          <t>Afl</t>
        </is>
      </c>
      <c r="F59" t="inlineStr">
        <is>
          <t>1003621880</t>
        </is>
      </c>
      <c r="G59" t="inlineStr">
        <is>
          <t>https://portal.dnb.de/opac.htm?method=simpleSearch&amp;cqlMode=true&amp;query=idn%3D1003621880</t>
        </is>
      </c>
      <c r="H59" t="inlineStr">
        <is>
          <t>Bö B I 446 - 3 (angebunden)</t>
        </is>
      </c>
      <c r="I59" t="inlineStr">
        <is>
          <t>Bö B I 446 - 3 (angebunden)</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x</t>
        </is>
      </c>
      <c r="DC59" t="inlineStr">
        <is>
          <t>x</t>
        </is>
      </c>
      <c r="DD59" t="inlineStr">
        <is>
          <t>1003621880</t>
        </is>
      </c>
      <c r="DE59" t="inlineStr">
        <is>
          <t>L-1821-180350021</t>
        </is>
      </c>
      <c r="DF59" t="inlineStr">
        <is>
          <t>Afl</t>
        </is>
      </c>
      <c r="DG59" t="inlineStr">
        <is>
          <t>DBSM/F/Bö</t>
        </is>
      </c>
      <c r="DH59" t="inlineStr">
        <is>
          <t>Bö B I 446 - 3 (angebunden)</t>
        </is>
      </c>
      <c r="DI59" t="inlineStr">
        <is>
          <t>Bö B I 446 - 3 (angebunden)</t>
        </is>
      </c>
      <c r="DJ59" t="inlineStr">
        <is>
          <t>Systematische Anweisung zum Schön- und Geschwindschreiben und zur Prüfung deutscher Hand- und Druckschriften</t>
        </is>
      </c>
      <c r="DK59" t="inlineStr">
        <is>
          <t>Teil 3., Nachtr. [2] : Anweisung, die deutsche Sprache nach d. rein hochdt. Mundart richtig auszusprechen u. zu schreiben, Fortsetzung des Nachtrages zum dritten Theile des systematisch-kalligraphischen und orthographischen Werkes</t>
        </is>
      </c>
      <c r="DL59" t="inlineStr">
        <is>
          <t>IV S., S. 73 - 124</t>
        </is>
      </c>
      <c r="DM59" t="inlineStr">
        <is>
          <t xml:space="preserve">, </t>
        </is>
      </c>
    </row>
    <row r="60">
      <c r="A60" t="inlineStr">
        <is>
          <t>Schreibmeister</t>
        </is>
      </c>
      <c r="B60" t="b">
        <v>1</v>
      </c>
      <c r="C60" t="n">
        <v>59</v>
      </c>
      <c r="D60" t="inlineStr">
        <is>
          <t>L-1741-171054784</t>
        </is>
      </c>
      <c r="E60" t="inlineStr">
        <is>
          <t>Aal</t>
        </is>
      </c>
      <c r="F60" t="inlineStr">
        <is>
          <t>1000714128</t>
        </is>
      </c>
      <c r="G60" t="inlineStr">
        <is>
          <t>https://portal.dnb.de/opac.htm?method=simpleSearch&amp;cqlMode=true&amp;query=idn%3D1000714128</t>
        </is>
      </c>
      <c r="H60" t="inlineStr">
        <is>
          <t>(Großformate)</t>
        </is>
      </c>
      <c r="I60" t="inlineStr">
        <is>
          <t>Bö B I 447/2°</t>
        </is>
      </c>
      <c r="J60" t="inlineStr"/>
      <c r="K60" t="inlineStr">
        <is>
          <t>X</t>
        </is>
      </c>
      <c r="L60" t="inlineStr">
        <is>
          <t>Halbgewebeband</t>
        </is>
      </c>
      <c r="M60" t="inlineStr">
        <is>
          <t>&gt; 42 cm</t>
        </is>
      </c>
      <c r="N60" t="inlineStr">
        <is>
          <t>80° bis 110°, einseitig digitalisierbar?</t>
        </is>
      </c>
      <c r="O60" t="inlineStr"/>
      <c r="P60" t="inlineStr"/>
      <c r="Q60" t="inlineStr"/>
      <c r="R60" t="inlineStr"/>
      <c r="S60" t="n">
        <v>1</v>
      </c>
      <c r="T60" t="inlineStr"/>
      <c r="U60" t="inlineStr"/>
      <c r="V60" t="inlineStr"/>
      <c r="W60" t="inlineStr"/>
      <c r="X60" t="inlineStr"/>
      <c r="Y60" t="inlineStr"/>
      <c r="Z60" t="inlineStr"/>
      <c r="AA60" t="inlineStr"/>
      <c r="AB60" t="inlineStr"/>
      <c r="AC60" t="inlineStr">
        <is>
          <t>HPg</t>
        </is>
      </c>
      <c r="AD60" t="inlineStr"/>
      <c r="AE60" t="inlineStr"/>
      <c r="AF60" t="inlineStr"/>
      <c r="AG60" t="inlineStr">
        <is>
          <t>h/E</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is>
          <t>x</t>
        </is>
      </c>
      <c r="AW60" t="inlineStr"/>
      <c r="AX60" t="inlineStr"/>
      <c r="AY60" t="inlineStr"/>
      <c r="AZ60" t="inlineStr"/>
      <c r="BA60" t="n">
        <v>110</v>
      </c>
      <c r="BB60" t="inlineStr"/>
      <c r="BC60" t="inlineStr"/>
      <c r="BD60" t="inlineStr"/>
      <c r="BE60" t="inlineStr"/>
      <c r="BF60" t="inlineStr"/>
      <c r="BG60" t="inlineStr">
        <is>
          <t>n</t>
        </is>
      </c>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x</t>
        </is>
      </c>
      <c r="DC60" t="inlineStr">
        <is>
          <t>x</t>
        </is>
      </c>
      <c r="DD60" t="inlineStr">
        <is>
          <t>1000714128</t>
        </is>
      </c>
      <c r="DE60" t="inlineStr">
        <is>
          <t>L-1741-171054784</t>
        </is>
      </c>
      <c r="DF60" t="inlineStr">
        <is>
          <t>Aal</t>
        </is>
      </c>
      <c r="DG60" t="inlineStr">
        <is>
          <t>DBSM/F/Bö</t>
        </is>
      </c>
      <c r="DH60" t="inlineStr">
        <is>
          <t>(Großformate)</t>
        </is>
      </c>
      <c r="DI60" t="inlineStr">
        <is>
          <t>Bö B I 447/2°</t>
        </is>
      </c>
      <c r="DJ60" t="inlineStr">
        <is>
          <t>Lʹ @Art d'Écrire|| Nouvellement mis au jour|| : Sur les differens Caractères les plus usitez||</t>
        </is>
      </c>
      <c r="DK60" t="inlineStr">
        <is>
          <t xml:space="preserve"> : </t>
        </is>
      </c>
      <c r="DL60" t="inlineStr">
        <is>
          <t>[1] Bl. Privileg, 30 Taf., einschl. Kupf. Tit.</t>
        </is>
      </c>
      <c r="DM60" t="inlineStr"/>
    </row>
    <row r="61">
      <c r="A61" t="inlineStr">
        <is>
          <t>Schreibmeister</t>
        </is>
      </c>
      <c r="B61" t="b">
        <v>1</v>
      </c>
      <c r="C61" t="n">
        <v>60</v>
      </c>
      <c r="D61" t="inlineStr">
        <is>
          <t>L-1785-171143485</t>
        </is>
      </c>
      <c r="E61" t="inlineStr">
        <is>
          <t>Aal</t>
        </is>
      </c>
      <c r="F61" t="inlineStr">
        <is>
          <t>1000778924</t>
        </is>
      </c>
      <c r="G61" t="inlineStr">
        <is>
          <t>https://portal.dnb.de/opac.htm?method=simpleSearch&amp;cqlMode=true&amp;query=idn%3D1000778924</t>
        </is>
      </c>
      <c r="H61" t="inlineStr">
        <is>
          <t>(Großformate)</t>
        </is>
      </c>
      <c r="I61" t="inlineStr">
        <is>
          <t>Bö B I 448/2°</t>
        </is>
      </c>
      <c r="J61" t="inlineStr"/>
      <c r="K61" t="inlineStr">
        <is>
          <t>X</t>
        </is>
      </c>
      <c r="L61" t="inlineStr">
        <is>
          <t>Halbledereinband</t>
        </is>
      </c>
      <c r="M61" t="inlineStr">
        <is>
          <t>bis 42 cm</t>
        </is>
      </c>
      <c r="N61" t="inlineStr">
        <is>
          <t>180°</t>
        </is>
      </c>
      <c r="O61" t="inlineStr"/>
      <c r="P61" t="inlineStr"/>
      <c r="Q61" t="inlineStr"/>
      <c r="R61" t="inlineStr"/>
      <c r="S61" t="n">
        <v>1</v>
      </c>
      <c r="T61" t="inlineStr"/>
      <c r="U61" t="inlineStr"/>
      <c r="V61" t="inlineStr"/>
      <c r="W61" t="inlineStr"/>
      <c r="X61" t="inlineStr"/>
      <c r="Y61" t="inlineStr"/>
      <c r="Z61" t="inlineStr"/>
      <c r="AA61" t="inlineStr"/>
      <c r="AB61" t="inlineStr"/>
      <c r="AC61" t="inlineStr">
        <is>
          <t>HL</t>
        </is>
      </c>
      <c r="AD61" t="inlineStr"/>
      <c r="AE61" t="inlineStr"/>
      <c r="AF61" t="inlineStr"/>
      <c r="AG61" t="inlineStr">
        <is>
          <t>h/E</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is>
          <t>x</t>
        </is>
      </c>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x</t>
        </is>
      </c>
      <c r="DC61" t="inlineStr">
        <is>
          <t>x</t>
        </is>
      </c>
      <c r="DD61" t="inlineStr">
        <is>
          <t>1000778924</t>
        </is>
      </c>
      <c r="DE61" t="inlineStr">
        <is>
          <t>L-1785-171143485</t>
        </is>
      </c>
      <c r="DF61" t="inlineStr">
        <is>
          <t>Aal</t>
        </is>
      </c>
      <c r="DG61" t="inlineStr">
        <is>
          <t>DBSM/F/Bö</t>
        </is>
      </c>
      <c r="DH61" t="inlineStr">
        <is>
          <t>(Großformate)</t>
        </is>
      </c>
      <c r="DI61" t="inlineStr">
        <is>
          <t>Bö B I 448/2°</t>
        </is>
      </c>
      <c r="DJ61" t="inlineStr">
        <is>
          <t xml:space="preserve">Démonstrations de lʹArt dʹÉcrire : </t>
        </is>
      </c>
      <c r="DK61" t="inlineStr">
        <is>
          <t xml:space="preserve"> : </t>
        </is>
      </c>
      <c r="DL61" t="inlineStr">
        <is>
          <t>22 Taf.</t>
        </is>
      </c>
      <c r="DM61" t="inlineStr"/>
    </row>
    <row r="62">
      <c r="A62" t="inlineStr">
        <is>
          <t>Schreibmeister</t>
        </is>
      </c>
      <c r="B62" t="b">
        <v>1</v>
      </c>
      <c r="C62" t="n">
        <v>61</v>
      </c>
      <c r="D62" t="inlineStr">
        <is>
          <t>L-1760-169504352</t>
        </is>
      </c>
      <c r="E62" t="inlineStr">
        <is>
          <t>Aal</t>
        </is>
      </c>
      <c r="F62" t="inlineStr">
        <is>
          <t>999822446</t>
        </is>
      </c>
      <c r="G62" t="inlineStr">
        <is>
          <t>https://portal.dnb.de/opac.htm?method=simpleSearch&amp;cqlMode=true&amp;query=idn%3D999822446</t>
        </is>
      </c>
      <c r="H62" t="inlineStr">
        <is>
          <t>Bö B I 449/2°</t>
        </is>
      </c>
      <c r="I62" t="inlineStr">
        <is>
          <t>Bö B I 449/2°</t>
        </is>
      </c>
      <c r="J62" t="inlineStr"/>
      <c r="K62" t="inlineStr">
        <is>
          <t>X</t>
        </is>
      </c>
      <c r="L62" t="inlineStr">
        <is>
          <t>Halbgewebeband</t>
        </is>
      </c>
      <c r="M62" t="inlineStr">
        <is>
          <t>bis 42 cm</t>
        </is>
      </c>
      <c r="N62" t="inlineStr">
        <is>
          <t>180°</t>
        </is>
      </c>
      <c r="O62" t="inlineStr">
        <is>
          <t>Schrift bis in den Falz</t>
        </is>
      </c>
      <c r="P62" t="inlineStr"/>
      <c r="Q62" t="inlineStr"/>
      <c r="R62" t="inlineStr"/>
      <c r="S62" t="n">
        <v>0</v>
      </c>
      <c r="T62" t="inlineStr"/>
      <c r="U62" t="inlineStr"/>
      <c r="V62" t="inlineStr"/>
      <c r="W62" t="inlineStr"/>
      <c r="X62" t="inlineStr"/>
      <c r="Y62" t="inlineStr"/>
      <c r="Z62" t="inlineStr"/>
      <c r="AA62" t="inlineStr"/>
      <c r="AB62" t="inlineStr"/>
      <c r="AC62" t="inlineStr">
        <is>
          <t>HG</t>
        </is>
      </c>
      <c r="AD62" t="inlineStr"/>
      <c r="AE62" t="inlineStr"/>
      <c r="AF62" t="inlineStr"/>
      <c r="AG62" t="inlineStr">
        <is>
          <t>h/E</t>
        </is>
      </c>
      <c r="AH62" t="inlineStr"/>
      <c r="AI62" t="inlineStr"/>
      <c r="AJ62" t="inlineStr"/>
      <c r="AK62" t="inlineStr"/>
      <c r="AL62" t="inlineStr"/>
      <c r="AM62" t="inlineStr">
        <is>
          <t>Pa</t>
        </is>
      </c>
      <c r="AN62" t="inlineStr"/>
      <c r="AO62" t="inlineStr"/>
      <c r="AP62" t="inlineStr"/>
      <c r="AQ62" t="inlineStr"/>
      <c r="AR62" t="inlineStr"/>
      <c r="AS62" t="inlineStr"/>
      <c r="AT62" t="inlineStr">
        <is>
          <t>x</t>
        </is>
      </c>
      <c r="AU62" t="inlineStr">
        <is>
          <t>B: 26x41
F: 54x41</t>
        </is>
      </c>
      <c r="AV62" t="inlineStr">
        <is>
          <t>x</t>
        </is>
      </c>
      <c r="AW62" t="inlineStr">
        <is>
          <t>K</t>
        </is>
      </c>
      <c r="AX62" t="inlineStr">
        <is>
          <t>x</t>
        </is>
      </c>
      <c r="AY62" t="inlineStr"/>
      <c r="AZ62" t="inlineStr"/>
      <c r="BA62" t="n">
        <v>180</v>
      </c>
      <c r="BB62" t="inlineStr"/>
      <c r="BC62" t="inlineStr"/>
      <c r="BD62" t="inlineStr"/>
      <c r="BE62" t="inlineStr"/>
      <c r="BF62" t="inlineStr"/>
      <c r="BG62" t="inlineStr">
        <is>
          <t>n</t>
        </is>
      </c>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x</t>
        </is>
      </c>
      <c r="DC62" t="inlineStr">
        <is>
          <t>x</t>
        </is>
      </c>
      <c r="DD62" t="inlineStr">
        <is>
          <t>999822446</t>
        </is>
      </c>
      <c r="DE62" t="inlineStr">
        <is>
          <t>L-1760-169504352</t>
        </is>
      </c>
      <c r="DF62" t="inlineStr">
        <is>
          <t>Aal</t>
        </is>
      </c>
      <c r="DG62" t="inlineStr">
        <is>
          <t>DBSM/F/Bö</t>
        </is>
      </c>
      <c r="DH62" t="inlineStr">
        <is>
          <t>Bö B I 449/2°</t>
        </is>
      </c>
      <c r="DI62" t="inlineStr">
        <is>
          <t>Bö B I 449/2°</t>
        </is>
      </c>
      <c r="DJ62" t="inlineStr">
        <is>
          <t>Alphabets mineurs: Ronde, Batardes, Coulée : [Schreibvorlage]</t>
        </is>
      </c>
      <c r="DK62" t="inlineStr">
        <is>
          <t xml:space="preserve"> : </t>
        </is>
      </c>
      <c r="DL62" t="inlineStr"/>
      <c r="DM62" t="inlineStr"/>
    </row>
    <row r="63">
      <c r="A63" t="inlineStr">
        <is>
          <t>Schreibmeister</t>
        </is>
      </c>
      <c r="B63" t="b">
        <v>1</v>
      </c>
      <c r="C63" t="n">
        <v>63</v>
      </c>
      <c r="D63" t="inlineStr">
        <is>
          <t>L-1731-171148738</t>
        </is>
      </c>
      <c r="E63" t="inlineStr">
        <is>
          <t>Qd</t>
        </is>
      </c>
      <c r="F63" t="inlineStr">
        <is>
          <t>1000784134</t>
        </is>
      </c>
      <c r="G63" t="inlineStr"/>
      <c r="H63" t="inlineStr">
        <is>
          <t>Bö B I 449/2°</t>
        </is>
      </c>
      <c r="I63" t="inlineStr">
        <is>
          <t>Bö B I 449/2°</t>
        </is>
      </c>
      <c r="J63" t="inlineStr">
        <is>
          <t>war zusätzlich in der Tabelle von A. Wendler</t>
        </is>
      </c>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x</t>
        </is>
      </c>
      <c r="DC63" t="inlineStr"/>
      <c r="DD63" t="inlineStr">
        <is>
          <t>1000784134</t>
        </is>
      </c>
      <c r="DE63" t="inlineStr">
        <is>
          <t>L-1731-171148738</t>
        </is>
      </c>
      <c r="DF63" t="inlineStr">
        <is>
          <t>Qd</t>
        </is>
      </c>
      <c r="DG63" t="inlineStr">
        <is>
          <t>DBSM/F/Bö</t>
        </is>
      </c>
      <c r="DH63" t="inlineStr">
        <is>
          <t>Bö B I 449/2°</t>
        </is>
      </c>
      <c r="DI63" t="inlineStr">
        <is>
          <t>Bö B I 449/2°</t>
        </is>
      </c>
      <c r="DJ63" t="inlineStr">
        <is>
          <t>Vorschriften : [Zusammenstellung aus verschiedenen Schreibvorlagenbüchern]</t>
        </is>
      </c>
      <c r="DK63" t="inlineStr">
        <is>
          <t xml:space="preserve"> : </t>
        </is>
      </c>
      <c r="DL63" t="inlineStr">
        <is>
          <t>12 Kupf.-Taf., versch. Plattengröße</t>
        </is>
      </c>
      <c r="DM63" t="inlineStr"/>
    </row>
    <row r="64">
      <c r="A64" t="inlineStr">
        <is>
          <t>Schreibmeister</t>
        </is>
      </c>
      <c r="B64" t="b">
        <v>1</v>
      </c>
      <c r="C64" t="n">
        <v>62</v>
      </c>
      <c r="D64" t="inlineStr">
        <is>
          <t>L-1760-17544434X</t>
        </is>
      </c>
      <c r="E64" t="inlineStr">
        <is>
          <t>Aal</t>
        </is>
      </c>
      <c r="F64" t="inlineStr">
        <is>
          <t>1001719972</t>
        </is>
      </c>
      <c r="G64" t="inlineStr">
        <is>
          <t>https://portal.dnb.de/opac.htm?method=simpleSearch&amp;cqlMode=true&amp;query=idn%3D1001719972</t>
        </is>
      </c>
      <c r="H64" t="inlineStr">
        <is>
          <t>(Großformate)</t>
        </is>
      </c>
      <c r="I64" t="inlineStr">
        <is>
          <t>Bö B I 449/2° (angebunden?)</t>
        </is>
      </c>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x</t>
        </is>
      </c>
      <c r="DC64" t="inlineStr">
        <is>
          <t>x</t>
        </is>
      </c>
      <c r="DD64" t="inlineStr">
        <is>
          <t>1001719972</t>
        </is>
      </c>
      <c r="DE64" t="inlineStr">
        <is>
          <t>L-1760-17544434X</t>
        </is>
      </c>
      <c r="DF64" t="inlineStr">
        <is>
          <t>Aal</t>
        </is>
      </c>
      <c r="DG64" t="inlineStr">
        <is>
          <t>DBSM/F/Bö</t>
        </is>
      </c>
      <c r="DH64" t="inlineStr">
        <is>
          <t>(Großformate)</t>
        </is>
      </c>
      <c r="DI64" t="inlineStr">
        <is>
          <t>Bö B I 449/2°</t>
        </is>
      </c>
      <c r="DJ64" t="inlineStr">
        <is>
          <t xml:space="preserve">[Schreibvorlagen] : </t>
        </is>
      </c>
      <c r="DK64" t="inlineStr">
        <is>
          <t xml:space="preserve"> : </t>
        </is>
      </c>
      <c r="DL64" t="inlineStr"/>
      <c r="DM64" t="inlineStr"/>
    </row>
    <row r="65">
      <c r="A65" t="inlineStr">
        <is>
          <t>Schreibmeister</t>
        </is>
      </c>
      <c r="B65" t="b">
        <v>1</v>
      </c>
      <c r="C65" t="n">
        <v>64</v>
      </c>
      <c r="D65" t="inlineStr">
        <is>
          <t>L-1767-171142772</t>
        </is>
      </c>
      <c r="E65" t="inlineStr">
        <is>
          <t>Aal</t>
        </is>
      </c>
      <c r="F65" t="inlineStr">
        <is>
          <t>1000778169</t>
        </is>
      </c>
      <c r="G65" t="inlineStr">
        <is>
          <t>https://portal.dnb.de/opac.htm?method=simpleSearch&amp;cqlMode=true&amp;query=idn%3D1000778169</t>
        </is>
      </c>
      <c r="H65" t="inlineStr">
        <is>
          <t>(Großformate)</t>
        </is>
      </c>
      <c r="I65" t="inlineStr">
        <is>
          <t>Bö B I 450/2°</t>
        </is>
      </c>
      <c r="J65" t="inlineStr"/>
      <c r="K65" t="inlineStr"/>
      <c r="L65" t="inlineStr">
        <is>
          <t>Halbledereinband</t>
        </is>
      </c>
      <c r="M65" t="inlineStr">
        <is>
          <t>&gt; 42 cm</t>
        </is>
      </c>
      <c r="N65" t="inlineStr">
        <is>
          <t>180°</t>
        </is>
      </c>
      <c r="O65" t="inlineStr"/>
      <c r="P65" t="inlineStr"/>
      <c r="Q65" t="inlineStr"/>
      <c r="R65" t="inlineStr"/>
      <c r="S65" t="n">
        <v>0</v>
      </c>
      <c r="T65" t="inlineStr"/>
      <c r="U65" t="inlineStr"/>
      <c r="V65" t="inlineStr"/>
      <c r="W65" t="inlineStr"/>
      <c r="X65" t="inlineStr"/>
      <c r="Y65" t="inlineStr">
        <is>
          <t>39x51</t>
        </is>
      </c>
      <c r="Z65" t="inlineStr"/>
      <c r="AA65" t="inlineStr"/>
      <c r="AB65" t="inlineStr"/>
      <c r="AC65" t="inlineStr">
        <is>
          <t>HL</t>
        </is>
      </c>
      <c r="AD65" t="inlineStr"/>
      <c r="AE65" t="inlineStr"/>
      <c r="AF65" t="inlineStr"/>
      <c r="AG65" t="inlineStr">
        <is>
          <t>h/E</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is>
          <t>x</t>
        </is>
      </c>
      <c r="AW65" t="inlineStr"/>
      <c r="AX65" t="inlineStr"/>
      <c r="AY65" t="inlineStr"/>
      <c r="AZ65" t="inlineStr"/>
      <c r="BA65" t="n">
        <v>110</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x</t>
        </is>
      </c>
      <c r="DC65" t="inlineStr">
        <is>
          <t>x</t>
        </is>
      </c>
      <c r="DD65" t="inlineStr">
        <is>
          <t>1000778169</t>
        </is>
      </c>
      <c r="DE65" t="inlineStr">
        <is>
          <t>L-1767-171142772</t>
        </is>
      </c>
      <c r="DF65" t="inlineStr">
        <is>
          <t>Aal</t>
        </is>
      </c>
      <c r="DG65" t="inlineStr">
        <is>
          <t>DBSM/F/Bö</t>
        </is>
      </c>
      <c r="DH65" t="inlineStr">
        <is>
          <t>(Großformate)</t>
        </is>
      </c>
      <c r="DI65" t="inlineStr">
        <is>
          <t>Bö B I 450/2°</t>
        </is>
      </c>
      <c r="DJ65" t="inlineStr">
        <is>
          <t>Le @Grand Art dʹÉcrire Par les meilleurs Maîtres : avec Principes et Démonstrations des diverses Écritures actuelement en usages ; orné de Pieces dʹHi</t>
        </is>
      </c>
      <c r="DK65" t="inlineStr">
        <is>
          <t xml:space="preserve"> : </t>
        </is>
      </c>
      <c r="DL65" t="inlineStr">
        <is>
          <t>30 Kupf. Taf.</t>
        </is>
      </c>
      <c r="DM65" t="inlineStr"/>
    </row>
    <row r="66">
      <c r="A66" t="inlineStr">
        <is>
          <t>Schreibmeister</t>
        </is>
      </c>
      <c r="B66" t="b">
        <v>1</v>
      </c>
      <c r="C66" t="n">
        <v>65</v>
      </c>
      <c r="D66" t="inlineStr">
        <is>
          <t>L-1789-171306473</t>
        </is>
      </c>
      <c r="E66" t="inlineStr">
        <is>
          <t>Aal</t>
        </is>
      </c>
      <c r="F66" t="inlineStr">
        <is>
          <t>100087186X</t>
        </is>
      </c>
      <c r="G66" t="inlineStr">
        <is>
          <t>https://portal.dnb.de/opac.htm?method=simpleSearch&amp;cqlMode=true&amp;query=idn%3D100087186X</t>
        </is>
      </c>
      <c r="H66" t="inlineStr">
        <is>
          <t>(Großformate)</t>
        </is>
      </c>
      <c r="I66" t="inlineStr">
        <is>
          <t>Bö B I 451/2°</t>
        </is>
      </c>
      <c r="J66" t="inlineStr"/>
      <c r="K66" t="inlineStr">
        <is>
          <t>X</t>
        </is>
      </c>
      <c r="L66" t="inlineStr">
        <is>
          <t>Halbgewebeband</t>
        </is>
      </c>
      <c r="M66" t="inlineStr">
        <is>
          <t>bis 42 cm</t>
        </is>
      </c>
      <c r="N66" t="inlineStr">
        <is>
          <t>80° bis 110°, einseitig digitalisierbar?</t>
        </is>
      </c>
      <c r="O66" t="inlineStr"/>
      <c r="P66" t="inlineStr"/>
      <c r="Q66" t="inlineStr"/>
      <c r="R66" t="inlineStr"/>
      <c r="S66" t="n">
        <v>0</v>
      </c>
      <c r="T66" t="inlineStr"/>
      <c r="U66" t="inlineStr"/>
      <c r="V66" t="inlineStr"/>
      <c r="W66" t="inlineStr"/>
      <c r="X66" t="inlineStr"/>
      <c r="Y66" t="inlineStr"/>
      <c r="Z66" t="inlineStr"/>
      <c r="AA66" t="inlineStr"/>
      <c r="AB66" t="inlineStr"/>
      <c r="AC66" t="inlineStr">
        <is>
          <t>HPg</t>
        </is>
      </c>
      <c r="AD66" t="inlineStr"/>
      <c r="AE66" t="inlineStr"/>
      <c r="AF66" t="inlineStr"/>
      <c r="AG66" t="inlineStr">
        <is>
          <t>h/E</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is>
          <t>x</t>
        </is>
      </c>
      <c r="AW66" t="inlineStr"/>
      <c r="AX66" t="inlineStr"/>
      <c r="AY66" t="inlineStr"/>
      <c r="AZ66" t="inlineStr"/>
      <c r="BA66" t="n">
        <v>110</v>
      </c>
      <c r="BB66" t="inlineStr"/>
      <c r="BC66" t="inlineStr"/>
      <c r="BD66" t="inlineStr"/>
      <c r="BE66" t="inlineStr"/>
      <c r="BF66" t="inlineStr"/>
      <c r="BG66" t="inlineStr">
        <is>
          <t>n</t>
        </is>
      </c>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x</t>
        </is>
      </c>
      <c r="DC66" t="inlineStr">
        <is>
          <t>x</t>
        </is>
      </c>
      <c r="DD66" t="inlineStr">
        <is>
          <t>100087186X</t>
        </is>
      </c>
      <c r="DE66" t="inlineStr">
        <is>
          <t>L-1789-171306473</t>
        </is>
      </c>
      <c r="DF66" t="inlineStr">
        <is>
          <t>Aal</t>
        </is>
      </c>
      <c r="DG66" t="inlineStr">
        <is>
          <t>DBSM/F/Bö</t>
        </is>
      </c>
      <c r="DH66" t="inlineStr">
        <is>
          <t>(Großformate)</t>
        </is>
      </c>
      <c r="DI66" t="inlineStr">
        <is>
          <t>Bö B I 451/2°</t>
        </is>
      </c>
      <c r="DJ66" t="inlineStr">
        <is>
          <t xml:space="preserve">[Lʹ @Écriture démontrée : </t>
        </is>
      </c>
      <c r="DK66" t="inlineStr">
        <is>
          <t xml:space="preserve"> : </t>
        </is>
      </c>
      <c r="DL66" t="inlineStr">
        <is>
          <t>Verf. Portr., IV gest. Text-Taf., 19 Kupf.</t>
        </is>
      </c>
      <c r="DM66" t="inlineStr"/>
    </row>
    <row r="67">
      <c r="A67" t="inlineStr">
        <is>
          <t>Schreibmeister</t>
        </is>
      </c>
      <c r="B67" t="b">
        <v>1</v>
      </c>
      <c r="C67" t="inlineStr"/>
      <c r="D67" t="inlineStr">
        <is>
          <t>L-9999-171306759</t>
        </is>
      </c>
      <c r="E67" t="inlineStr">
        <is>
          <t>Aal</t>
        </is>
      </c>
      <c r="F67" t="inlineStr">
        <is>
          <t>1000872114</t>
        </is>
      </c>
      <c r="G67" t="inlineStr"/>
      <c r="H67" t="inlineStr">
        <is>
          <t>(Großformate)</t>
        </is>
      </c>
      <c r="I67" t="inlineStr">
        <is>
          <t>Bö B I 452/2°</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is>
          <t>1000872114</t>
        </is>
      </c>
      <c r="DE67" t="inlineStr">
        <is>
          <t>L-9999-171306759</t>
        </is>
      </c>
      <c r="DF67" t="inlineStr">
        <is>
          <t>Aal</t>
        </is>
      </c>
      <c r="DG67" t="inlineStr">
        <is>
          <t>DBSM/F/Bö</t>
        </is>
      </c>
      <c r="DH67" t="inlineStr">
        <is>
          <t>(Großformate)</t>
        </is>
      </c>
      <c r="DI67" t="inlineStr">
        <is>
          <t>Bö B I 452/2°</t>
        </is>
      </c>
      <c r="DJ67" t="inlineStr">
        <is>
          <t xml:space="preserve">New Set of Round Text Copies, carefully Designed and Written : </t>
        </is>
      </c>
      <c r="DK67" t="inlineStr">
        <is>
          <t xml:space="preserve"> : </t>
        </is>
      </c>
      <c r="DL67" t="inlineStr">
        <is>
          <t>Kupft. Tit. u. [12] Kupf.</t>
        </is>
      </c>
      <c r="DM67" t="inlineStr"/>
    </row>
    <row r="68">
      <c r="A68" t="inlineStr">
        <is>
          <t>Schreibmeister</t>
        </is>
      </c>
      <c r="B68" t="b">
        <v>1</v>
      </c>
      <c r="C68" t="n">
        <v>67</v>
      </c>
      <c r="D68" t="inlineStr">
        <is>
          <t>L-1644-171709489</t>
        </is>
      </c>
      <c r="E68" t="inlineStr">
        <is>
          <t>Aal</t>
        </is>
      </c>
      <c r="F68" t="inlineStr">
        <is>
          <t>1000942589</t>
        </is>
      </c>
      <c r="G68" t="inlineStr">
        <is>
          <t>https://portal.dnb.de/opac.htm?method=simpleSearch&amp;cqlMode=true&amp;query=idn%3D1000942589</t>
        </is>
      </c>
      <c r="H68" t="inlineStr">
        <is>
          <t>Bö B I 455</t>
        </is>
      </c>
      <c r="I68" t="inlineStr">
        <is>
          <t>Bö B I 455</t>
        </is>
      </c>
      <c r="J68" t="inlineStr"/>
      <c r="K68" t="inlineStr">
        <is>
          <t>X</t>
        </is>
      </c>
      <c r="L68" t="inlineStr">
        <is>
          <t>Pergamentband</t>
        </is>
      </c>
      <c r="M68" t="inlineStr">
        <is>
          <t>bis 25 cm</t>
        </is>
      </c>
      <c r="N68" t="inlineStr">
        <is>
          <t>180°</t>
        </is>
      </c>
      <c r="O68" t="inlineStr">
        <is>
          <t>hohler Rücken</t>
        </is>
      </c>
      <c r="P68" t="inlineStr"/>
      <c r="Q68" t="inlineStr">
        <is>
          <t>Archivkarton</t>
        </is>
      </c>
      <c r="R68" t="inlineStr">
        <is>
          <t>Nein</t>
        </is>
      </c>
      <c r="S68" t="n">
        <v>0</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x</t>
        </is>
      </c>
      <c r="DC68" t="inlineStr">
        <is>
          <t>x</t>
        </is>
      </c>
      <c r="DD68" t="inlineStr">
        <is>
          <t>1000942589</t>
        </is>
      </c>
      <c r="DE68" t="inlineStr">
        <is>
          <t>L-1644-171709489</t>
        </is>
      </c>
      <c r="DF68" t="inlineStr">
        <is>
          <t>Aal</t>
        </is>
      </c>
      <c r="DG68" t="inlineStr">
        <is>
          <t>DBSM/F/Bö</t>
        </is>
      </c>
      <c r="DH68" t="inlineStr">
        <is>
          <t>Bö B I 455</t>
        </is>
      </c>
      <c r="DI68" t="inlineStr">
        <is>
          <t>Bö B I 455</t>
        </is>
      </c>
      <c r="DJ68" t="inlineStr">
        <is>
          <t xml:space="preserve">Fiori di letere Cancellaresche Moderne : </t>
        </is>
      </c>
      <c r="DK68" t="inlineStr">
        <is>
          <t xml:space="preserve"> : </t>
        </is>
      </c>
      <c r="DL68" t="inlineStr">
        <is>
          <t>42 Kupf. Taf. einschl. Tit.</t>
        </is>
      </c>
      <c r="DM68" t="inlineStr"/>
    </row>
    <row r="69">
      <c r="A69" t="inlineStr">
        <is>
          <t>Schreibmeister</t>
        </is>
      </c>
      <c r="B69" t="b">
        <v>1</v>
      </c>
      <c r="C69" t="inlineStr"/>
      <c r="D69" t="inlineStr">
        <is>
          <t>L-1801-171820045</t>
        </is>
      </c>
      <c r="E69" t="inlineStr">
        <is>
          <t>Aal</t>
        </is>
      </c>
      <c r="F69" t="inlineStr">
        <is>
          <t>1000999831</t>
        </is>
      </c>
      <c r="G69" t="inlineStr"/>
      <c r="H69" t="inlineStr">
        <is>
          <t>Bö B I 457/2°</t>
        </is>
      </c>
      <c r="I69" t="inlineStr">
        <is>
          <t>Bö B I 457/2°</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is>
          <t>1000999831</t>
        </is>
      </c>
      <c r="DE69" t="inlineStr">
        <is>
          <t>L-1801-171820045</t>
        </is>
      </c>
      <c r="DF69" t="inlineStr">
        <is>
          <t>Aal</t>
        </is>
      </c>
      <c r="DG69" t="inlineStr">
        <is>
          <t>DBSM/F/Bö</t>
        </is>
      </c>
      <c r="DH69" t="inlineStr">
        <is>
          <t>Bö B I 457/2°</t>
        </is>
      </c>
      <c r="DI69" t="inlineStr">
        <is>
          <t>Bö B I 457/2°</t>
        </is>
      </c>
      <c r="DJ69" t="inlineStr">
        <is>
          <t xml:space="preserve">Lʹ @Art dʹécrire : </t>
        </is>
      </c>
      <c r="DK69" t="inlineStr">
        <is>
          <t xml:space="preserve"> : </t>
        </is>
      </c>
      <c r="DL69" t="inlineStr">
        <is>
          <t>15 Kupferstichtafeln</t>
        </is>
      </c>
      <c r="DM69" t="inlineStr"/>
    </row>
    <row r="70">
      <c r="A70" t="inlineStr">
        <is>
          <t>Schreibmeister</t>
        </is>
      </c>
      <c r="B70" t="b">
        <v>1</v>
      </c>
      <c r="C70" t="n">
        <v>69</v>
      </c>
      <c r="D70" t="inlineStr">
        <is>
          <t>L-9999-174157363</t>
        </is>
      </c>
      <c r="E70" t="inlineStr">
        <is>
          <t>Aal</t>
        </is>
      </c>
      <c r="F70" t="inlineStr">
        <is>
          <t>1001315340</t>
        </is>
      </c>
      <c r="G70" t="inlineStr">
        <is>
          <t>https://portal.dnb.de/opac.htm?method=simpleSearch&amp;cqlMode=true&amp;query=idn%3D1001315340</t>
        </is>
      </c>
      <c r="H70" t="inlineStr">
        <is>
          <t>Bö B I 461</t>
        </is>
      </c>
      <c r="I70" t="inlineStr">
        <is>
          <t>Bö B I 461</t>
        </is>
      </c>
      <c r="J70" t="inlineStr"/>
      <c r="K70" t="inlineStr"/>
      <c r="L70" t="inlineStr"/>
      <c r="M70" t="inlineStr">
        <is>
          <t>bis 25 cm</t>
        </is>
      </c>
      <c r="N70" t="inlineStr"/>
      <c r="O70" t="inlineStr"/>
      <c r="P70" t="inlineStr"/>
      <c r="Q70" t="inlineStr"/>
      <c r="R70" t="inlineStr"/>
      <c r="S70" t="inlineStr"/>
      <c r="T70" t="inlineStr"/>
      <c r="U70" t="inlineStr"/>
      <c r="V70" t="inlineStr"/>
      <c r="W70" t="inlineStr"/>
      <c r="X70" t="inlineStr"/>
      <c r="Y70" t="inlineStr"/>
      <c r="Z70" t="inlineStr">
        <is>
          <t>QF (22x17)</t>
        </is>
      </c>
      <c r="AA70" t="inlineStr"/>
      <c r="AB70" t="inlineStr"/>
      <c r="AC70" t="inlineStr">
        <is>
          <t>Br</t>
        </is>
      </c>
      <c r="AD70" t="inlineStr"/>
      <c r="AE70" t="inlineStr"/>
      <c r="AF70" t="inlineStr"/>
      <c r="AG70" t="inlineStr">
        <is>
          <t>f</t>
        </is>
      </c>
      <c r="AH70" t="inlineStr"/>
      <c r="AI70" t="inlineStr"/>
      <c r="AJ70" t="inlineStr"/>
      <c r="AK70" t="inlineStr"/>
      <c r="AL70" t="inlineStr"/>
      <c r="AM70" t="inlineStr">
        <is>
          <t>Pa</t>
        </is>
      </c>
      <c r="AN70" t="inlineStr"/>
      <c r="AO70" t="inlineStr"/>
      <c r="AP70" t="inlineStr">
        <is>
          <t>x</t>
        </is>
      </c>
      <c r="AQ70" t="inlineStr"/>
      <c r="AR70" t="inlineStr"/>
      <c r="AS70" t="inlineStr"/>
      <c r="AT70" t="inlineStr"/>
      <c r="AU70" t="inlineStr"/>
      <c r="AV70" t="inlineStr">
        <is>
          <t>x</t>
        </is>
      </c>
      <c r="AW70" t="inlineStr"/>
      <c r="AX70" t="inlineStr">
        <is>
          <t>x</t>
        </is>
      </c>
      <c r="AY70" t="inlineStr"/>
      <c r="AZ70" t="inlineStr"/>
      <c r="BA70" t="n">
        <v>110</v>
      </c>
      <c r="BB70" t="inlineStr"/>
      <c r="BC70" t="inlineStr"/>
      <c r="BD70" t="inlineStr"/>
      <c r="BE70" t="inlineStr"/>
      <c r="BF70" t="inlineStr"/>
      <c r="BG70" t="inlineStr">
        <is>
          <t>n</t>
        </is>
      </c>
      <c r="BH70" t="n">
        <v>0</v>
      </c>
      <c r="BI70" t="inlineStr"/>
      <c r="BJ70" t="inlineStr"/>
      <c r="BK70" t="inlineStr"/>
      <c r="BL70" t="inlineStr"/>
      <c r="BM70" t="inlineStr">
        <is>
          <t>x</t>
        </is>
      </c>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x</t>
        </is>
      </c>
      <c r="DC70" t="inlineStr">
        <is>
          <t>x</t>
        </is>
      </c>
      <c r="DD70" t="inlineStr">
        <is>
          <t>1001315340</t>
        </is>
      </c>
      <c r="DE70" t="inlineStr">
        <is>
          <t>L-9999-174157363</t>
        </is>
      </c>
      <c r="DF70" t="inlineStr">
        <is>
          <t>Aal</t>
        </is>
      </c>
      <c r="DG70" t="inlineStr">
        <is>
          <t>DBSM/F/Bö</t>
        </is>
      </c>
      <c r="DH70" t="inlineStr">
        <is>
          <t>Bö B I 461</t>
        </is>
      </c>
      <c r="DI70" t="inlineStr">
        <is>
          <t>Bö B I 461</t>
        </is>
      </c>
      <c r="DJ70" t="inlineStr">
        <is>
          <t>[Kalligraphische Schreibvorlagen : Niederlande 17. Jahrhundert]</t>
        </is>
      </c>
      <c r="DK70" t="inlineStr">
        <is>
          <t xml:space="preserve"> : </t>
        </is>
      </c>
      <c r="DL70" t="inlineStr">
        <is>
          <t>[17] Bl. Kupf.Stiche ohne Stecher-Signaturen</t>
        </is>
      </c>
      <c r="DM70" t="inlineStr"/>
    </row>
    <row r="71">
      <c r="A71" t="inlineStr">
        <is>
          <t>Schreibmeister</t>
        </is>
      </c>
      <c r="B71" t="b">
        <v>1</v>
      </c>
      <c r="C71" t="n">
        <v>70</v>
      </c>
      <c r="D71" t="inlineStr">
        <is>
          <t>L-1756-17495347X</t>
        </is>
      </c>
      <c r="E71" t="inlineStr">
        <is>
          <t>Aal</t>
        </is>
      </c>
      <c r="F71" t="inlineStr">
        <is>
          <t>1001471156</t>
        </is>
      </c>
      <c r="G71" t="inlineStr">
        <is>
          <t>https://portal.dnb.de/opac.htm?method=simpleSearch&amp;cqlMode=true&amp;query=idn%3D1001471156</t>
        </is>
      </c>
      <c r="H71" t="inlineStr">
        <is>
          <t>Bö B I 462/2°</t>
        </is>
      </c>
      <c r="I71" t="inlineStr">
        <is>
          <t>Bö B I 462/2°</t>
        </is>
      </c>
      <c r="J71" t="inlineStr"/>
      <c r="K71" t="inlineStr">
        <is>
          <t>X</t>
        </is>
      </c>
      <c r="L71" t="inlineStr">
        <is>
          <t>Ledereinband</t>
        </is>
      </c>
      <c r="M71" t="inlineStr">
        <is>
          <t>&gt; 42 cm</t>
        </is>
      </c>
      <c r="N71" t="inlineStr">
        <is>
          <t>80° bis 110°, einseitig digitalisierbar?</t>
        </is>
      </c>
      <c r="O71" t="inlineStr">
        <is>
          <t>fester Rücken mit Schmuckprägung</t>
        </is>
      </c>
      <c r="P71" t="inlineStr"/>
      <c r="Q71" t="inlineStr">
        <is>
          <t xml:space="preserve">Papierumschlag </t>
        </is>
      </c>
      <c r="R71" t="inlineStr">
        <is>
          <t>Ja</t>
        </is>
      </c>
      <c r="S71" t="n">
        <v>1</v>
      </c>
      <c r="T71" t="inlineStr"/>
      <c r="U71" t="inlineStr"/>
      <c r="V71" t="inlineStr"/>
      <c r="W71" t="inlineStr"/>
      <c r="X71" t="inlineStr"/>
      <c r="Y71" t="inlineStr"/>
      <c r="Z71" t="inlineStr"/>
      <c r="AA71" t="inlineStr"/>
      <c r="AB71" t="inlineStr"/>
      <c r="AC71" t="inlineStr">
        <is>
          <t>L</t>
        </is>
      </c>
      <c r="AD71" t="inlineStr"/>
      <c r="AE71" t="inlineStr"/>
      <c r="AF71" t="inlineStr"/>
      <c r="AG71" t="inlineStr">
        <is>
          <t>f</t>
        </is>
      </c>
      <c r="AH71" t="inlineStr"/>
      <c r="AI71" t="inlineStr"/>
      <c r="AJ71" t="inlineStr"/>
      <c r="AK71" t="inlineStr"/>
      <c r="AL71" t="inlineStr"/>
      <c r="AM71" t="inlineStr">
        <is>
          <t>Pa</t>
        </is>
      </c>
      <c r="AN71" t="inlineStr"/>
      <c r="AO71" t="inlineStr"/>
      <c r="AP71" t="inlineStr"/>
      <c r="AQ71" t="inlineStr"/>
      <c r="AR71" t="inlineStr"/>
      <c r="AS71" t="inlineStr"/>
      <c r="AT71" t="inlineStr">
        <is>
          <t>x</t>
        </is>
      </c>
      <c r="AU71" t="inlineStr">
        <is>
          <t>B: 33x46
F: 48x61</t>
        </is>
      </c>
      <c r="AV71" t="inlineStr">
        <is>
          <t>x</t>
        </is>
      </c>
      <c r="AW71" t="inlineStr"/>
      <c r="AX71" t="inlineStr"/>
      <c r="AY71" t="inlineStr"/>
      <c r="AZ71" t="inlineStr"/>
      <c r="BA71" t="n">
        <v>110</v>
      </c>
      <c r="BB71" t="inlineStr"/>
      <c r="BC71" t="inlineStr"/>
      <c r="BD71" t="inlineStr"/>
      <c r="BE71" t="inlineStr"/>
      <c r="BF71" t="inlineStr"/>
      <c r="BG71" t="inlineStr">
        <is>
          <t>ja vor</t>
        </is>
      </c>
      <c r="BH71" t="n">
        <v>1.5</v>
      </c>
      <c r="BI71" t="inlineStr"/>
      <c r="BJ71" t="inlineStr"/>
      <c r="BK71" t="inlineStr"/>
      <c r="BL71" t="inlineStr"/>
      <c r="BM71" t="inlineStr"/>
      <c r="BN71" t="inlineStr">
        <is>
          <t>x sauer</t>
        </is>
      </c>
      <c r="BO71" t="inlineStr">
        <is>
          <t>x</t>
        </is>
      </c>
      <c r="BP71" t="inlineStr"/>
      <c r="BQ71" t="inlineStr"/>
      <c r="BR71" t="inlineStr"/>
      <c r="BS71" t="inlineStr"/>
      <c r="BT71" t="inlineStr"/>
      <c r="BU71" t="inlineStr">
        <is>
          <t>x</t>
        </is>
      </c>
      <c r="BV71" t="inlineStr">
        <is>
          <t>x</t>
        </is>
      </c>
      <c r="BW71" t="inlineStr"/>
      <c r="BX71" t="inlineStr"/>
      <c r="BY71" t="inlineStr"/>
      <c r="BZ71" t="inlineStr"/>
      <c r="CA71" t="inlineStr"/>
      <c r="CB71" t="inlineStr"/>
      <c r="CC71" t="inlineStr"/>
      <c r="CD71" t="inlineStr"/>
      <c r="CE71" t="inlineStr"/>
      <c r="CF71" t="inlineStr">
        <is>
          <t>u</t>
        </is>
      </c>
      <c r="CG71" t="n">
        <v>1.5</v>
      </c>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x</t>
        </is>
      </c>
      <c r="DC71" t="inlineStr">
        <is>
          <t>x</t>
        </is>
      </c>
      <c r="DD71" t="inlineStr">
        <is>
          <t>1001471156</t>
        </is>
      </c>
      <c r="DE71" t="inlineStr">
        <is>
          <t>L-1756-17495347X</t>
        </is>
      </c>
      <c r="DF71" t="inlineStr">
        <is>
          <t>Aal</t>
        </is>
      </c>
      <c r="DG71" t="inlineStr">
        <is>
          <t>DBSM/F/Bö</t>
        </is>
      </c>
      <c r="DH71" t="inlineStr">
        <is>
          <t>Bö B I 462/2°</t>
        </is>
      </c>
      <c r="DI71" t="inlineStr">
        <is>
          <t>Bö B I 462/2°</t>
        </is>
      </c>
      <c r="DJ71" t="inlineStr">
        <is>
          <t>Joannis Georgii|| Schwandneri|| Austriaci Stadelkirchensis|| Dissertatio|| Epistolaris|| De|| Calligraphiae|| Nomenclatione,|| Cultu,|| Praestantia,||</t>
        </is>
      </c>
      <c r="DK71" t="inlineStr">
        <is>
          <t xml:space="preserve"> : </t>
        </is>
      </c>
      <c r="DL71" t="inlineStr">
        <is>
          <t>Kupf. Tit., typogr. Tit., 2 Bl. Privileg, S. 3 - 14, 158 Kupf. Taf., z.Tl. Doppeltaf.</t>
        </is>
      </c>
      <c r="DM71" t="inlineStr"/>
    </row>
    <row r="72">
      <c r="A72" t="inlineStr">
        <is>
          <t>Schreibmeister</t>
        </is>
      </c>
      <c r="B72" t="b">
        <v>1</v>
      </c>
      <c r="C72" t="n">
        <v>71</v>
      </c>
      <c r="D72" t="inlineStr">
        <is>
          <t>L-1669-175049025</t>
        </is>
      </c>
      <c r="E72" t="inlineStr">
        <is>
          <t>Aal</t>
        </is>
      </c>
      <c r="F72" t="inlineStr">
        <is>
          <t>100152344X</t>
        </is>
      </c>
      <c r="G72" t="inlineStr">
        <is>
          <t>https://portal.dnb.de/opac.htm?method=simpleSearch&amp;cqlMode=true&amp;query=idn%3D100152344X</t>
        </is>
      </c>
      <c r="H72" t="inlineStr">
        <is>
          <t>(Großformate)</t>
        </is>
      </c>
      <c r="I72" t="inlineStr">
        <is>
          <t>Bö B I 469/2°</t>
        </is>
      </c>
      <c r="J72" t="inlineStr"/>
      <c r="K72" t="inlineStr">
        <is>
          <t>X</t>
        </is>
      </c>
      <c r="L72" t="inlineStr">
        <is>
          <t>Halbpergamentband</t>
        </is>
      </c>
      <c r="M72" t="inlineStr">
        <is>
          <t>bis 42 cm</t>
        </is>
      </c>
      <c r="N72" t="inlineStr">
        <is>
          <t>80° bis 110°, einseitig digitalisierbar?</t>
        </is>
      </c>
      <c r="O72" t="inlineStr"/>
      <c r="P72" t="inlineStr"/>
      <c r="Q72" t="inlineStr"/>
      <c r="R72" t="inlineStr"/>
      <c r="S72" t="n">
        <v>0</v>
      </c>
      <c r="T72" t="inlineStr"/>
      <c r="U72" t="inlineStr"/>
      <c r="V72" t="inlineStr"/>
      <c r="W72" t="inlineStr"/>
      <c r="X72" t="inlineStr"/>
      <c r="Y72" t="inlineStr"/>
      <c r="Z72" t="inlineStr"/>
      <c r="AA72" t="inlineStr"/>
      <c r="AB72" t="inlineStr"/>
      <c r="AC72" t="inlineStr">
        <is>
          <t>HPg</t>
        </is>
      </c>
      <c r="AD72" t="inlineStr"/>
      <c r="AE72" t="inlineStr"/>
      <c r="AF72" t="inlineStr"/>
      <c r="AG72" t="inlineStr">
        <is>
          <t>h</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is>
          <t>x</t>
        </is>
      </c>
      <c r="AW72" t="inlineStr"/>
      <c r="AX72" t="inlineStr"/>
      <c r="AY72" t="inlineStr"/>
      <c r="AZ72" t="inlineStr"/>
      <c r="BA72" t="n">
        <v>110</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is>
          <t>x</t>
        </is>
      </c>
      <c r="DC72" t="inlineStr">
        <is>
          <t>x</t>
        </is>
      </c>
      <c r="DD72" t="inlineStr">
        <is>
          <t>100152344X</t>
        </is>
      </c>
      <c r="DE72" t="inlineStr">
        <is>
          <t>L-1669-175049025</t>
        </is>
      </c>
      <c r="DF72" t="inlineStr">
        <is>
          <t>Aal</t>
        </is>
      </c>
      <c r="DG72" t="inlineStr">
        <is>
          <t>DBSM/F/Bö</t>
        </is>
      </c>
      <c r="DH72" t="inlineStr">
        <is>
          <t>(Großformate)</t>
        </is>
      </c>
      <c r="DI72" t="inlineStr">
        <is>
          <t>Bö B I 469/2°</t>
        </is>
      </c>
      <c r="DJ72" t="inlineStr">
        <is>
          <t>Les @rares Escritvres Financieres et Italiennes bastardes Novvellement A La Mode ; avec vn Abrege Contenant des instructions tres facilles pour appren</t>
        </is>
      </c>
      <c r="DK72" t="inlineStr">
        <is>
          <t xml:space="preserve"> : </t>
        </is>
      </c>
      <c r="DL72" t="inlineStr">
        <is>
          <t>Kupf. Tit., [24] Kupf. Taf.</t>
        </is>
      </c>
      <c r="DM72" t="inlineStr"/>
    </row>
    <row r="73">
      <c r="A73" t="inlineStr">
        <is>
          <t>Schreibmeister</t>
        </is>
      </c>
      <c r="B73" t="b">
        <v>1</v>
      </c>
      <c r="C73" t="n">
        <v>72</v>
      </c>
      <c r="D73" t="inlineStr">
        <is>
          <t>L-1667-175049084</t>
        </is>
      </c>
      <c r="E73" t="inlineStr">
        <is>
          <t>Aal</t>
        </is>
      </c>
      <c r="F73" t="inlineStr">
        <is>
          <t>1001523482</t>
        </is>
      </c>
      <c r="G73" t="inlineStr">
        <is>
          <t>https://portal.dnb.de/opac.htm?method=simpleSearch&amp;cqlMode=true&amp;query=idn%3D1001523482</t>
        </is>
      </c>
      <c r="H73" t="inlineStr">
        <is>
          <t>(Großformate)</t>
        </is>
      </c>
      <c r="I73" t="inlineStr">
        <is>
          <t>Bö B I 470/2°</t>
        </is>
      </c>
      <c r="J73" t="inlineStr"/>
      <c r="K73" t="inlineStr">
        <is>
          <t>X</t>
        </is>
      </c>
      <c r="L73" t="inlineStr">
        <is>
          <t>Halbgewebeband</t>
        </is>
      </c>
      <c r="M73" t="inlineStr">
        <is>
          <t>bis 42 cm</t>
        </is>
      </c>
      <c r="N73" t="inlineStr">
        <is>
          <t>180°</t>
        </is>
      </c>
      <c r="O73" t="inlineStr"/>
      <c r="P73" t="inlineStr"/>
      <c r="Q73" t="inlineStr"/>
      <c r="R73" t="inlineStr"/>
      <c r="S73" t="n">
        <v>2</v>
      </c>
      <c r="T73" t="inlineStr"/>
      <c r="U73" t="inlineStr"/>
      <c r="V73" t="inlineStr"/>
      <c r="W73" t="inlineStr"/>
      <c r="X73" t="inlineStr"/>
      <c r="Y73" t="inlineStr"/>
      <c r="Z73" t="inlineStr"/>
      <c r="AA73" t="inlineStr"/>
      <c r="AB73" t="inlineStr"/>
      <c r="AC73" t="inlineStr">
        <is>
          <t>HG</t>
        </is>
      </c>
      <c r="AD73" t="inlineStr"/>
      <c r="AE73" t="inlineStr"/>
      <c r="AF73" t="inlineStr"/>
      <c r="AG73" t="inlineStr">
        <is>
          <t>h/E</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is>
          <t>x</t>
        </is>
      </c>
      <c r="AW73" t="inlineStr"/>
      <c r="AX73" t="inlineStr"/>
      <c r="AY73" t="inlineStr"/>
      <c r="AZ73" t="inlineStr"/>
      <c r="BA73" t="n">
        <v>110</v>
      </c>
      <c r="BB73" t="inlineStr"/>
      <c r="BC73" t="inlineStr"/>
      <c r="BD73" t="inlineStr"/>
      <c r="BE73" t="inlineStr"/>
      <c r="BF73" t="inlineStr"/>
      <c r="BG73" t="inlineStr">
        <is>
          <t>ja nach</t>
        </is>
      </c>
      <c r="BH73" t="n">
        <v>1</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is>
          <t>h</t>
        </is>
      </c>
      <c r="BY73" t="inlineStr"/>
      <c r="BZ73" t="inlineStr">
        <is>
          <t>x</t>
        </is>
      </c>
      <c r="CA73" t="inlineStr"/>
      <c r="CB73" t="inlineStr"/>
      <c r="CC73" t="inlineStr"/>
      <c r="CD73" t="inlineStr"/>
      <c r="CE73" t="inlineStr"/>
      <c r="CF73" t="inlineStr"/>
      <c r="CG73" t="n">
        <v>1</v>
      </c>
      <c r="CH73" t="inlineStr">
        <is>
          <t>Hülse und JP-Falz um Gelenk zu schließen</t>
        </is>
      </c>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x</t>
        </is>
      </c>
      <c r="DC73" t="inlineStr">
        <is>
          <t>x</t>
        </is>
      </c>
      <c r="DD73" t="inlineStr">
        <is>
          <t>1001523482</t>
        </is>
      </c>
      <c r="DE73" t="inlineStr">
        <is>
          <t>L-1667-175049084</t>
        </is>
      </c>
      <c r="DF73" t="inlineStr">
        <is>
          <t>Aal</t>
        </is>
      </c>
      <c r="DG73" t="inlineStr">
        <is>
          <t>DBSM/F/Bö</t>
        </is>
      </c>
      <c r="DH73" t="inlineStr">
        <is>
          <t>(Großformate)</t>
        </is>
      </c>
      <c r="DI73" t="inlineStr">
        <is>
          <t>Bö B I 470/2°</t>
        </is>
      </c>
      <c r="DJ73" t="inlineStr">
        <is>
          <t>Exemples De nouuelles Escritures de Finances et Italienne bastarde Comme elles doiuent estre pratiquées par ceux qui aspirent aux Employs et commissio</t>
        </is>
      </c>
      <c r="DK73" t="inlineStr">
        <is>
          <t xml:space="preserve"> : </t>
        </is>
      </c>
      <c r="DL73" t="inlineStr">
        <is>
          <t>Kupf. Tit., [19] Kupf. Taf.</t>
        </is>
      </c>
      <c r="DM73" t="inlineStr"/>
    </row>
    <row r="74">
      <c r="A74" t="inlineStr">
        <is>
          <t>Schreibmeister</t>
        </is>
      </c>
      <c r="B74" t="b">
        <v>1</v>
      </c>
      <c r="C74" t="n">
        <v>73</v>
      </c>
      <c r="D74" t="inlineStr">
        <is>
          <t>L-1789-175086788</t>
        </is>
      </c>
      <c r="E74" t="inlineStr">
        <is>
          <t>Afl</t>
        </is>
      </c>
      <c r="F74" t="inlineStr">
        <is>
          <t>1001552482</t>
        </is>
      </c>
      <c r="G74" t="inlineStr">
        <is>
          <t>https://portal.dnb.de/opac.htm?method=simpleSearch&amp;cqlMode=true&amp;query=idn%3D1001552482</t>
        </is>
      </c>
      <c r="H74" t="inlineStr">
        <is>
          <t>Bö B I 472/2°</t>
        </is>
      </c>
      <c r="I74" t="inlineStr">
        <is>
          <t>Bö B I 472/2°</t>
        </is>
      </c>
      <c r="J74" t="inlineStr"/>
      <c r="K74" t="inlineStr">
        <is>
          <t>X</t>
        </is>
      </c>
      <c r="L74" t="inlineStr">
        <is>
          <t>Ledereinband</t>
        </is>
      </c>
      <c r="M74" t="inlineStr">
        <is>
          <t>bis 42 cm</t>
        </is>
      </c>
      <c r="N74" t="inlineStr">
        <is>
          <t>80° bis 110°, einseitig digitalisierbar?</t>
        </is>
      </c>
      <c r="O74" t="inlineStr">
        <is>
          <t>hohler Rücken</t>
        </is>
      </c>
      <c r="P74" t="inlineStr"/>
      <c r="Q74" t="inlineStr">
        <is>
          <t xml:space="preserve">Papierumschlag </t>
        </is>
      </c>
      <c r="R74" t="inlineStr">
        <is>
          <t>Ja</t>
        </is>
      </c>
      <c r="S74" t="n">
        <v>0</v>
      </c>
      <c r="T74" t="inlineStr"/>
      <c r="U74" t="inlineStr"/>
      <c r="V74" t="inlineStr"/>
      <c r="W74" t="inlineStr"/>
      <c r="X74" t="inlineStr"/>
      <c r="Y74" t="inlineStr"/>
      <c r="Z74" t="inlineStr"/>
      <c r="AA74" t="inlineStr"/>
      <c r="AB74" t="inlineStr"/>
      <c r="AC74" t="inlineStr">
        <is>
          <t>HL</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is>
          <t>x</t>
        </is>
      </c>
      <c r="AW74" t="inlineStr"/>
      <c r="AX74" t="inlineStr"/>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is>
          <t>x sauer</t>
        </is>
      </c>
      <c r="BO74" t="inlineStr">
        <is>
          <t>x</t>
        </is>
      </c>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is>
          <t>x</t>
        </is>
      </c>
      <c r="DC74" t="inlineStr">
        <is>
          <t>x</t>
        </is>
      </c>
      <c r="DD74" t="inlineStr">
        <is>
          <t>1001552482</t>
        </is>
      </c>
      <c r="DE74" t="inlineStr">
        <is>
          <t>L-1789-175086788</t>
        </is>
      </c>
      <c r="DF74" t="inlineStr">
        <is>
          <t>Afl</t>
        </is>
      </c>
      <c r="DG74" t="inlineStr">
        <is>
          <t>DBSM/F/Bö</t>
        </is>
      </c>
      <c r="DH74" t="inlineStr">
        <is>
          <t>Bö B I 472/2°</t>
        </is>
      </c>
      <c r="DI74" t="inlineStr">
        <is>
          <t>Bö B I 472/2°</t>
        </is>
      </c>
      <c r="DJ74" t="inlineStr">
        <is>
          <t>Reflexîones sobre la verdadera arte de escribir</t>
        </is>
      </c>
      <c r="DK74" t="inlineStr">
        <is>
          <t xml:space="preserve">1 : </t>
        </is>
      </c>
      <c r="DL74" t="inlineStr">
        <is>
          <t>Kupfertit., Tit., [Kupf. Widmg], [4] Bl., 293 S.</t>
        </is>
      </c>
      <c r="DM74" t="inlineStr"/>
    </row>
    <row r="75">
      <c r="A75" t="inlineStr">
        <is>
          <t>Schreibmeister</t>
        </is>
      </c>
      <c r="B75" t="b">
        <v>1</v>
      </c>
      <c r="C75" t="n">
        <v>74</v>
      </c>
      <c r="D75" t="inlineStr">
        <is>
          <t>L-1789-175087016</t>
        </is>
      </c>
      <c r="E75" t="inlineStr">
        <is>
          <t>Afl</t>
        </is>
      </c>
      <c r="F75" t="inlineStr">
        <is>
          <t>1001552733</t>
        </is>
      </c>
      <c r="G75" t="inlineStr">
        <is>
          <t>https://portal.dnb.de/opac.htm?method=simpleSearch&amp;cqlMode=true&amp;query=idn%3D1001552733</t>
        </is>
      </c>
      <c r="H75" t="inlineStr">
        <is>
          <t>Bö B I 472/2°</t>
        </is>
      </c>
      <c r="I75" t="inlineStr">
        <is>
          <t>Bö B I 472/2° (angebunden)</t>
        </is>
      </c>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x</t>
        </is>
      </c>
      <c r="DC75" t="inlineStr">
        <is>
          <t>x</t>
        </is>
      </c>
      <c r="DD75" t="inlineStr">
        <is>
          <t>1001552733</t>
        </is>
      </c>
      <c r="DE75" t="inlineStr">
        <is>
          <t>L-1789-175087016</t>
        </is>
      </c>
      <c r="DF75" t="inlineStr">
        <is>
          <t>Afl</t>
        </is>
      </c>
      <c r="DG75" t="inlineStr">
        <is>
          <t>DBSM/F/Bö</t>
        </is>
      </c>
      <c r="DH75" t="inlineStr">
        <is>
          <t>Bö B I 472/2°</t>
        </is>
      </c>
      <c r="DI75" t="inlineStr">
        <is>
          <t>Bö B I 472/2°</t>
        </is>
      </c>
      <c r="DJ75" t="inlineStr">
        <is>
          <t>Reflexîones sobre la verdadera arte de escribir</t>
        </is>
      </c>
      <c r="DK75" t="inlineStr">
        <is>
          <t xml:space="preserve">[2] : </t>
        </is>
      </c>
      <c r="DL75" t="inlineStr">
        <is>
          <t>Kupf. Tit., [1] Kupf., 108 [statt 109?] Taf., dabei Taf. 1, 2 u. 86 aus je 2 Taf. besteh.</t>
        </is>
      </c>
      <c r="DM75" t="inlineStr"/>
    </row>
    <row r="76">
      <c r="A76" t="inlineStr">
        <is>
          <t>Schreibmeister</t>
        </is>
      </c>
      <c r="B76" t="b">
        <v>1</v>
      </c>
      <c r="C76" t="n">
        <v>75</v>
      </c>
      <c r="D76" t="inlineStr">
        <is>
          <t>L-1705-174985053</t>
        </is>
      </c>
      <c r="E76" t="inlineStr">
        <is>
          <t>Aal</t>
        </is>
      </c>
      <c r="F76" t="inlineStr">
        <is>
          <t>1001487680</t>
        </is>
      </c>
      <c r="G76" t="inlineStr">
        <is>
          <t>https://portal.dnb.de/opac.htm?method=simpleSearch&amp;cqlMode=true&amp;query=idn%3D1001487680</t>
        </is>
      </c>
      <c r="H76" t="inlineStr">
        <is>
          <t>Bö B I 474/2°</t>
        </is>
      </c>
      <c r="I76" t="inlineStr">
        <is>
          <t>Bö B I 474/2°</t>
        </is>
      </c>
      <c r="J76" t="inlineStr"/>
      <c r="K76" t="inlineStr">
        <is>
          <t>X</t>
        </is>
      </c>
      <c r="L76" t="inlineStr">
        <is>
          <t>Halbledereinband</t>
        </is>
      </c>
      <c r="M76" t="inlineStr">
        <is>
          <t>bis 42 cm</t>
        </is>
      </c>
      <c r="N76" t="inlineStr">
        <is>
          <t>80° bis 110°, einseitig digitalisierbar?</t>
        </is>
      </c>
      <c r="O76" t="inlineStr"/>
      <c r="P76" t="inlineStr"/>
      <c r="Q76" t="inlineStr"/>
      <c r="R76" t="inlineStr"/>
      <c r="S76" t="n">
        <v>0</v>
      </c>
      <c r="T76" t="inlineStr"/>
      <c r="U76" t="inlineStr"/>
      <c r="V76" t="inlineStr"/>
      <c r="W76" t="inlineStr"/>
      <c r="X76" t="inlineStr"/>
      <c r="Y76" t="inlineStr"/>
      <c r="Z76" t="inlineStr"/>
      <c r="AA76" t="inlineStr"/>
      <c r="AB76" t="inlineStr"/>
      <c r="AC76" t="inlineStr">
        <is>
          <t>HPg</t>
        </is>
      </c>
      <c r="AD76" t="inlineStr"/>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is>
          <t>x</t>
        </is>
      </c>
      <c r="AW76" t="inlineStr"/>
      <c r="AX76" t="inlineStr"/>
      <c r="AY76" t="inlineStr"/>
      <c r="AZ76" t="inlineStr"/>
      <c r="BA76" t="n">
        <v>110</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x</t>
        </is>
      </c>
      <c r="DC76" t="inlineStr">
        <is>
          <t>x</t>
        </is>
      </c>
      <c r="DD76" t="inlineStr">
        <is>
          <t>1001487680</t>
        </is>
      </c>
      <c r="DE76" t="inlineStr">
        <is>
          <t>L-1705-174985053</t>
        </is>
      </c>
      <c r="DF76" t="inlineStr">
        <is>
          <t>Aal</t>
        </is>
      </c>
      <c r="DG76" t="inlineStr">
        <is>
          <t>DBSM/F/Bö</t>
        </is>
      </c>
      <c r="DH76" t="inlineStr">
        <is>
          <t>Bö B I 474/2°</t>
        </is>
      </c>
      <c r="DI76" t="inlineStr">
        <is>
          <t>Bö B I 474/2°</t>
        </is>
      </c>
      <c r="DJ76" t="inlineStr">
        <is>
          <t>The @Penman's Magazine:|| Or, A|| New Copy-Book,|| Of the English, French and Italian|| Hands,|| After the Best Mode; Adorn'd with about an Hundred Ne</t>
        </is>
      </c>
      <c r="DK76" t="inlineStr">
        <is>
          <t xml:space="preserve"> : </t>
        </is>
      </c>
      <c r="DL76" t="inlineStr">
        <is>
          <t>Tit., [1] Bl. 4 S., [1] Bl., Widmg., [16] Kupf. Taf. mit je 2 Platt. bedruckt, [1] Taf. Schreibschwünge, auf Vorsatz aufgezogen</t>
        </is>
      </c>
      <c r="DM76" t="inlineStr"/>
    </row>
    <row r="77">
      <c r="A77" t="inlineStr">
        <is>
          <t>Schreibmeister</t>
        </is>
      </c>
      <c r="B77" t="b">
        <v>1</v>
      </c>
      <c r="C77" t="n">
        <v>76</v>
      </c>
      <c r="D77" t="inlineStr">
        <is>
          <t>L-1668-176918574</t>
        </is>
      </c>
      <c r="E77" t="inlineStr">
        <is>
          <t>Aal</t>
        </is>
      </c>
      <c r="F77" t="inlineStr">
        <is>
          <t>100226667X</t>
        </is>
      </c>
      <c r="G77" t="inlineStr">
        <is>
          <t>https://portal.dnb.de/opac.htm?method=simpleSearch&amp;cqlMode=true&amp;query=idn%3D100226667X</t>
        </is>
      </c>
      <c r="H77" t="inlineStr">
        <is>
          <t>Bö B I 489</t>
        </is>
      </c>
      <c r="I77" t="inlineStr">
        <is>
          <t>Bö B I 489</t>
        </is>
      </c>
      <c r="J77" t="inlineStr"/>
      <c r="K77" t="inlineStr">
        <is>
          <t>X</t>
        </is>
      </c>
      <c r="L77" t="inlineStr">
        <is>
          <t>Halbledereinband</t>
        </is>
      </c>
      <c r="M77" t="inlineStr">
        <is>
          <t>bis 25 cm</t>
        </is>
      </c>
      <c r="N77" t="inlineStr">
        <is>
          <t>180°</t>
        </is>
      </c>
      <c r="O77" t="inlineStr">
        <is>
          <t>fester Rücken mit Schmuckprägung</t>
        </is>
      </c>
      <c r="P77" t="inlineStr"/>
      <c r="Q77" t="inlineStr">
        <is>
          <t>Archivkarton</t>
        </is>
      </c>
      <c r="R77" t="inlineStr">
        <is>
          <t>Nein</t>
        </is>
      </c>
      <c r="S77" t="n">
        <v>0</v>
      </c>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x</t>
        </is>
      </c>
      <c r="DC77" t="inlineStr">
        <is>
          <t>x</t>
        </is>
      </c>
      <c r="DD77" t="inlineStr">
        <is>
          <t>100226667X</t>
        </is>
      </c>
      <c r="DE77" t="inlineStr">
        <is>
          <t>L-1668-176918574</t>
        </is>
      </c>
      <c r="DF77" t="inlineStr">
        <is>
          <t>Aal</t>
        </is>
      </c>
      <c r="DG77" t="inlineStr">
        <is>
          <t>DBSM/F/Bö</t>
        </is>
      </c>
      <c r="DH77" t="inlineStr">
        <is>
          <t>Bö B I 489</t>
        </is>
      </c>
      <c r="DI77" t="inlineStr">
        <is>
          <t>Bö B I 489</t>
        </is>
      </c>
      <c r="DJ77" t="inlineStr">
        <is>
          <t>Le @Meraviglie Della Penna, Conchivdenti in diuersi modi di scriuere delineati, et intagliati : con licenta deʹ Superiori</t>
        </is>
      </c>
      <c r="DK77" t="inlineStr">
        <is>
          <t xml:space="preserve"> : </t>
        </is>
      </c>
      <c r="DL77" t="inlineStr">
        <is>
          <t>[23] statt 24 Kupf. Taf.</t>
        </is>
      </c>
      <c r="DM77" t="inlineStr"/>
    </row>
    <row r="78">
      <c r="A78" t="inlineStr">
        <is>
          <t>Schreibmeister</t>
        </is>
      </c>
      <c r="B78" t="b">
        <v>1</v>
      </c>
      <c r="C78" t="n">
        <v>77</v>
      </c>
      <c r="D78" t="inlineStr">
        <is>
          <t>L-1680-176918728</t>
        </is>
      </c>
      <c r="E78" t="inlineStr">
        <is>
          <t>Aal</t>
        </is>
      </c>
      <c r="F78" t="inlineStr">
        <is>
          <t>1002266858</t>
        </is>
      </c>
      <c r="G78" t="inlineStr">
        <is>
          <t>https://portal.dnb.de/opac.htm?method=simpleSearch&amp;cqlMode=true&amp;query=idn%3D1002266858</t>
        </is>
      </c>
      <c r="H78" t="inlineStr">
        <is>
          <t>Bö B I 490</t>
        </is>
      </c>
      <c r="I78" t="inlineStr">
        <is>
          <t>Bö B I 490</t>
        </is>
      </c>
      <c r="J78" t="inlineStr"/>
      <c r="K78" t="inlineStr">
        <is>
          <t>X</t>
        </is>
      </c>
      <c r="L78" t="inlineStr">
        <is>
          <t>Halbpergamentband</t>
        </is>
      </c>
      <c r="M78" t="inlineStr">
        <is>
          <t>bis 25 cm</t>
        </is>
      </c>
      <c r="N78" t="inlineStr">
        <is>
          <t>180°</t>
        </is>
      </c>
      <c r="O78" t="inlineStr"/>
      <c r="P78" t="inlineStr"/>
      <c r="Q78" t="inlineStr">
        <is>
          <t>Archivkarton</t>
        </is>
      </c>
      <c r="R78" t="inlineStr">
        <is>
          <t>Nein</t>
        </is>
      </c>
      <c r="S78" t="n">
        <v>0</v>
      </c>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x</t>
        </is>
      </c>
      <c r="DC78" t="inlineStr">
        <is>
          <t>x</t>
        </is>
      </c>
      <c r="DD78" t="inlineStr">
        <is>
          <t>1002266858</t>
        </is>
      </c>
      <c r="DE78" t="inlineStr">
        <is>
          <t>L-1680-176918728</t>
        </is>
      </c>
      <c r="DF78" t="inlineStr">
        <is>
          <t>Aal</t>
        </is>
      </c>
      <c r="DG78" t="inlineStr">
        <is>
          <t>DBSM/F/Bö</t>
        </is>
      </c>
      <c r="DH78" t="inlineStr">
        <is>
          <t>Bö B I 490</t>
        </is>
      </c>
      <c r="DI78" t="inlineStr">
        <is>
          <t>Bö B I 490</t>
        </is>
      </c>
      <c r="DJ78" t="inlineStr">
        <is>
          <t>La @uera Regola dello scriuere : vtile à Giouani</t>
        </is>
      </c>
      <c r="DK78" t="inlineStr">
        <is>
          <t xml:space="preserve"> : </t>
        </is>
      </c>
      <c r="DL78" t="inlineStr">
        <is>
          <t>Kupf. Tit., 16 Kupf. Taf., [1] leer. Bl.</t>
        </is>
      </c>
      <c r="DM78" t="inlineStr"/>
    </row>
    <row r="79">
      <c r="A79" t="inlineStr">
        <is>
          <t>Schreibmeister</t>
        </is>
      </c>
      <c r="B79" t="b">
        <v>1</v>
      </c>
      <c r="C79" t="n">
        <v>78</v>
      </c>
      <c r="D79" t="inlineStr">
        <is>
          <t>L-1777-177418761</t>
        </is>
      </c>
      <c r="E79" t="inlineStr">
        <is>
          <t>Aal</t>
        </is>
      </c>
      <c r="F79" t="inlineStr">
        <is>
          <t>1002488575</t>
        </is>
      </c>
      <c r="G79" t="inlineStr">
        <is>
          <t>https://portal.dnb.de/opac.htm?method=simpleSearch&amp;cqlMode=true&amp;query=idn%3D1002488575</t>
        </is>
      </c>
      <c r="H79" t="inlineStr">
        <is>
          <t>Bö B I 492/4°</t>
        </is>
      </c>
      <c r="I79" t="inlineStr">
        <is>
          <t>Bö B I 492/4°</t>
        </is>
      </c>
      <c r="J79" t="inlineStr"/>
      <c r="K79" t="inlineStr">
        <is>
          <t>X</t>
        </is>
      </c>
      <c r="L79" t="inlineStr">
        <is>
          <t>Halbgewebeband</t>
        </is>
      </c>
      <c r="M79" t="inlineStr">
        <is>
          <t>bis 35 cm</t>
        </is>
      </c>
      <c r="N79" t="inlineStr">
        <is>
          <t>80° bis 110°, einseitig digitalisierbar?</t>
        </is>
      </c>
      <c r="O79" t="inlineStr">
        <is>
          <t>hohler Rücken</t>
        </is>
      </c>
      <c r="P79" t="inlineStr"/>
      <c r="Q79" t="inlineStr"/>
      <c r="R79" t="inlineStr"/>
      <c r="S79" t="n">
        <v>1</v>
      </c>
      <c r="T79" t="inlineStr"/>
      <c r="U79" t="inlineStr"/>
      <c r="V79" t="inlineStr"/>
      <c r="W79" t="inlineStr"/>
      <c r="X79" t="inlineStr"/>
      <c r="Y79" t="inlineStr"/>
      <c r="Z79" t="inlineStr">
        <is>
          <t>QF (44x29)</t>
        </is>
      </c>
      <c r="AA79" t="inlineStr"/>
      <c r="AB79" t="inlineStr"/>
      <c r="AC79" t="inlineStr">
        <is>
          <t>HPg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is>
          <t>x</t>
        </is>
      </c>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x</t>
        </is>
      </c>
      <c r="DC79" t="inlineStr">
        <is>
          <t>x</t>
        </is>
      </c>
      <c r="DD79" t="inlineStr">
        <is>
          <t>1002488575</t>
        </is>
      </c>
      <c r="DE79" t="inlineStr">
        <is>
          <t>L-1777-177418761</t>
        </is>
      </c>
      <c r="DF79" t="inlineStr">
        <is>
          <t>Aal</t>
        </is>
      </c>
      <c r="DG79" t="inlineStr">
        <is>
          <t>DBSM/F/Bö</t>
        </is>
      </c>
      <c r="DH79" t="inlineStr">
        <is>
          <t>Bö B I 492/4°</t>
        </is>
      </c>
      <c r="DI79" t="inlineStr">
        <is>
          <t>Bö B I 492/4°</t>
        </is>
      </c>
      <c r="DJ79" t="inlineStr">
        <is>
          <t xml:space="preserve">The|| @Beauties of Writing,|| Exemplified in a Variety of Plain and : </t>
        </is>
      </c>
      <c r="DK79" t="inlineStr">
        <is>
          <t xml:space="preserve"> : </t>
        </is>
      </c>
      <c r="DL79" t="inlineStr">
        <is>
          <t>40 Kupf. Taf. einschl. Tit., [1] Bl. "Subscribers"</t>
        </is>
      </c>
      <c r="DM79" t="inlineStr"/>
    </row>
    <row r="80">
      <c r="A80" t="inlineStr">
        <is>
          <t>Schreibmeister</t>
        </is>
      </c>
      <c r="B80" t="b">
        <v>1</v>
      </c>
      <c r="C80" t="n">
        <v>80</v>
      </c>
      <c r="D80" t="inlineStr">
        <is>
          <t>L-1744-177387246</t>
        </is>
      </c>
      <c r="E80" t="inlineStr">
        <is>
          <t>Afl</t>
        </is>
      </c>
      <c r="F80" t="inlineStr">
        <is>
          <t>1002456312</t>
        </is>
      </c>
      <c r="G80" t="inlineStr">
        <is>
          <t>https://portal.dnb.de/opac.htm?method=simpleSearch&amp;cqlMode=true&amp;query=idn%3D1002456312</t>
        </is>
      </c>
      <c r="H80" t="inlineStr">
        <is>
          <t>Bö B I 497</t>
        </is>
      </c>
      <c r="I80" t="inlineStr">
        <is>
          <t>Bö B I 497 (angebunden)</t>
        </is>
      </c>
      <c r="J80" t="inlineStr"/>
      <c r="K80" t="inlineStr"/>
      <c r="L80" t="inlineStr"/>
      <c r="M80" t="inlineStr"/>
      <c r="N80" t="inlineStr"/>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x</t>
        </is>
      </c>
      <c r="DC80" t="inlineStr">
        <is>
          <t>x</t>
        </is>
      </c>
      <c r="DD80" t="inlineStr">
        <is>
          <t>1002456312</t>
        </is>
      </c>
      <c r="DE80" t="inlineStr">
        <is>
          <t>L-1744-177387246</t>
        </is>
      </c>
      <c r="DF80" t="inlineStr">
        <is>
          <t>Afl</t>
        </is>
      </c>
      <c r="DG80" t="inlineStr">
        <is>
          <t>DBSM/F/Bö</t>
        </is>
      </c>
      <c r="DH80" t="inlineStr">
        <is>
          <t>Bö B I 497</t>
        </is>
      </c>
      <c r="DI80" t="inlineStr">
        <is>
          <t>Bö B I 497</t>
        </is>
      </c>
      <c r="DJ80" t="inlineStr">
        <is>
          <t>Gründliche Unterweisung in der so nöthig als nützlichen Schreibe-Kunst, ...</t>
        </is>
      </c>
      <c r="DK80" t="inlineStr">
        <is>
          <t xml:space="preserve">2 : </t>
        </is>
      </c>
      <c r="DL80" t="inlineStr">
        <is>
          <t>Tipogr. Tit., [1] Bl., 44 s., [4], XIX Kupf. Taf.</t>
        </is>
      </c>
      <c r="DM80" t="inlineStr"/>
    </row>
    <row r="81">
      <c r="A81" t="inlineStr">
        <is>
          <t>Schreibmeister</t>
        </is>
      </c>
      <c r="B81" t="b">
        <v>1</v>
      </c>
      <c r="C81" t="n">
        <v>81</v>
      </c>
      <c r="D81" t="inlineStr">
        <is>
          <t>L-1744-177387912</t>
        </is>
      </c>
      <c r="E81" t="inlineStr">
        <is>
          <t>Afl</t>
        </is>
      </c>
      <c r="F81" t="inlineStr">
        <is>
          <t>1002457009</t>
        </is>
      </c>
      <c r="G81" t="inlineStr">
        <is>
          <t>https://portal.dnb.de/opac.htm?method=simpleSearch&amp;cqlMode=true&amp;query=idn%3D1002457009</t>
        </is>
      </c>
      <c r="H81" t="inlineStr">
        <is>
          <t>Bö B I 497</t>
        </is>
      </c>
      <c r="I81" t="inlineStr">
        <is>
          <t>Bö B I 497 (angebunden)</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x</t>
        </is>
      </c>
      <c r="DC81" t="inlineStr">
        <is>
          <t>x</t>
        </is>
      </c>
      <c r="DD81" t="inlineStr">
        <is>
          <t>1002457009</t>
        </is>
      </c>
      <c r="DE81" t="inlineStr">
        <is>
          <t>L-1744-177387912</t>
        </is>
      </c>
      <c r="DF81" t="inlineStr">
        <is>
          <t>Afl</t>
        </is>
      </c>
      <c r="DG81" t="inlineStr">
        <is>
          <t>DBSM/F/Bö</t>
        </is>
      </c>
      <c r="DH81" t="inlineStr">
        <is>
          <t>Bö B I 497</t>
        </is>
      </c>
      <c r="DI81" t="inlineStr">
        <is>
          <t>Bö B I 497</t>
        </is>
      </c>
      <c r="DJ81" t="inlineStr">
        <is>
          <t>Gründliche Unterweisung in der so nöthig als nützlichen Schreibe-Kunst, ...</t>
        </is>
      </c>
      <c r="DK81" t="inlineStr">
        <is>
          <t xml:space="preserve">3 : </t>
        </is>
      </c>
      <c r="DL81" t="inlineStr">
        <is>
          <t>Typogr. Tit., [1] Bl., 92 S., [5] Kupf. Taf., davon 3 Dopp. Taf.</t>
        </is>
      </c>
      <c r="DM81" t="inlineStr"/>
    </row>
    <row r="82">
      <c r="A82" t="inlineStr">
        <is>
          <t>Schreibmeister</t>
        </is>
      </c>
      <c r="B82" t="b">
        <v>1</v>
      </c>
      <c r="C82" t="n">
        <v>82</v>
      </c>
      <c r="D82" t="inlineStr">
        <is>
          <t>L-1747-177388404</t>
        </is>
      </c>
      <c r="E82" t="inlineStr">
        <is>
          <t>Afl</t>
        </is>
      </c>
      <c r="F82" t="inlineStr">
        <is>
          <t>1002457513</t>
        </is>
      </c>
      <c r="G82" t="inlineStr">
        <is>
          <t>https://portal.dnb.de/opac.htm?method=simpleSearch&amp;cqlMode=true&amp;query=idn%3D1002457513</t>
        </is>
      </c>
      <c r="H82" t="inlineStr">
        <is>
          <t>Bö B I 497</t>
        </is>
      </c>
      <c r="I82" t="inlineStr">
        <is>
          <t>Bö B I 497 (angebunden)</t>
        </is>
      </c>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x</t>
        </is>
      </c>
      <c r="DC82" t="inlineStr">
        <is>
          <t>x</t>
        </is>
      </c>
      <c r="DD82" t="inlineStr">
        <is>
          <t>1002457513</t>
        </is>
      </c>
      <c r="DE82" t="inlineStr">
        <is>
          <t>L-1747-177388404</t>
        </is>
      </c>
      <c r="DF82" t="inlineStr">
        <is>
          <t>Afl</t>
        </is>
      </c>
      <c r="DG82" t="inlineStr">
        <is>
          <t>DBSM/F/Bö</t>
        </is>
      </c>
      <c r="DH82" t="inlineStr">
        <is>
          <t>Bö B I 497</t>
        </is>
      </c>
      <c r="DI82" t="inlineStr">
        <is>
          <t>Bö B I 497</t>
        </is>
      </c>
      <c r="DJ82" t="inlineStr">
        <is>
          <t>Gründliche Unterweisung in der so nöthig als nützlichen Schreibe-Kunst, ...</t>
        </is>
      </c>
      <c r="DK82" t="inlineStr">
        <is>
          <t>4. : Von der Delineation, Proportion, Expreßion, Licht und Schatten, ... Ehemals in französ</t>
        </is>
      </c>
      <c r="DL82" t="inlineStr">
        <is>
          <t>Typogr. Tit., [1] Bl., 36 S., [8 statt 12] Kupf.</t>
        </is>
      </c>
      <c r="DM82" t="inlineStr"/>
    </row>
    <row r="83">
      <c r="A83" t="inlineStr">
        <is>
          <t>Schreibmeister</t>
        </is>
      </c>
      <c r="B83" t="b">
        <v>1</v>
      </c>
      <c r="C83" t="n">
        <v>79</v>
      </c>
      <c r="D83" t="inlineStr">
        <is>
          <t>L-1744-177387106</t>
        </is>
      </c>
      <c r="E83" t="inlineStr">
        <is>
          <t>Afl</t>
        </is>
      </c>
      <c r="F83" t="inlineStr">
        <is>
          <t>1002456193</t>
        </is>
      </c>
      <c r="G83" t="inlineStr">
        <is>
          <t>https://portal.dnb.de/opac.htm?method=simpleSearch&amp;cqlMode=true&amp;query=idn%3D1002456193</t>
        </is>
      </c>
      <c r="H83" t="inlineStr">
        <is>
          <t>Bö B I 497</t>
        </is>
      </c>
      <c r="I83" t="inlineStr">
        <is>
          <t>Bö B I 497 -1</t>
        </is>
      </c>
      <c r="J83" t="inlineStr"/>
      <c r="K83" t="inlineStr">
        <is>
          <t>X</t>
        </is>
      </c>
      <c r="L83" t="inlineStr">
        <is>
          <t>Halbledereinband</t>
        </is>
      </c>
      <c r="M83" t="inlineStr">
        <is>
          <t>bis 25 cm</t>
        </is>
      </c>
      <c r="N83" t="inlineStr">
        <is>
          <t>180°</t>
        </is>
      </c>
      <c r="O83" t="inlineStr">
        <is>
          <t>Schrift bis in den Falz</t>
        </is>
      </c>
      <c r="P83" t="inlineStr"/>
      <c r="Q83" t="inlineStr">
        <is>
          <t>Archivkarton</t>
        </is>
      </c>
      <c r="R83" t="inlineStr">
        <is>
          <t>Nein</t>
        </is>
      </c>
      <c r="S83" t="n">
        <v>0</v>
      </c>
      <c r="T83" t="inlineStr"/>
      <c r="U83" t="inlineStr"/>
      <c r="V83" t="inlineStr"/>
      <c r="W83" t="inlineStr"/>
      <c r="X83" t="inlineStr"/>
      <c r="Y83" t="inlineStr"/>
      <c r="Z83" t="inlineStr">
        <is>
          <t>QF (23x18)</t>
        </is>
      </c>
      <c r="AA83" t="inlineStr"/>
      <c r="AB83" t="inlineStr"/>
      <c r="AC83" t="inlineStr">
        <is>
          <t>HL</t>
        </is>
      </c>
      <c r="AD83" t="inlineStr"/>
      <c r="AE83" t="inlineStr"/>
      <c r="AF83" t="inlineStr">
        <is>
          <t>x</t>
        </is>
      </c>
      <c r="AG83" t="inlineStr">
        <is>
          <t>f</t>
        </is>
      </c>
      <c r="AH83" t="inlineStr"/>
      <c r="AI83" t="inlineStr"/>
      <c r="AJ83" t="inlineStr"/>
      <c r="AK83" t="inlineStr"/>
      <c r="AL83" t="inlineStr"/>
      <c r="AM83" t="inlineStr">
        <is>
          <t>Pa</t>
        </is>
      </c>
      <c r="AN83" t="inlineStr"/>
      <c r="AO83" t="inlineStr"/>
      <c r="AP83" t="inlineStr"/>
      <c r="AQ83" t="inlineStr"/>
      <c r="AR83" t="inlineStr"/>
      <c r="AS83" t="inlineStr"/>
      <c r="AT83" t="inlineStr">
        <is>
          <t>x</t>
        </is>
      </c>
      <c r="AU83" t="inlineStr">
        <is>
          <t>B: 23x18
F: 20x30</t>
        </is>
      </c>
      <c r="AV83" t="inlineStr">
        <is>
          <t>x</t>
        </is>
      </c>
      <c r="AW83" t="inlineStr"/>
      <c r="AX83" t="inlineStr"/>
      <c r="AY83" t="inlineStr"/>
      <c r="AZ83" t="inlineStr"/>
      <c r="BA83" t="n">
        <v>110</v>
      </c>
      <c r="BB83" t="inlineStr"/>
      <c r="BC83" t="inlineStr"/>
      <c r="BD83" t="inlineStr"/>
      <c r="BE83" t="inlineStr"/>
      <c r="BF83" t="inlineStr">
        <is>
          <t>x</t>
        </is>
      </c>
      <c r="BG83" t="inlineStr">
        <is>
          <t>n</t>
        </is>
      </c>
      <c r="BH83" t="n">
        <v>0</v>
      </c>
      <c r="BI83" t="inlineStr"/>
      <c r="BJ83" t="inlineStr">
        <is>
          <t>Wellpappe</t>
        </is>
      </c>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x</t>
        </is>
      </c>
      <c r="DC83" t="inlineStr">
        <is>
          <t>x</t>
        </is>
      </c>
      <c r="DD83" t="inlineStr">
        <is>
          <t>1002456193</t>
        </is>
      </c>
      <c r="DE83" t="inlineStr">
        <is>
          <t>L-1744-177387106</t>
        </is>
      </c>
      <c r="DF83" t="inlineStr">
        <is>
          <t>Afl</t>
        </is>
      </c>
      <c r="DG83" t="inlineStr">
        <is>
          <t>DBSM/F/Bö</t>
        </is>
      </c>
      <c r="DH83" t="inlineStr">
        <is>
          <t>Bö B I 497</t>
        </is>
      </c>
      <c r="DI83" t="inlineStr">
        <is>
          <t>Bö B I 497</t>
        </is>
      </c>
      <c r="DJ83" t="inlineStr">
        <is>
          <t>Gründliche Unterweisung in der so nöthig als nützlichen Schreibe-Kunst, ...</t>
        </is>
      </c>
      <c r="DK83" t="inlineStr">
        <is>
          <t xml:space="preserve">[1] : </t>
        </is>
      </c>
      <c r="DL83" t="inlineStr">
        <is>
          <t>Typograph. Tit., [2] Bl., 80 S., [24] Kupf. Taf.</t>
        </is>
      </c>
      <c r="DM83" t="inlineStr"/>
    </row>
    <row r="84">
      <c r="A84" t="inlineStr">
        <is>
          <t>Schreibmeister</t>
        </is>
      </c>
      <c r="B84" t="b">
        <v>1</v>
      </c>
      <c r="C84" t="n">
        <v>83</v>
      </c>
      <c r="D84" t="inlineStr">
        <is>
          <t>L-1621-17784387X</t>
        </is>
      </c>
      <c r="E84" t="inlineStr">
        <is>
          <t>AFl</t>
        </is>
      </c>
      <c r="F84" t="inlineStr">
        <is>
          <t>1002689872</t>
        </is>
      </c>
      <c r="G84" t="inlineStr">
        <is>
          <t>https://portal.dnb.de/opac.htm?method=simpleSearch&amp;cqlMode=true&amp;query=idn%3D1002689872</t>
        </is>
      </c>
      <c r="H84" t="inlineStr">
        <is>
          <t>Bö B I 499/4°</t>
        </is>
      </c>
      <c r="I84" t="inlineStr">
        <is>
          <t>Bö B I 499/4°</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x</t>
        </is>
      </c>
      <c r="DC84" t="inlineStr">
        <is>
          <t>x</t>
        </is>
      </c>
      <c r="DD84" t="inlineStr">
        <is>
          <t>1002689872</t>
        </is>
      </c>
      <c r="DE84" t="inlineStr">
        <is>
          <t>L-1621-17784387X</t>
        </is>
      </c>
      <c r="DF84" t="inlineStr">
        <is>
          <t>AFl</t>
        </is>
      </c>
      <c r="DG84" t="inlineStr">
        <is>
          <t>DBSM/F/Bö</t>
        </is>
      </c>
      <c r="DH84" t="inlineStr">
        <is>
          <t>Bö B I 499/4°</t>
        </is>
      </c>
      <c r="DI84" t="inlineStr">
        <is>
          <t>Bö B I 499/4°</t>
        </is>
      </c>
      <c r="DJ84" t="inlineStr">
        <is>
          <t>Thresor Literaire, contenant Plusieurs diverses Escritures, les plus usitées és Escoles Francoyses des Provinces unies du Pays-bas : Escrit ...</t>
        </is>
      </c>
      <c r="DK84" t="inlineStr">
        <is>
          <t xml:space="preserve"> : </t>
        </is>
      </c>
      <c r="DL84" t="inlineStr">
        <is>
          <t>Kupf.-Tit., [11] Kupf. Taf.</t>
        </is>
      </c>
      <c r="DM84" t="inlineStr"/>
    </row>
    <row r="85">
      <c r="A85" t="inlineStr">
        <is>
          <t>Schreibmeister</t>
        </is>
      </c>
      <c r="B85" t="b">
        <v>1</v>
      </c>
      <c r="C85" t="n">
        <v>84</v>
      </c>
      <c r="D85" t="inlineStr">
        <is>
          <t>L-1620-182914232</t>
        </is>
      </c>
      <c r="E85" t="inlineStr">
        <is>
          <t>Afl</t>
        </is>
      </c>
      <c r="F85" t="inlineStr">
        <is>
          <t>1004800959</t>
        </is>
      </c>
      <c r="G85" t="inlineStr">
        <is>
          <t>https://portal.dnb.de/opac.htm?method=simpleSearch&amp;cqlMode=true&amp;query=idn%3D1004800959</t>
        </is>
      </c>
      <c r="H85" t="inlineStr">
        <is>
          <t>Bö B I 499/4</t>
        </is>
      </c>
      <c r="I85" t="inlineStr">
        <is>
          <t>Bö B I 499/4°</t>
        </is>
      </c>
      <c r="J85" t="inlineStr"/>
      <c r="K85" t="inlineStr">
        <is>
          <t>X</t>
        </is>
      </c>
      <c r="L85" t="inlineStr">
        <is>
          <t>Halbledereinband</t>
        </is>
      </c>
      <c r="M85" t="inlineStr">
        <is>
          <t>bis 35 cm</t>
        </is>
      </c>
      <c r="N85" t="inlineStr">
        <is>
          <t>80° bis 110°, einseitig digitalisierbar?</t>
        </is>
      </c>
      <c r="O85" t="inlineStr">
        <is>
          <t>fester Rücken mit Schmuckprägung</t>
        </is>
      </c>
      <c r="P85" t="inlineStr"/>
      <c r="Q85" t="inlineStr">
        <is>
          <t>Archivkarton</t>
        </is>
      </c>
      <c r="R85" t="inlineStr">
        <is>
          <t>Nein</t>
        </is>
      </c>
      <c r="S85" t="n">
        <v>0</v>
      </c>
      <c r="T85" t="inlineStr"/>
      <c r="U85" t="inlineStr"/>
      <c r="V85" t="inlineStr"/>
      <c r="W85" t="inlineStr"/>
      <c r="X85" t="inlineStr"/>
      <c r="Y85" t="inlineStr"/>
      <c r="Z85" t="inlineStr"/>
      <c r="AA85" t="inlineStr"/>
      <c r="AB85" t="inlineStr"/>
      <c r="AC85" t="inlineStr">
        <is>
          <t>HL</t>
        </is>
      </c>
      <c r="AD85" t="inlineStr"/>
      <c r="AE85" t="inlineStr"/>
      <c r="AF85" t="inlineStr">
        <is>
          <t>x</t>
        </is>
      </c>
      <c r="AG85" t="inlineStr">
        <is>
          <t>f</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is>
          <t>x</t>
        </is>
      </c>
      <c r="AW85" t="inlineStr"/>
      <c r="AX85" t="inlineStr">
        <is>
          <t>x</t>
        </is>
      </c>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is>
          <t>x</t>
        </is>
      </c>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x</t>
        </is>
      </c>
      <c r="DC85" t="inlineStr">
        <is>
          <t>x</t>
        </is>
      </c>
      <c r="DD85" t="inlineStr">
        <is>
          <t>1004800959</t>
        </is>
      </c>
      <c r="DE85" t="inlineStr">
        <is>
          <t>L-1620-182914232</t>
        </is>
      </c>
      <c r="DF85" t="inlineStr">
        <is>
          <t>Afl</t>
        </is>
      </c>
      <c r="DG85" t="inlineStr">
        <is>
          <t>DBSM/F/Bö</t>
        </is>
      </c>
      <c r="DH85" t="inlineStr">
        <is>
          <t>Bö B I 499/4</t>
        </is>
      </c>
      <c r="DI85" t="inlineStr">
        <is>
          <t>Bö B I 499/4</t>
        </is>
      </c>
      <c r="DJ85" t="inlineStr">
        <is>
          <t>Duytsche exemplaren van alderhande gheschriften</t>
        </is>
      </c>
      <c r="DK85" t="inlineStr">
        <is>
          <t xml:space="preserve">[Deel 1] : </t>
        </is>
      </c>
      <c r="DL85" t="inlineStr">
        <is>
          <t>Kupf.-Tit., [11] Kupf. Taf.</t>
        </is>
      </c>
      <c r="DM85" t="inlineStr"/>
    </row>
    <row r="86">
      <c r="A86" t="inlineStr">
        <is>
          <t>Schreibmeister</t>
        </is>
      </c>
      <c r="B86" t="b">
        <v>1</v>
      </c>
      <c r="C86" t="n">
        <v>85</v>
      </c>
      <c r="D86" t="inlineStr">
        <is>
          <t>L-9999-184157013</t>
        </is>
      </c>
      <c r="E86" t="inlineStr">
        <is>
          <t>Afl</t>
        </is>
      </c>
      <c r="F86" t="inlineStr">
        <is>
          <t>1005264414</t>
        </is>
      </c>
      <c r="G86" t="inlineStr">
        <is>
          <t>https://portal.dnb.de/opac.htm?method=simpleSearch&amp;cqlMode=true&amp;query=idn%3D1005264414</t>
        </is>
      </c>
      <c r="H86" t="inlineStr">
        <is>
          <t>Bö B I 499/4</t>
        </is>
      </c>
      <c r="I86" t="inlineStr">
        <is>
          <t>Bö B I 499/4°</t>
        </is>
      </c>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x</t>
        </is>
      </c>
      <c r="DC86" t="inlineStr">
        <is>
          <t>x</t>
        </is>
      </c>
      <c r="DD86" t="inlineStr">
        <is>
          <t>1005264414</t>
        </is>
      </c>
      <c r="DE86" t="inlineStr">
        <is>
          <t>L-9999-184157013</t>
        </is>
      </c>
      <c r="DF86" t="inlineStr">
        <is>
          <t>Afl</t>
        </is>
      </c>
      <c r="DG86" t="inlineStr">
        <is>
          <t>DBSM/F/Bö</t>
        </is>
      </c>
      <c r="DH86" t="inlineStr">
        <is>
          <t>Bö B I 499/4</t>
        </is>
      </c>
      <c r="DI86" t="inlineStr">
        <is>
          <t>Bö B I 499/4</t>
        </is>
      </c>
      <c r="DJ86" t="inlineStr">
        <is>
          <t>Duytsche exemplaren van alderhande gheschriften</t>
        </is>
      </c>
      <c r="DK86" t="inlineStr">
        <is>
          <t>Deel 3. : Het Derde Deel der Duytscher ende Franscher Scholen Exemplaer-boeck</t>
        </is>
      </c>
      <c r="DL86" t="inlineStr">
        <is>
          <t>Kupf. Tit., [11] Kupf. Taf.</t>
        </is>
      </c>
      <c r="DM86" t="inlineStr"/>
    </row>
    <row r="87">
      <c r="A87" t="inlineStr">
        <is>
          <t>Schreibmeister</t>
        </is>
      </c>
      <c r="B87" t="b">
        <v>1</v>
      </c>
      <c r="C87" t="n">
        <v>86</v>
      </c>
      <c r="D87" t="inlineStr">
        <is>
          <t>L-1830-31546836X</t>
        </is>
      </c>
      <c r="E87" t="inlineStr">
        <is>
          <t>Aaf</t>
        </is>
      </c>
      <c r="F87" t="inlineStr">
        <is>
          <t>1066940584</t>
        </is>
      </c>
      <c r="G87" t="inlineStr">
        <is>
          <t>https://portal.dnb.de/opac.htm?method=simpleSearch&amp;cqlMode=true&amp;query=idn%3D1066940584</t>
        </is>
      </c>
      <c r="H87" t="inlineStr">
        <is>
          <t>Bö B I 503</t>
        </is>
      </c>
      <c r="I87" t="inlineStr">
        <is>
          <t>Bö B I 503</t>
        </is>
      </c>
      <c r="J87" t="inlineStr"/>
      <c r="K87" t="inlineStr">
        <is>
          <t>X</t>
        </is>
      </c>
      <c r="L87" t="inlineStr">
        <is>
          <t>Halbgewebeband</t>
        </is>
      </c>
      <c r="M87" t="inlineStr">
        <is>
          <t>bis 25 cm</t>
        </is>
      </c>
      <c r="N87" t="inlineStr">
        <is>
          <t>180°</t>
        </is>
      </c>
      <c r="O87" t="inlineStr"/>
      <c r="P87" t="inlineStr"/>
      <c r="Q87" t="inlineStr">
        <is>
          <t>Archivkarton</t>
        </is>
      </c>
      <c r="R87" t="inlineStr">
        <is>
          <t>Nein</t>
        </is>
      </c>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x</t>
        </is>
      </c>
      <c r="DC87" t="inlineStr">
        <is>
          <t>x</t>
        </is>
      </c>
      <c r="DD87" t="inlineStr">
        <is>
          <t>1066940584</t>
        </is>
      </c>
      <c r="DE87" t="inlineStr">
        <is>
          <t>L-1830-31546836X</t>
        </is>
      </c>
      <c r="DF87" t="inlineStr">
        <is>
          <t>Aaf</t>
        </is>
      </c>
      <c r="DG87" t="inlineStr">
        <is>
          <t>DBSM/F/Bö</t>
        </is>
      </c>
      <c r="DH87" t="inlineStr">
        <is>
          <t>Bö B I 503</t>
        </is>
      </c>
      <c r="DI87" t="inlineStr">
        <is>
          <t>Bö B I 503</t>
        </is>
      </c>
      <c r="DJ87" t="inlineStr">
        <is>
          <t>Le @scritture francesi, italiane, ed inglesi nella loro perfezione : cavate dagli esemplari de' migliori maestri delle tre nazioni</t>
        </is>
      </c>
      <c r="DK87" t="inlineStr">
        <is>
          <t xml:space="preserve"> : </t>
        </is>
      </c>
      <c r="DL87" t="inlineStr">
        <is>
          <t>Titelbl., 16 Kupfertaf.</t>
        </is>
      </c>
      <c r="DM87" t="inlineStr"/>
    </row>
    <row r="88">
      <c r="A88" t="inlineStr">
        <is>
          <t>Schreibmeister</t>
        </is>
      </c>
      <c r="B88" t="b">
        <v>1</v>
      </c>
      <c r="C88" t="n">
        <v>87</v>
      </c>
      <c r="D88" t="inlineStr">
        <is>
          <t>L-1672-177815825</t>
        </is>
      </c>
      <c r="E88" t="inlineStr">
        <is>
          <t>Aal</t>
        </is>
      </c>
      <c r="F88" t="inlineStr">
        <is>
          <t>1002661714</t>
        </is>
      </c>
      <c r="G88" t="inlineStr">
        <is>
          <t>https://portal.dnb.de/opac.htm?method=simpleSearch&amp;cqlMode=true&amp;query=idn%3D1002661714</t>
        </is>
      </c>
      <c r="H88" t="inlineStr">
        <is>
          <t>Bö B I 504</t>
        </is>
      </c>
      <c r="I88" t="inlineStr">
        <is>
          <t>Bö B I 504</t>
        </is>
      </c>
      <c r="J88" t="inlineStr"/>
      <c r="K88" t="inlineStr">
        <is>
          <t>X</t>
        </is>
      </c>
      <c r="L88" t="inlineStr">
        <is>
          <t>Pergamentband</t>
        </is>
      </c>
      <c r="M88" t="inlineStr">
        <is>
          <t>bis 25 cm</t>
        </is>
      </c>
      <c r="N88" t="inlineStr">
        <is>
          <t>80° bis 110°, einseitig digitalisierbar?</t>
        </is>
      </c>
      <c r="O88" t="inlineStr">
        <is>
          <t>hohler Rücken</t>
        </is>
      </c>
      <c r="P88" t="inlineStr"/>
      <c r="Q88" t="inlineStr">
        <is>
          <t>Archivkarton</t>
        </is>
      </c>
      <c r="R88" t="inlineStr">
        <is>
          <t>Nein</t>
        </is>
      </c>
      <c r="S88" t="n">
        <v>2</v>
      </c>
      <c r="T88" t="inlineStr"/>
      <c r="U88" t="inlineStr"/>
      <c r="V88" t="inlineStr"/>
      <c r="W88" t="inlineStr"/>
      <c r="X88" t="inlineStr"/>
      <c r="Y88" t="inlineStr"/>
      <c r="Z88" t="inlineStr">
        <is>
          <t>QF (20x11)</t>
        </is>
      </c>
      <c r="AA88" t="inlineStr"/>
      <c r="AB88" t="inlineStr"/>
      <c r="AC88" t="inlineStr">
        <is>
          <t>Pg</t>
        </is>
      </c>
      <c r="AD88" t="inlineStr"/>
      <c r="AE88" t="inlineStr"/>
      <c r="AF88" t="inlineStr"/>
      <c r="AG88" t="inlineStr">
        <is>
          <t>h</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c r="AX88" t="inlineStr">
        <is>
          <t>x</t>
        </is>
      </c>
      <c r="AY88" t="inlineStr"/>
      <c r="AZ88" t="inlineStr"/>
      <c r="BA88" t="n">
        <v>110</v>
      </c>
      <c r="BB88" t="inlineStr"/>
      <c r="BC88" t="inlineStr"/>
      <c r="BD88" t="inlineStr"/>
      <c r="BE88" t="inlineStr"/>
      <c r="BF88" t="inlineStr"/>
      <c r="BG88" t="inlineStr">
        <is>
          <t>n</t>
        </is>
      </c>
      <c r="BH88" t="n">
        <v>0</v>
      </c>
      <c r="BI88" t="inlineStr"/>
      <c r="BJ88" t="inlineStr">
        <is>
          <t>Wellpappe</t>
        </is>
      </c>
      <c r="BK88" t="inlineStr"/>
      <c r="BL88" t="inlineStr"/>
      <c r="BM88" t="inlineStr"/>
      <c r="BN88" t="inlineStr"/>
      <c r="BO88" t="inlineStr"/>
      <c r="BP88" t="inlineStr">
        <is>
          <t>Schaden stabil</t>
        </is>
      </c>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x</t>
        </is>
      </c>
      <c r="DC88" t="inlineStr">
        <is>
          <t>x</t>
        </is>
      </c>
      <c r="DD88" t="inlineStr">
        <is>
          <t>1002661714</t>
        </is>
      </c>
      <c r="DE88" t="inlineStr">
        <is>
          <t>L-1672-177815825</t>
        </is>
      </c>
      <c r="DF88" t="inlineStr">
        <is>
          <t>Aal</t>
        </is>
      </c>
      <c r="DG88" t="inlineStr">
        <is>
          <t>DBSM/F/Bö</t>
        </is>
      </c>
      <c r="DH88" t="inlineStr">
        <is>
          <t>Bö B I 504</t>
        </is>
      </c>
      <c r="DI88" t="inlineStr">
        <is>
          <t>Bö B I 504</t>
        </is>
      </c>
      <c r="DJ88" t="inlineStr">
        <is>
          <t>Exemplaer boeck : Inhoudende de noodtwendichste Schriften voor de Jeucht seer dienstich</t>
        </is>
      </c>
      <c r="DK88" t="inlineStr">
        <is>
          <t xml:space="preserve"> : </t>
        </is>
      </c>
      <c r="DL88" t="inlineStr">
        <is>
          <t>[26] Taf.</t>
        </is>
      </c>
      <c r="DM88" t="inlineStr"/>
    </row>
    <row r="89">
      <c r="A89" t="inlineStr">
        <is>
          <t>Schreibmeister</t>
        </is>
      </c>
      <c r="B89" t="b">
        <v>1</v>
      </c>
      <c r="C89" t="n">
        <v>88</v>
      </c>
      <c r="D89" t="inlineStr">
        <is>
          <t>L-1587-178175307</t>
        </is>
      </c>
      <c r="E89" t="inlineStr">
        <is>
          <t>Aal</t>
        </is>
      </c>
      <c r="F89" t="inlineStr">
        <is>
          <t>1002797225</t>
        </is>
      </c>
      <c r="G89" t="inlineStr">
        <is>
          <t>https://portal.dnb.de/opac.htm?method=simpleSearch&amp;cqlMode=true&amp;query=idn%3D1002797225</t>
        </is>
      </c>
      <c r="H89" t="inlineStr">
        <is>
          <t>Bö B I 505</t>
        </is>
      </c>
      <c r="I89" t="inlineStr">
        <is>
          <t>Bö B I 505</t>
        </is>
      </c>
      <c r="J89" t="inlineStr"/>
      <c r="K89" t="inlineStr">
        <is>
          <t>X</t>
        </is>
      </c>
      <c r="L89" t="inlineStr">
        <is>
          <t>Halbpergamentband</t>
        </is>
      </c>
      <c r="M89" t="inlineStr">
        <is>
          <t>bis 25 cm</t>
        </is>
      </c>
      <c r="N89" t="inlineStr">
        <is>
          <t>80° bis 110°, einseitig digitalisierbar?</t>
        </is>
      </c>
      <c r="O89" t="inlineStr"/>
      <c r="P89" t="inlineStr"/>
      <c r="Q89" t="inlineStr">
        <is>
          <t>Archivkarton</t>
        </is>
      </c>
      <c r="R89" t="inlineStr">
        <is>
          <t>Nein</t>
        </is>
      </c>
      <c r="S89" t="n">
        <v>0</v>
      </c>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x</t>
        </is>
      </c>
      <c r="DC89" t="inlineStr">
        <is>
          <t>x</t>
        </is>
      </c>
      <c r="DD89" t="inlineStr">
        <is>
          <t>1002797225</t>
        </is>
      </c>
      <c r="DE89" t="inlineStr">
        <is>
          <t>L-1587-178175307</t>
        </is>
      </c>
      <c r="DF89" t="inlineStr">
        <is>
          <t>Aal</t>
        </is>
      </c>
      <c r="DG89" t="inlineStr">
        <is>
          <t>DBSM/F/Bö</t>
        </is>
      </c>
      <c r="DH89" t="inlineStr">
        <is>
          <t>Bö B I 505</t>
        </is>
      </c>
      <c r="DI89" t="inlineStr">
        <is>
          <t>Bö B I 505</t>
        </is>
      </c>
      <c r="DJ89" t="inlineStr">
        <is>
          <t xml:space="preserve">Il @primo Libro delli essempi : </t>
        </is>
      </c>
      <c r="DK89" t="inlineStr">
        <is>
          <t xml:space="preserve"> : </t>
        </is>
      </c>
      <c r="DL89" t="inlineStr">
        <is>
          <t>Kupf. Tit. u. [41] Kupf. Taf.</t>
        </is>
      </c>
      <c r="DM89" t="inlineStr"/>
    </row>
    <row r="90">
      <c r="A90" t="inlineStr">
        <is>
          <t>Schreibmeister</t>
        </is>
      </c>
      <c r="B90" t="b">
        <v>1</v>
      </c>
      <c r="C90" t="n">
        <v>89</v>
      </c>
      <c r="D90" t="inlineStr">
        <is>
          <t>L-1776-162843321</t>
        </is>
      </c>
      <c r="E90" t="inlineStr">
        <is>
          <t>Aal</t>
        </is>
      </c>
      <c r="F90" t="inlineStr">
        <is>
          <t>993908063</t>
        </is>
      </c>
      <c r="G90" t="inlineStr">
        <is>
          <t>https://portal.dnb.de/opac.htm?method=simpleSearch&amp;cqlMode=true&amp;query=idn%3D993908063</t>
        </is>
      </c>
      <c r="H90" t="inlineStr">
        <is>
          <t>Bö B I 506</t>
        </is>
      </c>
      <c r="I90" t="inlineStr">
        <is>
          <t>Bö B I 506</t>
        </is>
      </c>
      <c r="J90" t="inlineStr"/>
      <c r="K90" t="inlineStr">
        <is>
          <t>X</t>
        </is>
      </c>
      <c r="L90" t="inlineStr">
        <is>
          <t>Pergamentband</t>
        </is>
      </c>
      <c r="M90" t="inlineStr">
        <is>
          <t>bis 35 cm</t>
        </is>
      </c>
      <c r="N90" t="inlineStr">
        <is>
          <t>80° bis 110°, einseitig digitalisierbar?</t>
        </is>
      </c>
      <c r="O90" t="inlineStr">
        <is>
          <t>hohler Rücken</t>
        </is>
      </c>
      <c r="P90" t="inlineStr"/>
      <c r="Q90" t="inlineStr">
        <is>
          <t>Archivkarton</t>
        </is>
      </c>
      <c r="R90" t="inlineStr">
        <is>
          <t>Nein</t>
        </is>
      </c>
      <c r="S90" t="n">
        <v>0</v>
      </c>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x</t>
        </is>
      </c>
      <c r="DC90" t="inlineStr">
        <is>
          <t>x</t>
        </is>
      </c>
      <c r="DD90" t="inlineStr">
        <is>
          <t>993908063</t>
        </is>
      </c>
      <c r="DE90" t="inlineStr">
        <is>
          <t>L-1776-162843321</t>
        </is>
      </c>
      <c r="DF90" t="inlineStr">
        <is>
          <t>Aal</t>
        </is>
      </c>
      <c r="DG90" t="inlineStr">
        <is>
          <t>DBSM/F/Bö</t>
        </is>
      </c>
      <c r="DH90" t="inlineStr">
        <is>
          <t>Bö B I 506</t>
        </is>
      </c>
      <c r="DI90" t="inlineStr">
        <is>
          <t>Bö B I 506</t>
        </is>
      </c>
      <c r="DJ90" t="inlineStr">
        <is>
          <t>Vollkommene Gründ- und Regulmäßige Anweisung zur Schön-Schreib-Kunst, darinnen man... die Current- Canzley- und Fractur-Schrifften- ingleichen auch di</t>
        </is>
      </c>
      <c r="DK90" t="inlineStr">
        <is>
          <t xml:space="preserve"> : </t>
        </is>
      </c>
      <c r="DL90" t="inlineStr">
        <is>
          <t>Kupfertit., 11, [14] Taf.</t>
        </is>
      </c>
      <c r="DM90" t="inlineStr"/>
    </row>
    <row r="91">
      <c r="A91" t="inlineStr">
        <is>
          <t>Schreibmeister</t>
        </is>
      </c>
      <c r="B91" t="b">
        <v>1</v>
      </c>
      <c r="C91" t="n">
        <v>90</v>
      </c>
      <c r="D91" t="inlineStr">
        <is>
          <t>L-1794-170642828</t>
        </is>
      </c>
      <c r="E91" t="inlineStr">
        <is>
          <t>Aal</t>
        </is>
      </c>
      <c r="F91" t="inlineStr">
        <is>
          <t>1000444562</t>
        </is>
      </c>
      <c r="G91" t="inlineStr">
        <is>
          <t>https://portal.dnb.de/opac.htm?method=simpleSearch&amp;cqlMode=true&amp;query=idn%3D1000444562</t>
        </is>
      </c>
      <c r="H91" t="inlineStr">
        <is>
          <t>Bö B I 507</t>
        </is>
      </c>
      <c r="I91" t="inlineStr">
        <is>
          <t>Bö B I 507</t>
        </is>
      </c>
      <c r="J91" t="inlineStr"/>
      <c r="K91" t="inlineStr">
        <is>
          <t>X</t>
        </is>
      </c>
      <c r="L91" t="inlineStr">
        <is>
          <t>Halbpergamentband</t>
        </is>
      </c>
      <c r="M91" t="inlineStr">
        <is>
          <t>bis 25 cm</t>
        </is>
      </c>
      <c r="N91" t="inlineStr">
        <is>
          <t>80° bis 110°, einseitig digitalisierbar?</t>
        </is>
      </c>
      <c r="O91" t="inlineStr">
        <is>
          <t>hohler Rücken</t>
        </is>
      </c>
      <c r="P91" t="inlineStr"/>
      <c r="Q91" t="inlineStr">
        <is>
          <t>Archivkarton</t>
        </is>
      </c>
      <c r="R91" t="inlineStr">
        <is>
          <t>Nein</t>
        </is>
      </c>
      <c r="S91" t="n">
        <v>0</v>
      </c>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x</t>
        </is>
      </c>
      <c r="DC91" t="inlineStr">
        <is>
          <t>x</t>
        </is>
      </c>
      <c r="DD91" t="inlineStr">
        <is>
          <t>1000444562</t>
        </is>
      </c>
      <c r="DE91" t="inlineStr">
        <is>
          <t>L-1794-170642828</t>
        </is>
      </c>
      <c r="DF91" t="inlineStr">
        <is>
          <t>Aal</t>
        </is>
      </c>
      <c r="DG91" t="inlineStr">
        <is>
          <t>DBSM/F/Bö</t>
        </is>
      </c>
      <c r="DH91" t="inlineStr">
        <is>
          <t>Bö B I 507</t>
        </is>
      </c>
      <c r="DI91" t="inlineStr">
        <is>
          <t>Bö B I 507</t>
        </is>
      </c>
      <c r="DJ91" t="inlineStr">
        <is>
          <t>Verzeichniss deutscher Buchstaben nach der Etymologie bis zur Calligraphie neu entworfen von einem sehr berühmten und in diesem Sache wohl erfahrnen M</t>
        </is>
      </c>
      <c r="DK91" t="inlineStr">
        <is>
          <t xml:space="preserve"> : </t>
        </is>
      </c>
      <c r="DL91" t="inlineStr">
        <is>
          <t>Kupf. Tit., [31] Kupf. Taf.</t>
        </is>
      </c>
      <c r="DM91" t="inlineStr"/>
    </row>
    <row r="92">
      <c r="A92" t="inlineStr">
        <is>
          <t>Schreibmeister</t>
        </is>
      </c>
      <c r="B92" t="b">
        <v>1</v>
      </c>
      <c r="C92" t="n">
        <v>91</v>
      </c>
      <c r="D92" t="inlineStr">
        <is>
          <t>L-1522-178262609</t>
        </is>
      </c>
      <c r="E92" t="inlineStr">
        <is>
          <t>Aal</t>
        </is>
      </c>
      <c r="F92" t="inlineStr">
        <is>
          <t>1002859336</t>
        </is>
      </c>
      <c r="G92" t="inlineStr">
        <is>
          <t>https://portal.dnb.de/opac.htm?method=simpleSearch&amp;cqlMode=true&amp;query=idn%3D1002859336</t>
        </is>
      </c>
      <c r="H92" t="inlineStr">
        <is>
          <t>Bö B I 508</t>
        </is>
      </c>
      <c r="I92" t="inlineStr">
        <is>
          <t>Bö B I 508</t>
        </is>
      </c>
      <c r="J92" t="inlineStr"/>
      <c r="K92" t="inlineStr">
        <is>
          <t>X</t>
        </is>
      </c>
      <c r="L92" t="inlineStr">
        <is>
          <t>Ledereinband</t>
        </is>
      </c>
      <c r="M92" t="inlineStr">
        <is>
          <t>bis 25 cm</t>
        </is>
      </c>
      <c r="N92" t="inlineStr">
        <is>
          <t>80° bis 110°, einseitig digitalisierbar?</t>
        </is>
      </c>
      <c r="O92" t="inlineStr">
        <is>
          <t>fester Rücken mit Schmuckprägung</t>
        </is>
      </c>
      <c r="P92" t="inlineStr"/>
      <c r="Q92" t="inlineStr">
        <is>
          <t>Archivkarton</t>
        </is>
      </c>
      <c r="R92" t="inlineStr">
        <is>
          <t>Nein</t>
        </is>
      </c>
      <c r="S92" t="n">
        <v>0</v>
      </c>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x</t>
        </is>
      </c>
      <c r="DC92" t="inlineStr">
        <is>
          <t>x</t>
        </is>
      </c>
      <c r="DD92" t="inlineStr">
        <is>
          <t>1002859336</t>
        </is>
      </c>
      <c r="DE92" t="inlineStr">
        <is>
          <t>L-1522-178262609</t>
        </is>
      </c>
      <c r="DF92" t="inlineStr">
        <is>
          <t>Aal</t>
        </is>
      </c>
      <c r="DG92" t="inlineStr">
        <is>
          <t>DBSM/F/Bö</t>
        </is>
      </c>
      <c r="DH92" t="inlineStr">
        <is>
          <t>Bö B I 508</t>
        </is>
      </c>
      <c r="DI92" t="inlineStr">
        <is>
          <t>Bö B I 508</t>
        </is>
      </c>
      <c r="DJ92" t="inlineStr">
        <is>
          <t xml:space="preserve">La @Operi||na|| di Ludouico Vicentino, da|| imparareʹ di|| scriue=||reʹ : </t>
        </is>
      </c>
      <c r="DK92" t="inlineStr">
        <is>
          <t xml:space="preserve"> : </t>
        </is>
      </c>
      <c r="DL92" t="inlineStr">
        <is>
          <t>[16] Bl. Holzschn.; Bog. Sign. A - D4</t>
        </is>
      </c>
      <c r="DM92" t="inlineStr"/>
    </row>
    <row r="93">
      <c r="A93" t="inlineStr">
        <is>
          <t>Schreibmeister</t>
        </is>
      </c>
      <c r="B93" t="b">
        <v>1</v>
      </c>
      <c r="C93" t="n">
        <v>92</v>
      </c>
      <c r="D93" t="inlineStr">
        <is>
          <t>L-1522-178397555</t>
        </is>
      </c>
      <c r="E93" t="inlineStr">
        <is>
          <t>Aal</t>
        </is>
      </c>
      <c r="F93" t="inlineStr">
        <is>
          <t>1002859336</t>
        </is>
      </c>
      <c r="G93" t="inlineStr">
        <is>
          <t>https://portal.dnb.de/opac.htm?method=simpleSearch&amp;cqlMode=true&amp;query=idn%3D1002859336</t>
        </is>
      </c>
      <c r="H93" t="inlineStr">
        <is>
          <t>Bö B I 509</t>
        </is>
      </c>
      <c r="I93" t="inlineStr">
        <is>
          <t>Bö B I 509</t>
        </is>
      </c>
      <c r="J93" t="inlineStr"/>
      <c r="K93" t="inlineStr">
        <is>
          <t>X</t>
        </is>
      </c>
      <c r="L93" t="inlineStr">
        <is>
          <t>Halbpergamentband</t>
        </is>
      </c>
      <c r="M93" t="inlineStr">
        <is>
          <t>bis 25 cm</t>
        </is>
      </c>
      <c r="N93" t="inlineStr">
        <is>
          <t>80° bis 110°, einseitig digitalisierbar?</t>
        </is>
      </c>
      <c r="O93" t="inlineStr"/>
      <c r="P93" t="inlineStr"/>
      <c r="Q93" t="inlineStr">
        <is>
          <t>Archivkarton</t>
        </is>
      </c>
      <c r="R93" t="inlineStr">
        <is>
          <t>Nein</t>
        </is>
      </c>
      <c r="S93" t="n">
        <v>2</v>
      </c>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x</t>
        </is>
      </c>
      <c r="DC93" t="inlineStr">
        <is>
          <t>x</t>
        </is>
      </c>
      <c r="DD93" t="inlineStr">
        <is>
          <t>1002859336</t>
        </is>
      </c>
      <c r="DE93" t="inlineStr">
        <is>
          <t>L-1522-178397555</t>
        </is>
      </c>
      <c r="DF93" t="inlineStr">
        <is>
          <t>Aal</t>
        </is>
      </c>
      <c r="DG93" t="inlineStr">
        <is>
          <t>DBSM/F/Bö</t>
        </is>
      </c>
      <c r="DH93" t="inlineStr">
        <is>
          <t>Bö B I 509</t>
        </is>
      </c>
      <c r="DI93" t="inlineStr">
        <is>
          <t>Bö B I 509</t>
        </is>
      </c>
      <c r="DJ93" t="inlineStr">
        <is>
          <t xml:space="preserve">La @Operi||na|| di Ludouico Vicentino, da|| imparareʹ di|| scriue=||reʹ : </t>
        </is>
      </c>
      <c r="DK93" t="inlineStr">
        <is>
          <t xml:space="preserve"> : </t>
        </is>
      </c>
      <c r="DL93" t="inlineStr">
        <is>
          <t>[16] Bl. Holzschn.; Bog. Sign. A - D4</t>
        </is>
      </c>
      <c r="DM93" t="inlineStr"/>
    </row>
    <row r="94">
      <c r="A94" t="inlineStr">
        <is>
          <t>Schreibmeister</t>
        </is>
      </c>
      <c r="B94" t="b">
        <v>1</v>
      </c>
      <c r="C94" t="n">
        <v>93</v>
      </c>
      <c r="D94" t="inlineStr">
        <is>
          <t>L-1522-178397849</t>
        </is>
      </c>
      <c r="E94" t="inlineStr">
        <is>
          <t>Aal</t>
        </is>
      </c>
      <c r="F94" t="inlineStr">
        <is>
          <t>1002859336</t>
        </is>
      </c>
      <c r="G94" t="inlineStr">
        <is>
          <t>https://portal.dnb.de/opac.htm?method=simpleSearch&amp;cqlMode=true&amp;query=idn%3D1002859336</t>
        </is>
      </c>
      <c r="H94" t="inlineStr">
        <is>
          <t>Bö B I 510</t>
        </is>
      </c>
      <c r="I94" t="inlineStr">
        <is>
          <t>Bö B I 510</t>
        </is>
      </c>
      <c r="J94" t="inlineStr"/>
      <c r="K94" t="inlineStr">
        <is>
          <t>X</t>
        </is>
      </c>
      <c r="L94" t="inlineStr">
        <is>
          <t>Halbgewebeband</t>
        </is>
      </c>
      <c r="M94" t="inlineStr">
        <is>
          <t>bis 25 cm</t>
        </is>
      </c>
      <c r="N94" t="inlineStr">
        <is>
          <t>180°</t>
        </is>
      </c>
      <c r="O94" t="inlineStr"/>
      <c r="P94" t="inlineStr"/>
      <c r="Q94" t="inlineStr">
        <is>
          <t>Archivkarton</t>
        </is>
      </c>
      <c r="R94" t="inlineStr">
        <is>
          <t>Nein</t>
        </is>
      </c>
      <c r="S94" t="n">
        <v>1</v>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n">
        <v>0</v>
      </c>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x</t>
        </is>
      </c>
      <c r="DC94" t="inlineStr">
        <is>
          <t>x</t>
        </is>
      </c>
      <c r="DD94" t="inlineStr">
        <is>
          <t>1002859336</t>
        </is>
      </c>
      <c r="DE94" t="inlineStr">
        <is>
          <t>L-1522-178397849</t>
        </is>
      </c>
      <c r="DF94" t="inlineStr">
        <is>
          <t>Aal</t>
        </is>
      </c>
      <c r="DG94" t="inlineStr">
        <is>
          <t>DBSM/F/Bö</t>
        </is>
      </c>
      <c r="DH94" t="inlineStr">
        <is>
          <t>Bö B I 510</t>
        </is>
      </c>
      <c r="DI94" t="inlineStr">
        <is>
          <t>Bö B I 510</t>
        </is>
      </c>
      <c r="DJ94" t="inlineStr">
        <is>
          <t xml:space="preserve">La @Operi||na|| di Ludouico Vicentino, da|| imparareʹ di|| scriue=||reʹ : </t>
        </is>
      </c>
      <c r="DK94" t="inlineStr">
        <is>
          <t xml:space="preserve"> : </t>
        </is>
      </c>
      <c r="DL94" t="inlineStr">
        <is>
          <t>[16] Bl. Holzschn.; Bog. Sign. A - D4</t>
        </is>
      </c>
      <c r="DM94" t="inlineStr"/>
    </row>
    <row r="95">
      <c r="A95" t="inlineStr">
        <is>
          <t>Schreibmeister</t>
        </is>
      </c>
      <c r="B95" t="b">
        <v>1</v>
      </c>
      <c r="C95" t="n">
        <v>94</v>
      </c>
      <c r="D95" t="inlineStr">
        <is>
          <t>L-1523-178261874</t>
        </is>
      </c>
      <c r="E95" t="inlineStr">
        <is>
          <t>Aal</t>
        </is>
      </c>
      <c r="F95" t="inlineStr">
        <is>
          <t>1002858550</t>
        </is>
      </c>
      <c r="G95" t="inlineStr">
        <is>
          <t>https://portal.dnb.de/opac.htm?method=simpleSearch&amp;cqlMode=true&amp;query=idn%3D1002858550</t>
        </is>
      </c>
      <c r="H95" t="inlineStr">
        <is>
          <t>Bö B I 511</t>
        </is>
      </c>
      <c r="I95" t="inlineStr">
        <is>
          <t>Bö B I 511</t>
        </is>
      </c>
      <c r="J95" t="inlineStr"/>
      <c r="K95" t="inlineStr">
        <is>
          <t>X</t>
        </is>
      </c>
      <c r="L95" t="inlineStr">
        <is>
          <t>Halbledereinband</t>
        </is>
      </c>
      <c r="M95" t="inlineStr">
        <is>
          <t>bis 25 cm</t>
        </is>
      </c>
      <c r="N95" t="inlineStr">
        <is>
          <t>180°</t>
        </is>
      </c>
      <c r="O95" t="inlineStr"/>
      <c r="P95" t="inlineStr"/>
      <c r="Q95" t="inlineStr">
        <is>
          <t>Archivkarton</t>
        </is>
      </c>
      <c r="R95" t="inlineStr">
        <is>
          <t>Nein</t>
        </is>
      </c>
      <c r="S95" t="n">
        <v>0</v>
      </c>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x</t>
        </is>
      </c>
      <c r="DC95" t="inlineStr">
        <is>
          <t>x</t>
        </is>
      </c>
      <c r="DD95" t="inlineStr">
        <is>
          <t>1002858550</t>
        </is>
      </c>
      <c r="DE95" t="inlineStr">
        <is>
          <t>L-1523-178261874</t>
        </is>
      </c>
      <c r="DF95" t="inlineStr">
        <is>
          <t>Aal</t>
        </is>
      </c>
      <c r="DG95" t="inlineStr">
        <is>
          <t>DBSM/F/Bö</t>
        </is>
      </c>
      <c r="DH95" t="inlineStr">
        <is>
          <t>Bö B I 511</t>
        </is>
      </c>
      <c r="DI95" t="inlineStr">
        <is>
          <t>Bö B I 511</t>
        </is>
      </c>
      <c r="DJ95" t="inlineStr">
        <is>
          <t xml:space="preserve">Il @modo temperare le|| Penne|| con le uarie Sorti de littere|| ordinato : </t>
        </is>
      </c>
      <c r="DK95" t="inlineStr">
        <is>
          <t xml:space="preserve"> : </t>
        </is>
      </c>
      <c r="DL95" t="inlineStr">
        <is>
          <t>[16] Bl., Sign. a - d4</t>
        </is>
      </c>
      <c r="DM95" t="inlineStr"/>
    </row>
    <row r="96">
      <c r="A96" t="inlineStr">
        <is>
          <t>Schreibmeister</t>
        </is>
      </c>
      <c r="B96" t="b">
        <v>1</v>
      </c>
      <c r="C96" t="n">
        <v>95</v>
      </c>
      <c r="D96" t="inlineStr">
        <is>
          <t>L-1525-178399337</t>
        </is>
      </c>
      <c r="E96" t="inlineStr">
        <is>
          <t>Aal</t>
        </is>
      </c>
      <c r="F96" t="inlineStr">
        <is>
          <t>1002891205</t>
        </is>
      </c>
      <c r="G96" t="inlineStr">
        <is>
          <t>https://portal.dnb.de/opac.htm?method=simpleSearch&amp;cqlMode=true&amp;query=idn%3D1002891205</t>
        </is>
      </c>
      <c r="H96" t="inlineStr">
        <is>
          <t>Bö B I 512</t>
        </is>
      </c>
      <c r="I96" t="inlineStr">
        <is>
          <t>Bö B I 512</t>
        </is>
      </c>
      <c r="J96" t="inlineStr"/>
      <c r="K96" t="inlineStr">
        <is>
          <t>X</t>
        </is>
      </c>
      <c r="L96" t="inlineStr">
        <is>
          <t>Halbpergamentband</t>
        </is>
      </c>
      <c r="M96" t="inlineStr">
        <is>
          <t>bis 25 cm</t>
        </is>
      </c>
      <c r="N96" t="inlineStr">
        <is>
          <t>80° bis 110°, einseitig digitalisierbar?</t>
        </is>
      </c>
      <c r="O96" t="inlineStr">
        <is>
          <t>hohler Rücken</t>
        </is>
      </c>
      <c r="P96" t="inlineStr"/>
      <c r="Q96" t="inlineStr">
        <is>
          <t>Archivkarton</t>
        </is>
      </c>
      <c r="R96" t="inlineStr">
        <is>
          <t>Nein</t>
        </is>
      </c>
      <c r="S96" t="n">
        <v>1</v>
      </c>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x</t>
        </is>
      </c>
      <c r="DC96" t="inlineStr">
        <is>
          <t>x</t>
        </is>
      </c>
      <c r="DD96" t="inlineStr">
        <is>
          <t>1002891205</t>
        </is>
      </c>
      <c r="DE96" t="inlineStr">
        <is>
          <t>L-1525-178399337</t>
        </is>
      </c>
      <c r="DF96" t="inlineStr">
        <is>
          <t>Aal</t>
        </is>
      </c>
      <c r="DG96" t="inlineStr">
        <is>
          <t>DBSM/F/Bö</t>
        </is>
      </c>
      <c r="DH96" t="inlineStr">
        <is>
          <t>Bö B I 512</t>
        </is>
      </c>
      <c r="DI96" t="inlineStr">
        <is>
          <t>Bö B I 512</t>
        </is>
      </c>
      <c r="DJ96" t="inlineStr">
        <is>
          <t>La @Operi||na|| di Ludouico Vicentino, da|| imparare di|| scriue=||re|| littera Can=||cellares=||cha||. Con molte altre noue littere agiunte, et una b</t>
        </is>
      </c>
      <c r="DK96" t="inlineStr">
        <is>
          <t xml:space="preserve"> : </t>
        </is>
      </c>
      <c r="DL96" t="inlineStr">
        <is>
          <t>[16] Bl. Holzschn.; Bog. Sign. A - D4</t>
        </is>
      </c>
      <c r="DM96" t="inlineStr"/>
    </row>
    <row r="97">
      <c r="A97" t="inlineStr">
        <is>
          <t>Schreibmeister</t>
        </is>
      </c>
      <c r="B97" t="b">
        <v>1</v>
      </c>
      <c r="C97" t="n">
        <v>96</v>
      </c>
      <c r="D97" t="inlineStr">
        <is>
          <t>L-1755-178402966</t>
        </is>
      </c>
      <c r="E97" t="inlineStr">
        <is>
          <t>Aal</t>
        </is>
      </c>
      <c r="F97" t="inlineStr">
        <is>
          <t>1002894832</t>
        </is>
      </c>
      <c r="G97" t="inlineStr">
        <is>
          <t>https://portal.dnb.de/opac.htm?method=simpleSearch&amp;cqlMode=true&amp;query=idn%3D1002894832</t>
        </is>
      </c>
      <c r="H97" t="inlineStr">
        <is>
          <t>Bö B I 514</t>
        </is>
      </c>
      <c r="I97" t="inlineStr">
        <is>
          <t>Bö B I 514</t>
        </is>
      </c>
      <c r="J97" t="inlineStr"/>
      <c r="K97" t="inlineStr">
        <is>
          <t>X</t>
        </is>
      </c>
      <c r="L97" t="inlineStr">
        <is>
          <t>Halbgewebeband</t>
        </is>
      </c>
      <c r="M97" t="inlineStr">
        <is>
          <t>bis 25 cm</t>
        </is>
      </c>
      <c r="N97" t="inlineStr">
        <is>
          <t>180°</t>
        </is>
      </c>
      <c r="O97" t="inlineStr">
        <is>
          <t>hohler Rücken</t>
        </is>
      </c>
      <c r="P97" t="inlineStr"/>
      <c r="Q97" t="inlineStr">
        <is>
          <t xml:space="preserve">Papierumschlag </t>
        </is>
      </c>
      <c r="R97" t="inlineStr">
        <is>
          <t>Nein</t>
        </is>
      </c>
      <c r="S97" t="n">
        <v>0</v>
      </c>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x</t>
        </is>
      </c>
      <c r="DC97" t="inlineStr">
        <is>
          <t>x</t>
        </is>
      </c>
      <c r="DD97" t="inlineStr">
        <is>
          <t>1002894832</t>
        </is>
      </c>
      <c r="DE97" t="inlineStr">
        <is>
          <t>L-1755-178402966</t>
        </is>
      </c>
      <c r="DF97" t="inlineStr">
        <is>
          <t>Aal</t>
        </is>
      </c>
      <c r="DG97" t="inlineStr">
        <is>
          <t>DBSM/F/Bö</t>
        </is>
      </c>
      <c r="DH97" t="inlineStr">
        <is>
          <t>Bö B I 514</t>
        </is>
      </c>
      <c r="DI97" t="inlineStr">
        <is>
          <t>Bö B I 514</t>
        </is>
      </c>
      <c r="DJ97" t="inlineStr">
        <is>
          <t xml:space="preserve">Der|| @Cantzleymäßige|| und|| Geographische|| Schreibe-Schüler|| so wohl in|| Städten als auf dem Lande,|| gefertiget und herausgegeben|| : </t>
        </is>
      </c>
      <c r="DK97" t="inlineStr">
        <is>
          <t xml:space="preserve"> : </t>
        </is>
      </c>
      <c r="DL97" t="inlineStr">
        <is>
          <t>[24] Kupfertaf. einschl. Titelblatt</t>
        </is>
      </c>
      <c r="DM97" t="inlineStr"/>
    </row>
    <row r="98">
      <c r="A98" t="inlineStr">
        <is>
          <t>Schreibmeister</t>
        </is>
      </c>
      <c r="B98" t="b">
        <v>1</v>
      </c>
      <c r="C98" t="n">
        <v>97</v>
      </c>
      <c r="D98" t="inlineStr">
        <is>
          <t>L-1700-179234773</t>
        </is>
      </c>
      <c r="E98" t="inlineStr">
        <is>
          <t>Aal</t>
        </is>
      </c>
      <c r="F98" t="inlineStr">
        <is>
          <t>1003200567</t>
        </is>
      </c>
      <c r="G98" t="inlineStr">
        <is>
          <t>https://portal.dnb.de/opac.htm?method=simpleSearch&amp;cqlMode=true&amp;query=idn%3D1003200567</t>
        </is>
      </c>
      <c r="H98" t="inlineStr">
        <is>
          <t>Bö B I 517</t>
        </is>
      </c>
      <c r="I98" t="inlineStr">
        <is>
          <t>Bö B I 517</t>
        </is>
      </c>
      <c r="J98" t="inlineStr"/>
      <c r="K98" t="inlineStr">
        <is>
          <t>X</t>
        </is>
      </c>
      <c r="L98" t="inlineStr">
        <is>
          <t>Halbpergamentband</t>
        </is>
      </c>
      <c r="M98" t="inlineStr">
        <is>
          <t>bis 25 cm</t>
        </is>
      </c>
      <c r="N98" t="inlineStr">
        <is>
          <t>180°</t>
        </is>
      </c>
      <c r="O98" t="inlineStr">
        <is>
          <t>hohler Rücken</t>
        </is>
      </c>
      <c r="P98" t="inlineStr"/>
      <c r="Q98" t="inlineStr">
        <is>
          <t>Archivkarton</t>
        </is>
      </c>
      <c r="R98" t="inlineStr">
        <is>
          <t>Nein</t>
        </is>
      </c>
      <c r="S98" t="n">
        <v>0</v>
      </c>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x</t>
        </is>
      </c>
      <c r="DC98" t="inlineStr">
        <is>
          <t>x</t>
        </is>
      </c>
      <c r="DD98" t="inlineStr">
        <is>
          <t>1003200567</t>
        </is>
      </c>
      <c r="DE98" t="inlineStr">
        <is>
          <t>L-1700-179234773</t>
        </is>
      </c>
      <c r="DF98" t="inlineStr">
        <is>
          <t>Aal</t>
        </is>
      </c>
      <c r="DG98" t="inlineStr">
        <is>
          <t>DBSM/F/Bö</t>
        </is>
      </c>
      <c r="DH98" t="inlineStr">
        <is>
          <t>Bö B I 517</t>
        </is>
      </c>
      <c r="DI98" t="inlineStr">
        <is>
          <t>Bö B I 517</t>
        </is>
      </c>
      <c r="DJ98" t="inlineStr">
        <is>
          <t xml:space="preserve">Gründliches Vorschrifftlein,|| für|| die anfahende Jugend, in welchen das gantze|| ABC, durch alle Titul geübet werden muß|| : </t>
        </is>
      </c>
      <c r="DK98" t="inlineStr">
        <is>
          <t xml:space="preserve"> : </t>
        </is>
      </c>
      <c r="DL98" t="inlineStr">
        <is>
          <t>Kupf. Tit. u. m. d. Bog. Sign. a-n, [13] Kupf. Taf.</t>
        </is>
      </c>
      <c r="DM98" t="inlineStr"/>
    </row>
    <row r="99">
      <c r="A99" t="inlineStr">
        <is>
          <t>Schreibmeister</t>
        </is>
      </c>
      <c r="B99" t="b">
        <v>1</v>
      </c>
      <c r="C99" t="n">
        <v>98</v>
      </c>
      <c r="D99" t="inlineStr">
        <is>
          <t>L-1780-178922358</t>
        </is>
      </c>
      <c r="E99" t="inlineStr">
        <is>
          <t>Afl</t>
        </is>
      </c>
      <c r="F99" t="inlineStr">
        <is>
          <t>1003171788</t>
        </is>
      </c>
      <c r="G99" t="inlineStr">
        <is>
          <t>https://portal.dnb.de/opac.htm?method=simpleSearch&amp;cqlMode=true&amp;query=idn%3D1003171788</t>
        </is>
      </c>
      <c r="H99" t="inlineStr">
        <is>
          <t>Bö B I 519</t>
        </is>
      </c>
      <c r="I99" t="inlineStr">
        <is>
          <t>Bö B I 519</t>
        </is>
      </c>
      <c r="J99" t="inlineStr"/>
      <c r="K99" t="inlineStr">
        <is>
          <t>X</t>
        </is>
      </c>
      <c r="L99" t="inlineStr">
        <is>
          <t>Papier- oder Pappeinband</t>
        </is>
      </c>
      <c r="M99" t="inlineStr">
        <is>
          <t>bis 25 cm</t>
        </is>
      </c>
      <c r="N99" t="inlineStr">
        <is>
          <t>180°</t>
        </is>
      </c>
      <c r="O99" t="inlineStr"/>
      <c r="P99" t="inlineStr"/>
      <c r="Q99" t="inlineStr">
        <is>
          <t>Archivkarton</t>
        </is>
      </c>
      <c r="R99" t="inlineStr">
        <is>
          <t>Nein</t>
        </is>
      </c>
      <c r="S99" t="n">
        <v>0</v>
      </c>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x</t>
        </is>
      </c>
      <c r="DC99" t="inlineStr">
        <is>
          <t>x</t>
        </is>
      </c>
      <c r="DD99" t="inlineStr">
        <is>
          <t>1003171788</t>
        </is>
      </c>
      <c r="DE99" t="inlineStr">
        <is>
          <t>L-1780-178922358</t>
        </is>
      </c>
      <c r="DF99" t="inlineStr">
        <is>
          <t>Afl</t>
        </is>
      </c>
      <c r="DG99" t="inlineStr">
        <is>
          <t>DBSM/F/Bö</t>
        </is>
      </c>
      <c r="DH99" t="inlineStr">
        <is>
          <t>Bö B I 519</t>
        </is>
      </c>
      <c r="DI99" t="inlineStr">
        <is>
          <t>Bö B I 519</t>
        </is>
      </c>
      <c r="DJ99" t="inlineStr">
        <is>
          <t>Allgemeine Anweisung der neuesten Schönschreibkunst des Johann Gottfried Weber. Für d. Jugend hohen u. niederen Standes, desgl. f. andere Liebhaber ei</t>
        </is>
      </c>
      <c r="DK99" t="inlineStr">
        <is>
          <t xml:space="preserve">[Bd. 1.] : </t>
        </is>
      </c>
      <c r="DL99" t="inlineStr">
        <is>
          <t>24 S. typogr. Text, 39 Kupfertaf., num. 2 - 40</t>
        </is>
      </c>
      <c r="DM99" t="inlineStr"/>
    </row>
    <row r="100">
      <c r="A100" t="inlineStr">
        <is>
          <t>Schreibmeister</t>
        </is>
      </c>
      <c r="B100" t="b">
        <v>1</v>
      </c>
      <c r="C100" t="n">
        <v>99</v>
      </c>
      <c r="D100" t="inlineStr">
        <is>
          <t>L-1780-182434990</t>
        </is>
      </c>
      <c r="E100" t="inlineStr">
        <is>
          <t>Afl</t>
        </is>
      </c>
      <c r="F100" t="inlineStr">
        <is>
          <t>1003171567</t>
        </is>
      </c>
      <c r="G100" t="inlineStr">
        <is>
          <t>https://portal.dnb.de/opac.htm?method=simpleSearch&amp;cqlMode=true&amp;query=idn%3D1003171567</t>
        </is>
      </c>
      <c r="H100" t="inlineStr">
        <is>
          <t>Bö B I 520</t>
        </is>
      </c>
      <c r="I100" t="inlineStr">
        <is>
          <t>Bö B I 520</t>
        </is>
      </c>
      <c r="J100" t="inlineStr"/>
      <c r="K100" t="inlineStr">
        <is>
          <t>X</t>
        </is>
      </c>
      <c r="L100" t="inlineStr">
        <is>
          <t>Halbledereinband</t>
        </is>
      </c>
      <c r="M100" t="inlineStr">
        <is>
          <t>bis 25 cm</t>
        </is>
      </c>
      <c r="N100" t="inlineStr">
        <is>
          <t>180°</t>
        </is>
      </c>
      <c r="O100" t="inlineStr">
        <is>
          <t>gefaltete Blätter, Schrift bis in den Falz</t>
        </is>
      </c>
      <c r="P100" t="inlineStr"/>
      <c r="Q100" t="inlineStr">
        <is>
          <t>Archivkarton</t>
        </is>
      </c>
      <c r="R100" t="inlineStr">
        <is>
          <t>Nein</t>
        </is>
      </c>
      <c r="S100" t="n">
        <v>1</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x</t>
        </is>
      </c>
      <c r="DC100" t="inlineStr">
        <is>
          <t>x</t>
        </is>
      </c>
      <c r="DD100" t="inlineStr">
        <is>
          <t>1003171567</t>
        </is>
      </c>
      <c r="DE100" t="inlineStr">
        <is>
          <t>L-1780-182434990</t>
        </is>
      </c>
      <c r="DF100" t="inlineStr">
        <is>
          <t>Afl</t>
        </is>
      </c>
      <c r="DG100" t="inlineStr">
        <is>
          <t>DBSM/F/Bö</t>
        </is>
      </c>
      <c r="DH100" t="inlineStr">
        <is>
          <t>Bö B I 520</t>
        </is>
      </c>
      <c r="DI100" t="inlineStr">
        <is>
          <t>Bö B I 520</t>
        </is>
      </c>
      <c r="DJ100" t="inlineStr">
        <is>
          <t>Allgemeine Anweisung der neuesten Schönschreibkunst des Johann Gottfried Weber. Für d. Jugend hohen u. niederen Standes, desgl. f. andere Liebhaber ei</t>
        </is>
      </c>
      <c r="DK100" t="inlineStr">
        <is>
          <t xml:space="preserve">Nachtr. : </t>
        </is>
      </c>
      <c r="DL100" t="inlineStr">
        <is>
          <t>[1] Bl., 24 S., 39 Taf.; [1,2] Bl., 45 Taf.</t>
        </is>
      </c>
      <c r="DM100" t="inlineStr"/>
    </row>
    <row r="101">
      <c r="A101" t="inlineStr">
        <is>
          <t>Schreibmeister</t>
        </is>
      </c>
      <c r="B101" t="b">
        <v>1</v>
      </c>
      <c r="C101" t="n">
        <v>100</v>
      </c>
      <c r="D101" t="inlineStr">
        <is>
          <t>L-1787-178818011</t>
        </is>
      </c>
      <c r="E101" t="inlineStr">
        <is>
          <t>Aal</t>
        </is>
      </c>
      <c r="F101" t="inlineStr">
        <is>
          <t>1003146600</t>
        </is>
      </c>
      <c r="G101" t="inlineStr">
        <is>
          <t>https://portal.dnb.de/opac.htm?method=simpleSearch&amp;cqlMode=true&amp;query=idn%3D1003146600</t>
        </is>
      </c>
      <c r="H101" t="inlineStr">
        <is>
          <t>Bö B I 522</t>
        </is>
      </c>
      <c r="I101" t="inlineStr">
        <is>
          <t>Bö B I 522</t>
        </is>
      </c>
      <c r="J101" t="inlineStr"/>
      <c r="K101" t="inlineStr">
        <is>
          <t>X</t>
        </is>
      </c>
      <c r="L101" t="inlineStr">
        <is>
          <t>Broschur</t>
        </is>
      </c>
      <c r="M101" t="inlineStr">
        <is>
          <t>bis 25 cm</t>
        </is>
      </c>
      <c r="N101" t="inlineStr">
        <is>
          <t>80° bis 110°, einseitig digitalisierbar?</t>
        </is>
      </c>
      <c r="O101" t="inlineStr"/>
      <c r="P101" t="inlineStr"/>
      <c r="Q101" t="inlineStr">
        <is>
          <t>Archivkarton</t>
        </is>
      </c>
      <c r="R101" t="inlineStr">
        <is>
          <t>Nein</t>
        </is>
      </c>
      <c r="S101" t="n">
        <v>0</v>
      </c>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is>
          <t>x</t>
        </is>
      </c>
      <c r="DC101" t="inlineStr">
        <is>
          <t>x</t>
        </is>
      </c>
      <c r="DD101" t="inlineStr">
        <is>
          <t>1003146600</t>
        </is>
      </c>
      <c r="DE101" t="inlineStr">
        <is>
          <t>L-1787-178818011</t>
        </is>
      </c>
      <c r="DF101" t="inlineStr">
        <is>
          <t>Aal</t>
        </is>
      </c>
      <c r="DG101" t="inlineStr">
        <is>
          <t>DBSM/F/Bö</t>
        </is>
      </c>
      <c r="DH101" t="inlineStr">
        <is>
          <t>Bö B I 522</t>
        </is>
      </c>
      <c r="DI101" t="inlineStr">
        <is>
          <t>Bö B I 522</t>
        </is>
      </c>
      <c r="DJ101" t="inlineStr">
        <is>
          <t>Round Text Copies : with a set of Roman ciphers for marking goods</t>
        </is>
      </c>
      <c r="DK101" t="inlineStr">
        <is>
          <t xml:space="preserve"> : </t>
        </is>
      </c>
      <c r="DL101" t="inlineStr">
        <is>
          <t>Kupfertit., [12] Taf.</t>
        </is>
      </c>
      <c r="DM101" t="inlineStr"/>
    </row>
    <row r="102">
      <c r="A102" t="inlineStr">
        <is>
          <t>Schreibmeister</t>
        </is>
      </c>
      <c r="B102" t="b">
        <v>1</v>
      </c>
      <c r="C102" t="n">
        <v>101</v>
      </c>
      <c r="D102" t="inlineStr">
        <is>
          <t>L-1559-180351710</t>
        </is>
      </c>
      <c r="E102" t="inlineStr">
        <is>
          <t>Aal</t>
        </is>
      </c>
      <c r="F102" t="inlineStr">
        <is>
          <t>1003623514</t>
        </is>
      </c>
      <c r="G102" t="inlineStr">
        <is>
          <t>https://portal.dnb.de/opac.htm?method=simpleSearch&amp;cqlMode=true&amp;query=idn%3D1003623514</t>
        </is>
      </c>
      <c r="H102" t="inlineStr">
        <is>
          <t>Bö B I 525</t>
        </is>
      </c>
      <c r="I102" t="inlineStr">
        <is>
          <t>Bö B I 525</t>
        </is>
      </c>
      <c r="J102" t="inlineStr"/>
      <c r="K102" t="inlineStr">
        <is>
          <t>X</t>
        </is>
      </c>
      <c r="L102" t="inlineStr">
        <is>
          <t>Halbledereinband</t>
        </is>
      </c>
      <c r="M102" t="inlineStr">
        <is>
          <t>bis 25 cm</t>
        </is>
      </c>
      <c r="N102" t="inlineStr">
        <is>
          <t>180°</t>
        </is>
      </c>
      <c r="O102" t="inlineStr">
        <is>
          <t>fester Rücken mit Schmuckprägung</t>
        </is>
      </c>
      <c r="P102" t="inlineStr"/>
      <c r="Q102" t="inlineStr">
        <is>
          <t>Archivkarton</t>
        </is>
      </c>
      <c r="R102" t="inlineStr">
        <is>
          <t>Nein</t>
        </is>
      </c>
      <c r="S102" t="n">
        <v>0</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x</t>
        </is>
      </c>
      <c r="DC102" t="inlineStr">
        <is>
          <t>x</t>
        </is>
      </c>
      <c r="DD102" t="inlineStr">
        <is>
          <t>1003623514</t>
        </is>
      </c>
      <c r="DE102" t="inlineStr">
        <is>
          <t>L-1559-180351710</t>
        </is>
      </c>
      <c r="DF102" t="inlineStr">
        <is>
          <t>Aal</t>
        </is>
      </c>
      <c r="DG102" t="inlineStr">
        <is>
          <t>DBSM/F/Bö</t>
        </is>
      </c>
      <c r="DH102" t="inlineStr">
        <is>
          <t>Bö B I 525</t>
        </is>
      </c>
      <c r="DI102" t="inlineStr">
        <is>
          <t>Bö B I 525</t>
        </is>
      </c>
      <c r="DJ102" t="inlineStr">
        <is>
          <t xml:space="preserve">Libro svbtilissimo, por el qual se enseña a escreuir y contar perfectamente el cual lleua el mesmo horden que 11eua vn maestro con su discipulo Hecho </t>
        </is>
      </c>
      <c r="DK102" t="inlineStr">
        <is>
          <t xml:space="preserve"> : </t>
        </is>
      </c>
      <c r="DL102" t="inlineStr">
        <is>
          <t>[52] Bl.</t>
        </is>
      </c>
      <c r="DM102" t="inlineStr"/>
    </row>
    <row r="103">
      <c r="A103" t="inlineStr">
        <is>
          <t>Schreibmeister</t>
        </is>
      </c>
      <c r="B103" t="b">
        <v>1</v>
      </c>
      <c r="C103" t="n">
        <v>102</v>
      </c>
      <c r="D103" t="inlineStr">
        <is>
          <t>L-1605-180389939</t>
        </is>
      </c>
      <c r="E103" t="inlineStr">
        <is>
          <t>Aal</t>
        </is>
      </c>
      <c r="F103" t="inlineStr">
        <is>
          <t>1003651798</t>
        </is>
      </c>
      <c r="G103" t="inlineStr">
        <is>
          <t>https://portal.dnb.de/opac.htm?method=simpleSearch&amp;cqlMode=true&amp;query=idn%3D1003651798</t>
        </is>
      </c>
      <c r="H103" t="inlineStr">
        <is>
          <t>Bö B I 526</t>
        </is>
      </c>
      <c r="I103" t="inlineStr">
        <is>
          <t>Bö B I 526</t>
        </is>
      </c>
      <c r="J103" t="inlineStr"/>
      <c r="K103" t="inlineStr">
        <is>
          <t>X</t>
        </is>
      </c>
      <c r="L103" t="inlineStr">
        <is>
          <t>Halbledereinband</t>
        </is>
      </c>
      <c r="M103" t="inlineStr">
        <is>
          <t>bis 25 cm</t>
        </is>
      </c>
      <c r="N103" t="inlineStr">
        <is>
          <t>180°</t>
        </is>
      </c>
      <c r="O103" t="inlineStr">
        <is>
          <t>hohler Rücken</t>
        </is>
      </c>
      <c r="P103" t="inlineStr"/>
      <c r="Q103" t="inlineStr">
        <is>
          <t>Archivkarton</t>
        </is>
      </c>
      <c r="R103" t="inlineStr">
        <is>
          <t>Nein</t>
        </is>
      </c>
      <c r="S103" t="n">
        <v>0</v>
      </c>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x</t>
        </is>
      </c>
      <c r="DC103" t="inlineStr">
        <is>
          <t>x</t>
        </is>
      </c>
      <c r="DD103" t="inlineStr">
        <is>
          <t>1003651798</t>
        </is>
      </c>
      <c r="DE103" t="inlineStr">
        <is>
          <t>L-1605-180389939</t>
        </is>
      </c>
      <c r="DF103" t="inlineStr">
        <is>
          <t>Aal</t>
        </is>
      </c>
      <c r="DG103" t="inlineStr">
        <is>
          <t>DBSM/F/Bö</t>
        </is>
      </c>
      <c r="DH103" t="inlineStr">
        <is>
          <t>Bö B I 526</t>
        </is>
      </c>
      <c r="DI103" t="inlineStr">
        <is>
          <t>Bö B I 526</t>
        </is>
      </c>
      <c r="DJ103" t="inlineStr">
        <is>
          <t>Nouo Modo di Scriuere Cancellaresco Corsiuo Moderno : Libro primo</t>
        </is>
      </c>
      <c r="DK103" t="inlineStr">
        <is>
          <t xml:space="preserve"> : </t>
        </is>
      </c>
      <c r="DL103" t="inlineStr">
        <is>
          <t>Kupf. Tit., Kupf. Portr. d. Verf., m. typogr. Vorw. auf dess. Rücks., [1] leer. Bl. typogr. Text, 42 Kupf., num. 5 - 46</t>
        </is>
      </c>
      <c r="DM103" t="inlineStr"/>
    </row>
    <row r="104">
      <c r="A104" t="inlineStr">
        <is>
          <t>Schreibmeister</t>
        </is>
      </c>
      <c r="B104" t="b">
        <v>1</v>
      </c>
      <c r="C104" t="n">
        <v>103</v>
      </c>
      <c r="D104" t="inlineStr">
        <is>
          <t>L-1781-165453893</t>
        </is>
      </c>
      <c r="E104" t="inlineStr">
        <is>
          <t>Aal</t>
        </is>
      </c>
      <c r="F104" t="inlineStr">
        <is>
          <t>998025399</t>
        </is>
      </c>
      <c r="G104" t="inlineStr">
        <is>
          <t>https://portal.dnb.de/opac.htm?method=simpleSearch&amp;cqlMode=true&amp;query=idn%3D998025399</t>
        </is>
      </c>
      <c r="H104" t="inlineStr">
        <is>
          <t>Bö B I 527</t>
        </is>
      </c>
      <c r="I104" t="inlineStr">
        <is>
          <t>Bö B I 527</t>
        </is>
      </c>
      <c r="J104" t="inlineStr"/>
      <c r="K104" t="inlineStr">
        <is>
          <t>X</t>
        </is>
      </c>
      <c r="L104" t="inlineStr">
        <is>
          <t>Pergamentband</t>
        </is>
      </c>
      <c r="M104" t="inlineStr">
        <is>
          <t>bis 25 cm</t>
        </is>
      </c>
      <c r="N104" t="inlineStr">
        <is>
          <t>180°</t>
        </is>
      </c>
      <c r="O104" t="inlineStr">
        <is>
          <t>hohler Rücken</t>
        </is>
      </c>
      <c r="P104" t="inlineStr"/>
      <c r="Q104" t="inlineStr">
        <is>
          <t>Archivkarton</t>
        </is>
      </c>
      <c r="R104" t="inlineStr">
        <is>
          <t>Nein</t>
        </is>
      </c>
      <c r="S104" t="n">
        <v>0</v>
      </c>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is>
          <t>x</t>
        </is>
      </c>
      <c r="DC104" t="inlineStr">
        <is>
          <t>x</t>
        </is>
      </c>
      <c r="DD104" t="inlineStr">
        <is>
          <t>998025399</t>
        </is>
      </c>
      <c r="DE104" t="inlineStr">
        <is>
          <t>L-1781-165453893</t>
        </is>
      </c>
      <c r="DF104" t="inlineStr">
        <is>
          <t>Aal</t>
        </is>
      </c>
      <c r="DG104" t="inlineStr">
        <is>
          <t>DBSM/F/Bö</t>
        </is>
      </c>
      <c r="DH104" t="inlineStr">
        <is>
          <t>Bö B I 527</t>
        </is>
      </c>
      <c r="DI104" t="inlineStr">
        <is>
          <t>Bö B I 527</t>
        </is>
      </c>
      <c r="DJ104" t="inlineStr">
        <is>
          <t xml:space="preserve">Vorübungen in der Kalligraphie : </t>
        </is>
      </c>
      <c r="DK104" t="inlineStr">
        <is>
          <t xml:space="preserve"> : </t>
        </is>
      </c>
      <c r="DL104" t="inlineStr">
        <is>
          <t>Kupf. Tit., [5] Bl. typogr. Text, 18 Taf.</t>
        </is>
      </c>
      <c r="DM104" t="inlineStr"/>
    </row>
    <row r="105">
      <c r="A105" t="inlineStr">
        <is>
          <t>Schreibmeister</t>
        </is>
      </c>
      <c r="B105" t="b">
        <v>1</v>
      </c>
      <c r="C105" t="n">
        <v>104</v>
      </c>
      <c r="D105" t="inlineStr">
        <is>
          <t>L-1563-170015858</t>
        </is>
      </c>
      <c r="E105" t="inlineStr">
        <is>
          <t>Aal</t>
        </is>
      </c>
      <c r="F105" t="inlineStr">
        <is>
          <t>1000112233</t>
        </is>
      </c>
      <c r="G105" t="inlineStr">
        <is>
          <t>https://portal.dnb.de/opac.htm?method=simpleSearch&amp;cqlMode=true&amp;query=idn%3D1000112233</t>
        </is>
      </c>
      <c r="H105" t="inlineStr">
        <is>
          <t>Bö B I 529</t>
        </is>
      </c>
      <c r="I105" t="inlineStr">
        <is>
          <t>Bö B I 529</t>
        </is>
      </c>
      <c r="J105" t="inlineStr"/>
      <c r="K105" t="inlineStr">
        <is>
          <t>X</t>
        </is>
      </c>
      <c r="L105" t="inlineStr">
        <is>
          <t>Pergamentband</t>
        </is>
      </c>
      <c r="M105" t="inlineStr">
        <is>
          <t>bis 25 cm</t>
        </is>
      </c>
      <c r="N105" t="inlineStr">
        <is>
          <t>180°</t>
        </is>
      </c>
      <c r="O105" t="inlineStr">
        <is>
          <t>hohler Rücken</t>
        </is>
      </c>
      <c r="P105" t="inlineStr"/>
      <c r="Q105" t="inlineStr">
        <is>
          <t>Kassette</t>
        </is>
      </c>
      <c r="R105" t="inlineStr">
        <is>
          <t>Nein</t>
        </is>
      </c>
      <c r="S105" t="n">
        <v>1</v>
      </c>
      <c r="T105" t="inlineStr"/>
      <c r="U105" t="inlineStr"/>
      <c r="V105" t="inlineStr"/>
      <c r="W105" t="inlineStr"/>
      <c r="X105" t="inlineStr"/>
      <c r="Y105" t="inlineStr"/>
      <c r="Z105" t="inlineStr"/>
      <c r="AA105" t="inlineStr"/>
      <c r="AB105" t="inlineStr"/>
      <c r="AC105" t="inlineStr">
        <is>
          <t>Pg</t>
        </is>
      </c>
      <c r="AD105" t="inlineStr">
        <is>
          <t xml:space="preserve">
flexibler Pg</t>
        </is>
      </c>
      <c r="AE105" t="inlineStr"/>
      <c r="AF105" t="inlineStr"/>
      <c r="AG105" t="inlineStr">
        <is>
          <t>h</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inlineStr"/>
      <c r="AZ105" t="inlineStr"/>
      <c r="BA105" t="n">
        <v>60</v>
      </c>
      <c r="BB105" t="inlineStr">
        <is>
          <t xml:space="preserve">
entgültig nach Rest. festlegen</t>
        </is>
      </c>
      <c r="BC105" t="inlineStr"/>
      <c r="BD105" t="inlineStr"/>
      <c r="BE105" t="inlineStr"/>
      <c r="BF105" t="inlineStr"/>
      <c r="BG105" t="inlineStr">
        <is>
          <t>ja vor</t>
        </is>
      </c>
      <c r="BH105" t="n">
        <v>7</v>
      </c>
      <c r="BI105" t="inlineStr"/>
      <c r="BJ105" t="inlineStr">
        <is>
          <t>Gewebe</t>
        </is>
      </c>
      <c r="BK105" t="inlineStr"/>
      <c r="BL105" t="inlineStr"/>
      <c r="BM105" t="inlineStr"/>
      <c r="BN105" t="inlineStr"/>
      <c r="BO105" t="inlineStr"/>
      <c r="BP105" t="inlineStr">
        <is>
          <t>mit Volvelle</t>
        </is>
      </c>
      <c r="BQ105" t="inlineStr"/>
      <c r="BR105" t="inlineStr"/>
      <c r="BS105" t="inlineStr"/>
      <c r="BT105" t="inlineStr">
        <is>
          <t>x</t>
        </is>
      </c>
      <c r="BU105" t="inlineStr"/>
      <c r="BV105" t="inlineStr">
        <is>
          <t>x</t>
        </is>
      </c>
      <c r="BW105" t="inlineStr"/>
      <c r="BX105" t="inlineStr"/>
      <c r="BY105" t="inlineStr"/>
      <c r="BZ105" t="inlineStr"/>
      <c r="CA105" t="inlineStr"/>
      <c r="CB105" t="inlineStr"/>
      <c r="CC105" t="inlineStr"/>
      <c r="CD105" t="inlineStr"/>
      <c r="CE105" t="inlineStr"/>
      <c r="CF105" t="inlineStr"/>
      <c r="CG105" t="n">
        <v>4</v>
      </c>
      <c r="CH105" t="inlineStr">
        <is>
          <t>Fehlstellen mit JP ergänzen, in sito arbeiten, Kante an VD sichern</t>
        </is>
      </c>
      <c r="CI105" t="inlineStr"/>
      <c r="CJ105" t="inlineStr"/>
      <c r="CK105" t="inlineStr"/>
      <c r="CL105" t="inlineStr"/>
      <c r="CM105" t="inlineStr">
        <is>
          <t>x</t>
        </is>
      </c>
      <c r="CN105" t="inlineStr"/>
      <c r="CO105" t="inlineStr"/>
      <c r="CP105" t="inlineStr">
        <is>
          <t>x</t>
        </is>
      </c>
      <c r="CQ105" t="inlineStr"/>
      <c r="CR105" t="inlineStr"/>
      <c r="CS105" t="inlineStr"/>
      <c r="CT105" t="inlineStr"/>
      <c r="CU105" t="inlineStr"/>
      <c r="CV105" t="inlineStr"/>
      <c r="CW105" t="inlineStr"/>
      <c r="CX105" t="inlineStr"/>
      <c r="CY105" t="inlineStr"/>
      <c r="CZ105" t="n">
        <v>3</v>
      </c>
      <c r="DA105" t="inlineStr">
        <is>
          <t>nur das nötigste, Spiegel (ggf. nur am Rand) fixieren (nicht ablösen und vollflächig verkleben)</t>
        </is>
      </c>
      <c r="DB105" t="inlineStr">
        <is>
          <t>x</t>
        </is>
      </c>
      <c r="DC105" t="inlineStr">
        <is>
          <t>x</t>
        </is>
      </c>
      <c r="DD105" t="inlineStr">
        <is>
          <t>1000112233</t>
        </is>
      </c>
      <c r="DE105" t="inlineStr">
        <is>
          <t>L-1563-170015858</t>
        </is>
      </c>
      <c r="DF105" t="inlineStr">
        <is>
          <t>Aal</t>
        </is>
      </c>
      <c r="DG105" t="inlineStr">
        <is>
          <t>DBSM/F/Bö</t>
        </is>
      </c>
      <c r="DH105" t="inlineStr">
        <is>
          <t>Bö B I 529</t>
        </is>
      </c>
      <c r="DI105" t="inlineStr">
        <is>
          <t>Bö B I 529</t>
        </is>
      </c>
      <c r="DJ105" t="inlineStr">
        <is>
          <t xml:space="preserve">De furtivis literarum notis, vulgo de ziferis libri 4 : </t>
        </is>
      </c>
      <c r="DK105" t="inlineStr">
        <is>
          <t xml:space="preserve"> : </t>
        </is>
      </c>
      <c r="DL105" t="inlineStr">
        <is>
          <t>[10] Bl., 228 S.</t>
        </is>
      </c>
      <c r="DM105" t="inlineStr"/>
    </row>
    <row r="106">
      <c r="A106" t="inlineStr">
        <is>
          <t>Schreibmeister</t>
        </is>
      </c>
      <c r="B106" t="b">
        <v>1</v>
      </c>
      <c r="C106" t="n">
        <v>105</v>
      </c>
      <c r="D106" t="inlineStr">
        <is>
          <t>L-1661-154496189</t>
        </is>
      </c>
      <c r="E106" t="inlineStr">
        <is>
          <t>Aal</t>
        </is>
      </c>
      <c r="F106" t="inlineStr">
        <is>
          <t>99409051X</t>
        </is>
      </c>
      <c r="G106" t="inlineStr">
        <is>
          <t>https://portal.dnb.de/opac.htm?method=simpleSearch&amp;cqlMode=true&amp;query=idn%3D99409051X</t>
        </is>
      </c>
      <c r="H106" t="inlineStr">
        <is>
          <t>Bö B I 532</t>
        </is>
      </c>
      <c r="I106" t="inlineStr">
        <is>
          <t>Bö B I 532</t>
        </is>
      </c>
      <c r="J106" t="inlineStr"/>
      <c r="K106" t="inlineStr">
        <is>
          <t>X</t>
        </is>
      </c>
      <c r="L106" t="inlineStr">
        <is>
          <t>Halbledereinband</t>
        </is>
      </c>
      <c r="M106" t="inlineStr">
        <is>
          <t>bis 25 cm</t>
        </is>
      </c>
      <c r="N106" t="inlineStr">
        <is>
          <t>180°</t>
        </is>
      </c>
      <c r="O106" t="inlineStr">
        <is>
          <t>gefaltete Blätter, hohler Rücken</t>
        </is>
      </c>
      <c r="P106" t="inlineStr"/>
      <c r="Q106" t="inlineStr"/>
      <c r="R106" t="inlineStr"/>
      <c r="S106" t="n">
        <v>0</v>
      </c>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x</t>
        </is>
      </c>
      <c r="DC106" t="inlineStr">
        <is>
          <t>x</t>
        </is>
      </c>
      <c r="DD106" t="inlineStr">
        <is>
          <t>99409051X</t>
        </is>
      </c>
      <c r="DE106" t="inlineStr">
        <is>
          <t>L-1661-154496189</t>
        </is>
      </c>
      <c r="DF106" t="inlineStr">
        <is>
          <t>Aal</t>
        </is>
      </c>
      <c r="DG106" t="inlineStr">
        <is>
          <t>DBSM/F/Bö</t>
        </is>
      </c>
      <c r="DH106" t="inlineStr">
        <is>
          <t>Bö B I 532</t>
        </is>
      </c>
      <c r="DI106" t="inlineStr">
        <is>
          <t>Bö B I 532</t>
        </is>
      </c>
      <c r="DJ106" t="inlineStr">
        <is>
          <t>Character, pro notitia linguarum universali : Inventum steganographicum hactenus inauditum quo quilibet suam legendo vernaculam diversas imò omnes lin</t>
        </is>
      </c>
      <c r="DK106" t="inlineStr">
        <is>
          <t xml:space="preserve"> : </t>
        </is>
      </c>
      <c r="DL106" t="inlineStr">
        <is>
          <t>Kupf. Tit. Tit., [105] Bl.</t>
        </is>
      </c>
      <c r="DM106" t="inlineStr"/>
    </row>
    <row r="107">
      <c r="A107" t="inlineStr">
        <is>
          <t>Schreibmeister</t>
        </is>
      </c>
      <c r="B107" t="b">
        <v>1</v>
      </c>
      <c r="C107" t="n">
        <v>106</v>
      </c>
      <c r="D107" t="inlineStr">
        <is>
          <t>L-1560-16023820X</t>
        </is>
      </c>
      <c r="E107" t="inlineStr">
        <is>
          <t>Aal</t>
        </is>
      </c>
      <c r="F107" t="inlineStr">
        <is>
          <t>99558690X</t>
        </is>
      </c>
      <c r="G107" t="inlineStr">
        <is>
          <t>https://portal.dnb.de/opac.htm?method=simpleSearch&amp;cqlMode=true&amp;query=idn%3D99558690X</t>
        </is>
      </c>
      <c r="H107" t="inlineStr">
        <is>
          <t>Bö B I 537</t>
        </is>
      </c>
      <c r="I107" t="inlineStr">
        <is>
          <t>Bö B I 537</t>
        </is>
      </c>
      <c r="J107" t="inlineStr"/>
      <c r="K107" t="inlineStr">
        <is>
          <t>X</t>
        </is>
      </c>
      <c r="L107" t="inlineStr">
        <is>
          <t>Broschur</t>
        </is>
      </c>
      <c r="M107" t="inlineStr">
        <is>
          <t>bis 25 cm</t>
        </is>
      </c>
      <c r="N107" t="inlineStr">
        <is>
          <t>180°</t>
        </is>
      </c>
      <c r="O107" t="inlineStr"/>
      <c r="P107" t="inlineStr"/>
      <c r="Q107" t="inlineStr"/>
      <c r="R107" t="inlineStr"/>
      <c r="S107" t="n">
        <v>0</v>
      </c>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x</t>
        </is>
      </c>
      <c r="DC107" t="inlineStr">
        <is>
          <t>x</t>
        </is>
      </c>
      <c r="DD107" t="inlineStr">
        <is>
          <t>99558690X</t>
        </is>
      </c>
      <c r="DE107" t="inlineStr">
        <is>
          <t>L-1560-16023820X</t>
        </is>
      </c>
      <c r="DF107" t="inlineStr">
        <is>
          <t>Aal</t>
        </is>
      </c>
      <c r="DG107" t="inlineStr">
        <is>
          <t>DBSM/F/Bö</t>
        </is>
      </c>
      <c r="DH107" t="inlineStr">
        <is>
          <t>Bö B I 537</t>
        </is>
      </c>
      <c r="DI107" t="inlineStr">
        <is>
          <t>Bö B I 537</t>
        </is>
      </c>
      <c r="DJ107" t="inlineStr">
        <is>
          <t xml:space="preserve">Della nuova Inventione della vera scienza delle cifre : </t>
        </is>
      </c>
      <c r="DK107" t="inlineStr">
        <is>
          <t xml:space="preserve"> : </t>
        </is>
      </c>
      <c r="DL107" t="inlineStr">
        <is>
          <t>[1] leer. u. [11] Bl.</t>
        </is>
      </c>
      <c r="DM107" t="inlineStr"/>
    </row>
    <row r="108">
      <c r="A108" t="inlineStr">
        <is>
          <t>Schreibmeister</t>
        </is>
      </c>
      <c r="B108" t="b">
        <v>1</v>
      </c>
      <c r="C108" t="n">
        <v>107</v>
      </c>
      <c r="D108" t="inlineStr">
        <is>
          <t>L-1620-163679193</t>
        </is>
      </c>
      <c r="E108" t="inlineStr">
        <is>
          <t>Aal</t>
        </is>
      </c>
      <c r="F108" t="inlineStr">
        <is>
          <t>997334037</t>
        </is>
      </c>
      <c r="G108" t="inlineStr">
        <is>
          <t>https://portal.dnb.de/opac.htm?method=simpleSearch&amp;cqlMode=true&amp;query=idn%3D997334037</t>
        </is>
      </c>
      <c r="H108" t="inlineStr">
        <is>
          <t>Bö B I 543</t>
        </is>
      </c>
      <c r="I108" t="inlineStr">
        <is>
          <t>Bö B I 543</t>
        </is>
      </c>
      <c r="J108" t="inlineStr"/>
      <c r="K108" t="inlineStr">
        <is>
          <t>X</t>
        </is>
      </c>
      <c r="L108" t="inlineStr">
        <is>
          <t>Ledereinband</t>
        </is>
      </c>
      <c r="M108" t="inlineStr">
        <is>
          <t>bis 25 cm</t>
        </is>
      </c>
      <c r="N108" t="inlineStr">
        <is>
          <t>80° bis 110°, einseitig digitalisierbar?</t>
        </is>
      </c>
      <c r="O108" t="inlineStr">
        <is>
          <t>gefaltete Blätter</t>
        </is>
      </c>
      <c r="P108" t="inlineStr"/>
      <c r="Q108" t="inlineStr">
        <is>
          <t>Kassette</t>
        </is>
      </c>
      <c r="R108" t="inlineStr">
        <is>
          <t>Nein</t>
        </is>
      </c>
      <c r="S108" t="n">
        <v>1</v>
      </c>
      <c r="T108" t="inlineStr"/>
      <c r="U108" t="inlineStr">
        <is>
          <t>gereinigt</t>
        </is>
      </c>
      <c r="V108" t="inlineStr"/>
      <c r="W108" t="inlineStr"/>
      <c r="X108" t="inlineStr"/>
      <c r="Y108" t="inlineStr"/>
      <c r="Z108" t="inlineStr"/>
      <c r="AA108" t="inlineStr"/>
      <c r="AB108" t="inlineStr"/>
      <c r="AC108" t="inlineStr">
        <is>
          <t>L</t>
        </is>
      </c>
      <c r="AD108" t="inlineStr"/>
      <c r="AE108" t="inlineStr"/>
      <c r="AF108" t="inlineStr"/>
      <c r="AG108" t="inlineStr">
        <is>
          <t>f/V</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c r="AX108" t="inlineStr"/>
      <c r="AY108" t="inlineStr"/>
      <c r="AZ108" t="inlineStr"/>
      <c r="BA108" t="n">
        <v>45</v>
      </c>
      <c r="BB108" t="inlineStr"/>
      <c r="BC108" t="inlineStr"/>
      <c r="BD108" t="inlineStr"/>
      <c r="BE108" t="inlineStr"/>
      <c r="BF108" t="inlineStr"/>
      <c r="BG108" t="inlineStr">
        <is>
          <t>n</t>
        </is>
      </c>
      <c r="BH108" t="n">
        <v>0</v>
      </c>
      <c r="BI108" t="inlineStr"/>
      <c r="BJ108" t="inlineStr">
        <is>
          <t>Gewebe</t>
        </is>
      </c>
      <c r="BK108" t="inlineStr"/>
      <c r="BL108" t="inlineStr"/>
      <c r="BM108" t="inlineStr"/>
      <c r="BN108" t="inlineStr"/>
      <c r="BO108" t="inlineStr"/>
      <c r="BP108" t="inlineStr">
        <is>
          <t>Schaden stabil, mit Volvelle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x</t>
        </is>
      </c>
      <c r="DC108" t="inlineStr">
        <is>
          <t>x</t>
        </is>
      </c>
      <c r="DD108" t="inlineStr">
        <is>
          <t>997334037</t>
        </is>
      </c>
      <c r="DE108" t="inlineStr">
        <is>
          <t>L-1620-163679193</t>
        </is>
      </c>
      <c r="DF108" t="inlineStr">
        <is>
          <t>Aal</t>
        </is>
      </c>
      <c r="DG108" t="inlineStr">
        <is>
          <t>DBSM/F/Bö</t>
        </is>
      </c>
      <c r="DH108" t="inlineStr">
        <is>
          <t>Bö B I 543</t>
        </is>
      </c>
      <c r="DI108" t="inlineStr">
        <is>
          <t>Bö B I 543</t>
        </is>
      </c>
      <c r="DJ108" t="inlineStr">
        <is>
          <t xml:space="preserve">Polygraphie ou methode universelle de l'escriture cachée: avec les tables et figures concernants l'effect et l'intelligence d'icelle : </t>
        </is>
      </c>
      <c r="DK108" t="inlineStr">
        <is>
          <t xml:space="preserve"> : </t>
        </is>
      </c>
      <c r="DL108" t="inlineStr">
        <is>
          <t>388 S., [4] Bl.</t>
        </is>
      </c>
      <c r="DM108" t="inlineStr"/>
    </row>
    <row r="109">
      <c r="A109" t="inlineStr">
        <is>
          <t>Schreibmeister</t>
        </is>
      </c>
      <c r="B109" t="b">
        <v>1</v>
      </c>
      <c r="C109" t="n">
        <v>108</v>
      </c>
      <c r="D109" t="inlineStr">
        <is>
          <t>L-1797-169617831</t>
        </is>
      </c>
      <c r="E109" t="inlineStr">
        <is>
          <t>Afl</t>
        </is>
      </c>
      <c r="F109" t="inlineStr">
        <is>
          <t>999886444</t>
        </is>
      </c>
      <c r="G109" t="inlineStr">
        <is>
          <t>https://portal.dnb.de/opac.htm?method=simpleSearch&amp;cqlMode=true&amp;query=idn%3D999886444</t>
        </is>
      </c>
      <c r="H109" t="inlineStr">
        <is>
          <t>Bö B I 548</t>
        </is>
      </c>
      <c r="I109" t="inlineStr">
        <is>
          <t>Bö B I 548</t>
        </is>
      </c>
      <c r="J109" t="inlineStr"/>
      <c r="K109" t="inlineStr">
        <is>
          <t>X</t>
        </is>
      </c>
      <c r="L109" t="inlineStr">
        <is>
          <t>Halbledereinband</t>
        </is>
      </c>
      <c r="M109" t="inlineStr">
        <is>
          <t>bis 35 cm</t>
        </is>
      </c>
      <c r="N109" t="inlineStr">
        <is>
          <t>180°</t>
        </is>
      </c>
      <c r="O109" t="inlineStr">
        <is>
          <t>fester Rücken mit Schmuckprägung</t>
        </is>
      </c>
      <c r="P109" t="inlineStr"/>
      <c r="Q109" t="inlineStr"/>
      <c r="R109" t="inlineStr"/>
      <c r="S109" t="n">
        <v>0</v>
      </c>
      <c r="T109" t="inlineStr"/>
      <c r="U109" t="inlineStr"/>
      <c r="V109" t="inlineStr"/>
      <c r="W109" t="inlineStr"/>
      <c r="X109" t="inlineStr"/>
      <c r="Y109" t="inlineStr"/>
      <c r="Z109" t="inlineStr"/>
      <c r="AA109" t="inlineStr"/>
      <c r="AB109" t="inlineStr"/>
      <c r="AC109" t="inlineStr">
        <is>
          <t>HL</t>
        </is>
      </c>
      <c r="AD109" t="inlineStr"/>
      <c r="AE109" t="inlineStr"/>
      <c r="AF109" t="inlineStr"/>
      <c r="AG109" t="inlineStr">
        <is>
          <t>f</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80</v>
      </c>
      <c r="BB109" t="inlineStr"/>
      <c r="BC109" t="inlineStr"/>
      <c r="BD109" t="inlineStr"/>
      <c r="BE109" t="inlineStr"/>
      <c r="BF109" t="inlineStr"/>
      <c r="BG109" t="inlineStr">
        <is>
          <t>n</t>
        </is>
      </c>
      <c r="BH109" t="n">
        <v>0</v>
      </c>
      <c r="BI109" t="inlineStr"/>
      <c r="BJ109" t="inlineStr"/>
      <c r="BK109" t="inlineStr"/>
      <c r="BL109" t="inlineStr"/>
      <c r="BM109" t="inlineStr">
        <is>
          <t>x</t>
        </is>
      </c>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x</t>
        </is>
      </c>
      <c r="DC109" t="inlineStr">
        <is>
          <t>x</t>
        </is>
      </c>
      <c r="DD109" t="inlineStr">
        <is>
          <t>999886444</t>
        </is>
      </c>
      <c r="DE109" t="inlineStr">
        <is>
          <t>L-1797-169617831</t>
        </is>
      </c>
      <c r="DF109" t="inlineStr">
        <is>
          <t>Afl</t>
        </is>
      </c>
      <c r="DG109" t="inlineStr">
        <is>
          <t>DBSM/F/Bö</t>
        </is>
      </c>
      <c r="DH109" t="inlineStr">
        <is>
          <t>Bö B I 548</t>
        </is>
      </c>
      <c r="DI109" t="inlineStr">
        <is>
          <t>Bö B I 548</t>
        </is>
      </c>
      <c r="DJ109" t="inlineStr">
        <is>
          <t>Pasigraphie, ou premiers élémens du nouvel art-science d'écrire et d'imprimer en une langue de manière à être lu et entendu dans toute autre langue sa</t>
        </is>
      </c>
      <c r="DK109" t="inlineStr">
        <is>
          <t xml:space="preserve">1 : </t>
        </is>
      </c>
      <c r="DL109" t="inlineStr">
        <is>
          <t>2 Bl., 66 S.</t>
        </is>
      </c>
      <c r="DM109" t="inlineStr"/>
    </row>
    <row r="110">
      <c r="A110" t="inlineStr">
        <is>
          <t>Schreibmeister</t>
        </is>
      </c>
      <c r="B110" t="b">
        <v>1</v>
      </c>
      <c r="C110" t="n">
        <v>109</v>
      </c>
      <c r="D110" t="inlineStr">
        <is>
          <t>L-1979-169617874</t>
        </is>
      </c>
      <c r="E110" t="inlineStr">
        <is>
          <t>Afl</t>
        </is>
      </c>
      <c r="F110" t="inlineStr">
        <is>
          <t>999886479</t>
        </is>
      </c>
      <c r="G110" t="inlineStr">
        <is>
          <t>https://portal.dnb.de/opac.htm?method=simpleSearch&amp;cqlMode=true&amp;query=idn%3D999886479</t>
        </is>
      </c>
      <c r="H110" t="inlineStr">
        <is>
          <t>Bö B I 548</t>
        </is>
      </c>
      <c r="I110" t="inlineStr">
        <is>
          <t>Bö B I 548 (angebunden)</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x</t>
        </is>
      </c>
      <c r="DC110" t="inlineStr">
        <is>
          <t>x</t>
        </is>
      </c>
      <c r="DD110" t="inlineStr">
        <is>
          <t>999886479</t>
        </is>
      </c>
      <c r="DE110" t="inlineStr">
        <is>
          <t>L-1979-169617874</t>
        </is>
      </c>
      <c r="DF110" t="inlineStr">
        <is>
          <t>Afl</t>
        </is>
      </c>
      <c r="DG110" t="inlineStr">
        <is>
          <t>DBSM/F/Bö</t>
        </is>
      </c>
      <c r="DH110" t="inlineStr">
        <is>
          <t>Bö B I 548</t>
        </is>
      </c>
      <c r="DI110" t="inlineStr">
        <is>
          <t>Bö B I 548</t>
        </is>
      </c>
      <c r="DJ110" t="inlineStr">
        <is>
          <t>Pasigraphie, ou premiers élémens du nouvel art-science d'écrire et d'imprimer en une langue de manière à être lu et entendu dans toute autre langue sa</t>
        </is>
      </c>
      <c r="DK110" t="inlineStr">
        <is>
          <t xml:space="preserve">2 : </t>
        </is>
      </c>
      <c r="DL110" t="inlineStr">
        <is>
          <t>63 S.</t>
        </is>
      </c>
      <c r="DM110" t="inlineStr"/>
    </row>
    <row r="111">
      <c r="A111" t="inlineStr">
        <is>
          <t>Schreibmeister</t>
        </is>
      </c>
      <c r="B111" t="b">
        <v>1</v>
      </c>
      <c r="C111" t="n">
        <v>110</v>
      </c>
      <c r="D111" t="inlineStr">
        <is>
          <t>L-1719-154309494</t>
        </is>
      </c>
      <c r="E111" t="inlineStr">
        <is>
          <t>Aal</t>
        </is>
      </c>
      <c r="F111" t="inlineStr">
        <is>
          <t>994029276</t>
        </is>
      </c>
      <c r="G111" t="inlineStr">
        <is>
          <t>https://portal.dnb.de/opac.htm?method=simpleSearch&amp;cqlMode=true&amp;query=idn%3D994029276</t>
        </is>
      </c>
      <c r="H111" t="inlineStr">
        <is>
          <t>Bö B III 143/4°</t>
        </is>
      </c>
      <c r="I111" t="inlineStr">
        <is>
          <t>Bö B III 143/4°</t>
        </is>
      </c>
      <c r="J111" t="inlineStr"/>
      <c r="K111" t="inlineStr">
        <is>
          <t>X</t>
        </is>
      </c>
      <c r="L111" t="inlineStr">
        <is>
          <t>Halbledereinband</t>
        </is>
      </c>
      <c r="M111" t="inlineStr">
        <is>
          <t>bis 35 cm</t>
        </is>
      </c>
      <c r="N111" t="inlineStr">
        <is>
          <t>80° bis 110°, einseitig digitalisierbar?</t>
        </is>
      </c>
      <c r="O111" t="inlineStr">
        <is>
          <t>fester Rücken mit Schmuckprägung, gefaltete Blätter</t>
        </is>
      </c>
      <c r="P111" t="inlineStr"/>
      <c r="Q111" t="inlineStr"/>
      <c r="R111" t="inlineStr"/>
      <c r="S111" t="n">
        <v>1</v>
      </c>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x</t>
        </is>
      </c>
      <c r="DC111" t="inlineStr">
        <is>
          <t>x</t>
        </is>
      </c>
      <c r="DD111" t="inlineStr">
        <is>
          <t>994029276</t>
        </is>
      </c>
      <c r="DE111" t="inlineStr">
        <is>
          <t>L-1719-154309494</t>
        </is>
      </c>
      <c r="DF111" t="inlineStr">
        <is>
          <t>Aal</t>
        </is>
      </c>
      <c r="DG111" t="inlineStr">
        <is>
          <t>DBSM/F/Bö</t>
        </is>
      </c>
      <c r="DH111" t="inlineStr">
        <is>
          <t>Bö B III 143/4°</t>
        </is>
      </c>
      <c r="DI111" t="inlineStr">
        <is>
          <t>Bö B III 143/4°</t>
        </is>
      </c>
      <c r="DJ111" t="inlineStr">
        <is>
          <t xml:space="preserve">Arte nuevo de escribir por preceptos geometricos, y reglas mathematicas : </t>
        </is>
      </c>
      <c r="DK111" t="inlineStr">
        <is>
          <t xml:space="preserve"> : </t>
        </is>
      </c>
      <c r="DL111" t="inlineStr">
        <is>
          <t>Kupfertitel, [2] figürl. Kupfer, [10] ungezählte Blätter, Kupferproträt d. Verf., 165 S., [38] eingeschaltete Kupfer</t>
        </is>
      </c>
      <c r="DM111" t="inlineStr"/>
    </row>
    <row r="112">
      <c r="A112" t="inlineStr">
        <is>
          <t>Schreibmeister</t>
        </is>
      </c>
      <c r="B112" t="b">
        <v>1</v>
      </c>
      <c r="C112" t="n">
        <v>111</v>
      </c>
      <c r="D112" t="inlineStr">
        <is>
          <t>L-1679-174114281</t>
        </is>
      </c>
      <c r="E112" t="inlineStr">
        <is>
          <t>Aal</t>
        </is>
      </c>
      <c r="F112" t="inlineStr">
        <is>
          <t>1001306082</t>
        </is>
      </c>
      <c r="G112" t="inlineStr">
        <is>
          <t>https://portal.dnb.de/opac.htm?method=simpleSearch&amp;cqlMode=true&amp;query=idn%3D1001306082</t>
        </is>
      </c>
      <c r="H112" t="inlineStr">
        <is>
          <t>Bö B III 144</t>
        </is>
      </c>
      <c r="I112" t="inlineStr">
        <is>
          <t>Bö B III 144</t>
        </is>
      </c>
      <c r="J112" t="inlineStr"/>
      <c r="K112" t="inlineStr">
        <is>
          <t>X</t>
        </is>
      </c>
      <c r="L112" t="inlineStr">
        <is>
          <t>Pergamentband</t>
        </is>
      </c>
      <c r="M112" t="inlineStr">
        <is>
          <t>bis 25 cm</t>
        </is>
      </c>
      <c r="N112" t="inlineStr">
        <is>
          <t>80° bis 110°, einseitig digitalisierbar?</t>
        </is>
      </c>
      <c r="O112" t="inlineStr">
        <is>
          <t>hohler Rücken, welliger Buchblock, gefaltete Blätter, Einband mit Schutz- oder Stoßkanten, Schrift bis in den Falz</t>
        </is>
      </c>
      <c r="P112" t="inlineStr"/>
      <c r="Q112" t="inlineStr"/>
      <c r="R112" t="inlineStr"/>
      <c r="S112" t="n">
        <v>1</v>
      </c>
      <c r="T112" t="inlineStr"/>
      <c r="U112" t="inlineStr"/>
      <c r="V112" t="inlineStr"/>
      <c r="W112" t="inlineStr"/>
      <c r="X112" t="inlineStr"/>
      <c r="Y112" t="inlineStr"/>
      <c r="Z112" t="inlineStr"/>
      <c r="AA112" t="inlineStr"/>
      <c r="AB112" t="inlineStr"/>
      <c r="AC112" t="inlineStr">
        <is>
          <t>Pg</t>
        </is>
      </c>
      <c r="AD112" t="inlineStr"/>
      <c r="AE112" t="inlineStr"/>
      <c r="AF112" t="inlineStr"/>
      <c r="AG112" t="inlineStr">
        <is>
          <t>h</t>
        </is>
      </c>
      <c r="AH112" t="inlineStr">
        <is>
          <t>x</t>
        </is>
      </c>
      <c r="AI112" t="inlineStr"/>
      <c r="AJ112" t="inlineStr"/>
      <c r="AK112" t="inlineStr"/>
      <c r="AL112" t="inlineStr"/>
      <c r="AM112" t="inlineStr">
        <is>
          <t>Pa</t>
        </is>
      </c>
      <c r="AN112" t="inlineStr"/>
      <c r="AO112" t="inlineStr"/>
      <c r="AP112" t="inlineStr"/>
      <c r="AQ112" t="inlineStr"/>
      <c r="AR112" t="inlineStr"/>
      <c r="AS112" t="inlineStr"/>
      <c r="AT112" t="inlineStr">
        <is>
          <t>x</t>
        </is>
      </c>
      <c r="AU112" t="inlineStr">
        <is>
          <t>B: 10x16
F: 33x42</t>
        </is>
      </c>
      <c r="AV112" t="inlineStr">
        <is>
          <t>x</t>
        </is>
      </c>
      <c r="AW112" t="inlineStr"/>
      <c r="AX112" t="inlineStr"/>
      <c r="AY112" t="n">
        <v>2</v>
      </c>
      <c r="AZ112" t="inlineStr">
        <is>
          <t>x</t>
        </is>
      </c>
      <c r="BA112" t="n">
        <v>60</v>
      </c>
      <c r="BB112" t="inlineStr"/>
      <c r="BC112" t="inlineStr"/>
      <c r="BD112" t="inlineStr"/>
      <c r="BE112" t="inlineStr"/>
      <c r="BF112" t="inlineStr"/>
      <c r="BG112" t="inlineStr">
        <is>
          <t>n</t>
        </is>
      </c>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x</t>
        </is>
      </c>
      <c r="DC112" t="inlineStr">
        <is>
          <t>x</t>
        </is>
      </c>
      <c r="DD112" t="inlineStr">
        <is>
          <t>1001306082</t>
        </is>
      </c>
      <c r="DE112" t="inlineStr">
        <is>
          <t>L-1679-174114281</t>
        </is>
      </c>
      <c r="DF112" t="inlineStr">
        <is>
          <t>Aal</t>
        </is>
      </c>
      <c r="DG112" t="inlineStr">
        <is>
          <t>DBSM/F/Bö</t>
        </is>
      </c>
      <c r="DH112" t="inlineStr">
        <is>
          <t>Bö B III 144</t>
        </is>
      </c>
      <c r="DI112" t="inlineStr">
        <is>
          <t>Bö B III 144</t>
        </is>
      </c>
      <c r="DJ112" t="inlineStr">
        <is>
          <t>Der @Curiose Schreiber : Von allerley künstlichen und erdencklichen Arthen zu schreiben/ Itzt Mit vielen andern Raritäten/ auch Figuren die Proportion</t>
        </is>
      </c>
      <c r="DK112" t="inlineStr">
        <is>
          <t xml:space="preserve"> : </t>
        </is>
      </c>
      <c r="DL112" t="inlineStr">
        <is>
          <t>[5] Bl., 80 [i.e. 94] S., [8] Bl., 272 S., [8] Bl., [5] gef. Bl., [8] Bl.</t>
        </is>
      </c>
      <c r="DM112" t="inlineStr"/>
    </row>
    <row r="113">
      <c r="A113" t="inlineStr">
        <is>
          <t>Schreibmeister</t>
        </is>
      </c>
      <c r="B113" t="b">
        <v>1</v>
      </c>
      <c r="C113" t="n">
        <v>112</v>
      </c>
      <c r="D113" t="inlineStr">
        <is>
          <t>L-1535-177605987</t>
        </is>
      </c>
      <c r="E113" t="inlineStr">
        <is>
          <t>Aal</t>
        </is>
      </c>
      <c r="F113" t="inlineStr">
        <is>
          <t>1002571642</t>
        </is>
      </c>
      <c r="G113" t="inlineStr">
        <is>
          <t>https://portal.dnb.de/opac.htm?method=simpleSearch&amp;cqlMode=true&amp;query=idn%3D1002571642</t>
        </is>
      </c>
      <c r="H113" t="inlineStr">
        <is>
          <t>Bö B III 152</t>
        </is>
      </c>
      <c r="I113" t="inlineStr">
        <is>
          <t>Bö B III 152</t>
        </is>
      </c>
      <c r="J113" t="inlineStr"/>
      <c r="K113" t="inlineStr">
        <is>
          <t>X</t>
        </is>
      </c>
      <c r="L113" t="inlineStr">
        <is>
          <t>Ledereinband</t>
        </is>
      </c>
      <c r="M113" t="inlineStr">
        <is>
          <t>bis 25 cm</t>
        </is>
      </c>
      <c r="N113" t="inlineStr">
        <is>
          <t>180°</t>
        </is>
      </c>
      <c r="O113" t="inlineStr"/>
      <c r="P113" t="inlineStr"/>
      <c r="Q113" t="inlineStr">
        <is>
          <t xml:space="preserve">Papierumschlag </t>
        </is>
      </c>
      <c r="R113" t="inlineStr">
        <is>
          <t>Ja</t>
        </is>
      </c>
      <c r="S113" t="n">
        <v>2</v>
      </c>
      <c r="T113" t="inlineStr"/>
      <c r="U113" t="inlineStr"/>
      <c r="V113" t="inlineStr"/>
      <c r="W113" t="inlineStr"/>
      <c r="X113" t="inlineStr"/>
      <c r="Y113" t="inlineStr"/>
      <c r="Z113" t="inlineStr"/>
      <c r="AA113" t="inlineStr"/>
      <c r="AB113" t="inlineStr"/>
      <c r="AC113" t="inlineStr">
        <is>
          <t>Br</t>
        </is>
      </c>
      <c r="AD113" t="inlineStr"/>
      <c r="AE113" t="inlineStr"/>
      <c r="AF113" t="inlineStr"/>
      <c r="AG113" t="inlineStr"/>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is>
          <t>x</t>
        </is>
      </c>
      <c r="AW113" t="inlineStr"/>
      <c r="AX113" t="inlineStr">
        <is>
          <t>x</t>
        </is>
      </c>
      <c r="AY113" t="inlineStr"/>
      <c r="AZ113" t="inlineStr"/>
      <c r="BA113" t="inlineStr">
        <is>
          <t>nur 110</t>
        </is>
      </c>
      <c r="BB113" t="inlineStr"/>
      <c r="BC113" t="inlineStr"/>
      <c r="BD113" t="inlineStr"/>
      <c r="BE113" t="inlineStr"/>
      <c r="BF113" t="inlineStr">
        <is>
          <t>x</t>
        </is>
      </c>
      <c r="BG113" t="inlineStr">
        <is>
          <t>ja vor</t>
        </is>
      </c>
      <c r="BH113" t="n">
        <v>5</v>
      </c>
      <c r="BI113" t="inlineStr"/>
      <c r="BJ113" t="inlineStr"/>
      <c r="BK113" t="inlineStr"/>
      <c r="BL113" t="inlineStr"/>
      <c r="BM113" t="inlineStr"/>
      <c r="BN113" t="inlineStr">
        <is>
          <t>x sauer</t>
        </is>
      </c>
      <c r="BO113" t="inlineStr">
        <is>
          <t>x</t>
        </is>
      </c>
      <c r="BP113" t="inlineStr">
        <is>
          <t>Schaden am Umschlag stabil</t>
        </is>
      </c>
      <c r="BQ113" t="inlineStr"/>
      <c r="BR113" t="inlineStr"/>
      <c r="BS113" t="inlineStr">
        <is>
          <t>Jurismappe (Einband mit Schaden)</t>
        </is>
      </c>
      <c r="BT113" t="inlineStr">
        <is>
          <t>x</t>
        </is>
      </c>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is>
          <t>x</t>
        </is>
      </c>
      <c r="CR113" t="inlineStr"/>
      <c r="CS113" t="inlineStr">
        <is>
          <t>x</t>
        </is>
      </c>
      <c r="CT113" t="inlineStr"/>
      <c r="CU113" t="inlineStr"/>
      <c r="CV113" t="inlineStr"/>
      <c r="CW113" t="inlineStr"/>
      <c r="CX113" t="inlineStr"/>
      <c r="CY113" t="inlineStr"/>
      <c r="CZ113" t="n">
        <v>5</v>
      </c>
      <c r="DA113" t="inlineStr">
        <is>
          <t>das Nötigste, Einband lassen (ist stabil)</t>
        </is>
      </c>
      <c r="DB113" t="inlineStr">
        <is>
          <t>x</t>
        </is>
      </c>
      <c r="DC113" t="inlineStr">
        <is>
          <t>x</t>
        </is>
      </c>
      <c r="DD113" t="inlineStr">
        <is>
          <t>1002571642</t>
        </is>
      </c>
      <c r="DE113" t="inlineStr">
        <is>
          <t>L-1535-177605987</t>
        </is>
      </c>
      <c r="DF113" t="inlineStr">
        <is>
          <t>Aal</t>
        </is>
      </c>
      <c r="DG113" t="inlineStr">
        <is>
          <t>DBSM/F/Bö</t>
        </is>
      </c>
      <c r="DH113" t="inlineStr">
        <is>
          <t>Bö B III 152</t>
        </is>
      </c>
      <c r="DI113" t="inlineStr">
        <is>
          <t>Bö B III 152</t>
        </is>
      </c>
      <c r="DJ113" t="inlineStr">
        <is>
          <t>Thesavro De Scrit=||tori|| : opera artificiosa laquale con grandissima arte, si per pratica|| come per geometria insegna a Scruere diuerse sorte litte</t>
        </is>
      </c>
      <c r="DK113" t="inlineStr">
        <is>
          <t xml:space="preserve"> : </t>
        </is>
      </c>
      <c r="DL113" t="inlineStr">
        <is>
          <t>[48] Bl. Holzschn. u. typogr. Text.</t>
        </is>
      </c>
      <c r="DM113" t="inlineStr"/>
    </row>
    <row r="114">
      <c r="A114" t="inlineStr">
        <is>
          <t>Schreibmeister</t>
        </is>
      </c>
      <c r="B114" t="b">
        <v>1</v>
      </c>
      <c r="C114" t="n">
        <v>113</v>
      </c>
      <c r="D114" t="inlineStr">
        <is>
          <t>L-1538-16858381X</t>
        </is>
      </c>
      <c r="E114" t="inlineStr">
        <is>
          <t>Hal</t>
        </is>
      </c>
      <c r="F114" t="inlineStr">
        <is>
          <t>999592254</t>
        </is>
      </c>
      <c r="G114" t="inlineStr">
        <is>
          <t>https://portal.dnb.de/opac.htm?method=simpleSearch&amp;cqlMode=true&amp;query=idn%3D999592254</t>
        </is>
      </c>
      <c r="H114" t="inlineStr">
        <is>
          <t>Bö H 146</t>
        </is>
      </c>
      <c r="I114" t="inlineStr">
        <is>
          <t>Bö H 146</t>
        </is>
      </c>
      <c r="J114" t="inlineStr"/>
      <c r="K114" t="inlineStr"/>
      <c r="L114" t="inlineStr"/>
      <c r="M114" t="inlineStr">
        <is>
          <t>bis 25 cm</t>
        </is>
      </c>
      <c r="N114" t="inlineStr"/>
      <c r="O114" t="inlineStr"/>
      <c r="P114" t="inlineStr"/>
      <c r="Q114" t="inlineStr"/>
      <c r="R114" t="inlineStr"/>
      <c r="S114" t="inlineStr"/>
      <c r="T114" t="inlineStr"/>
      <c r="U114" t="inlineStr"/>
      <c r="V114" t="inlineStr"/>
      <c r="W114" t="inlineStr"/>
      <c r="X114" t="inlineStr"/>
      <c r="Y114" t="inlineStr"/>
      <c r="Z114" t="inlineStr">
        <is>
          <t>QF (25x18)</t>
        </is>
      </c>
      <c r="AA114" t="inlineStr"/>
      <c r="AB114" t="inlineStr"/>
      <c r="AC114" t="inlineStr">
        <is>
          <t>HPg</t>
        </is>
      </c>
      <c r="AD114" t="inlineStr"/>
      <c r="AE114" t="inlineStr"/>
      <c r="AF114" t="inlineStr"/>
      <c r="AG114" t="inlineStr">
        <is>
          <t>h/E</t>
        </is>
      </c>
      <c r="AH114" t="inlineStr"/>
      <c r="AI114" t="inlineStr"/>
      <c r="AJ114" t="inlineStr"/>
      <c r="AK114" t="inlineStr"/>
      <c r="AL114" t="inlineStr"/>
      <c r="AM114" t="inlineStr">
        <is>
          <t>Pg</t>
        </is>
      </c>
      <c r="AN114" t="inlineStr"/>
      <c r="AO114" t="inlineStr"/>
      <c r="AP114" t="inlineStr"/>
      <c r="AQ114" t="inlineStr"/>
      <c r="AR114" t="inlineStr"/>
      <c r="AS114" t="inlineStr"/>
      <c r="AT114" t="inlineStr"/>
      <c r="AU114" t="inlineStr"/>
      <c r="AV114" t="inlineStr"/>
      <c r="AW114" t="inlineStr"/>
      <c r="AX114" t="inlineStr">
        <is>
          <t>x</t>
        </is>
      </c>
      <c r="AY114" t="inlineStr"/>
      <c r="AZ114" t="inlineStr"/>
      <c r="BA114" t="n">
        <v>110</v>
      </c>
      <c r="BB114" t="inlineStr"/>
      <c r="BC114" t="inlineStr"/>
      <c r="BD114" t="inlineStr"/>
      <c r="BE114" t="inlineStr"/>
      <c r="BF114" t="inlineStr"/>
      <c r="BG114" t="inlineStr">
        <is>
          <t>n</t>
        </is>
      </c>
      <c r="BH114" t="n">
        <v>0</v>
      </c>
      <c r="BI114" t="inlineStr"/>
      <c r="BJ114" t="inlineStr">
        <is>
          <t>Gewebe</t>
        </is>
      </c>
      <c r="BK114" t="inlineStr"/>
      <c r="BL114" t="inlineStr"/>
      <c r="BM114" t="inlineStr"/>
      <c r="BN114" t="inlineStr"/>
      <c r="BO114" t="inlineStr"/>
      <c r="BP114" t="inlineStr">
        <is>
          <t>ist eine Handschrift</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x</t>
        </is>
      </c>
      <c r="DC114" t="inlineStr"/>
      <c r="DD114" t="inlineStr">
        <is>
          <t>999592254</t>
        </is>
      </c>
      <c r="DE114" t="inlineStr">
        <is>
          <t>L-1538-16858381X</t>
        </is>
      </c>
      <c r="DF114" t="inlineStr">
        <is>
          <t>Hal</t>
        </is>
      </c>
      <c r="DG114" t="inlineStr">
        <is>
          <t>DBSM/F/Bö</t>
        </is>
      </c>
      <c r="DH114" t="inlineStr">
        <is>
          <t>Bö H 146</t>
        </is>
      </c>
      <c r="DI114" t="inlineStr">
        <is>
          <t>Bö H 146</t>
        </is>
      </c>
      <c r="DJ114" t="inlineStr">
        <is>
          <t>Ein @gute Ordnung vnnd Kurtze vnnterricht der|| fürnembsten grunde aus denen die Jungen Zierlichs|| schreibens begirlich mit besonnderer, kunst vnd be</t>
        </is>
      </c>
      <c r="DK114" t="inlineStr">
        <is>
          <t xml:space="preserve"> : </t>
        </is>
      </c>
      <c r="DL114" t="inlineStr">
        <is>
          <t>[21] Bl. Perg., beidseitig beschr. u. m. Gold gehöht</t>
        </is>
      </c>
      <c r="DM114" t="inlineStr"/>
    </row>
    <row r="115">
      <c r="A115" t="inlineStr">
        <is>
          <t>Schreibmeister</t>
        </is>
      </c>
      <c r="B115" t="b">
        <v>1</v>
      </c>
      <c r="C115" t="inlineStr"/>
      <c r="D115" t="inlineStr">
        <is>
          <t>L-9999-156026031</t>
        </is>
      </c>
      <c r="E115" t="inlineStr">
        <is>
          <t>Hal</t>
        </is>
      </c>
      <c r="F115" t="inlineStr">
        <is>
          <t>994483619</t>
        </is>
      </c>
      <c r="G115" t="inlineStr"/>
      <c r="H115" t="inlineStr">
        <is>
          <t>Bö H 168</t>
        </is>
      </c>
      <c r="I115" t="inlineStr">
        <is>
          <t>Bö H 168</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is>
          <t>994483619</t>
        </is>
      </c>
      <c r="DE115" t="inlineStr">
        <is>
          <t>L-9999-156026031</t>
        </is>
      </c>
      <c r="DF115" t="inlineStr">
        <is>
          <t>Hal</t>
        </is>
      </c>
      <c r="DG115" t="inlineStr">
        <is>
          <t>DBSM/F/Bö</t>
        </is>
      </c>
      <c r="DH115" t="inlineStr">
        <is>
          <t>Bö H 168</t>
        </is>
      </c>
      <c r="DI115" t="inlineStr">
        <is>
          <t>Bö H 168</t>
        </is>
      </c>
      <c r="DJ115" t="inlineStr">
        <is>
          <t xml:space="preserve">[Handgeschriebene Schreibvorlage] : </t>
        </is>
      </c>
      <c r="DK115" t="inlineStr">
        <is>
          <t xml:space="preserve"> : </t>
        </is>
      </c>
      <c r="DL115" t="inlineStr">
        <is>
          <t>[Bl. 12]</t>
        </is>
      </c>
      <c r="DM115" t="inlineStr"/>
    </row>
    <row r="116">
      <c r="A116" t="inlineStr">
        <is>
          <t>Schreibmeister</t>
        </is>
      </c>
      <c r="B116" t="b">
        <v>1</v>
      </c>
      <c r="C116" t="inlineStr"/>
      <c r="D116" t="inlineStr">
        <is>
          <t>L-9999-167946870</t>
        </is>
      </c>
      <c r="E116" t="inlineStr">
        <is>
          <t>Hal</t>
        </is>
      </c>
      <c r="F116" t="inlineStr">
        <is>
          <t>999347039</t>
        </is>
      </c>
      <c r="G116" t="inlineStr"/>
      <c r="H116" t="inlineStr">
        <is>
          <t>Bö H 168</t>
        </is>
      </c>
      <c r="I116" t="inlineStr">
        <is>
          <t>Bö H 168</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is>
          <t>999347039</t>
        </is>
      </c>
      <c r="DE116" t="inlineStr">
        <is>
          <t>L-9999-167946870</t>
        </is>
      </c>
      <c r="DF116" t="inlineStr">
        <is>
          <t>Hal</t>
        </is>
      </c>
      <c r="DG116" t="inlineStr">
        <is>
          <t>DBSM/F/Bö</t>
        </is>
      </c>
      <c r="DH116" t="inlineStr">
        <is>
          <t>Bö H 168</t>
        </is>
      </c>
      <c r="DI116" t="inlineStr">
        <is>
          <t>Bö H 168</t>
        </is>
      </c>
      <c r="DJ116" t="inlineStr">
        <is>
          <t xml:space="preserve">[Handgeschriebene Schreibvorlagen:] Round Text Alphabet; The Old English Alphabet; The Italic Print Alphabet [u.a.] James Fairlie scripsit [bezw. Bl. </t>
        </is>
      </c>
      <c r="DK116" t="inlineStr">
        <is>
          <t xml:space="preserve"> : </t>
        </is>
      </c>
      <c r="DL116" t="inlineStr">
        <is>
          <t>[13] Bl.</t>
        </is>
      </c>
      <c r="DM116" t="inlineStr"/>
    </row>
    <row r="117">
      <c r="A117" t="inlineStr">
        <is>
          <t>Schreibmeister</t>
        </is>
      </c>
      <c r="B117" t="b">
        <v>1</v>
      </c>
      <c r="C117" t="n">
        <v>114</v>
      </c>
      <c r="D117" t="inlineStr">
        <is>
          <t>L-2020-302133</t>
        </is>
      </c>
      <c r="E117" t="inlineStr">
        <is>
          <t>Aa</t>
        </is>
      </c>
      <c r="F117" t="inlineStr">
        <is>
          <t>1205037268</t>
        </is>
      </c>
      <c r="G117" t="inlineStr">
        <is>
          <t>https://portal.dnb.de/opac.htm?method=simpleSearch&amp;cqlMode=true&amp;query=idn%3D1205037268</t>
        </is>
      </c>
      <c r="H117" t="inlineStr">
        <is>
          <t>Caa 564</t>
        </is>
      </c>
      <c r="I117" t="inlineStr">
        <is>
          <t>Caa 564</t>
        </is>
      </c>
      <c r="J117" t="inlineStr"/>
      <c r="K117" t="inlineStr"/>
      <c r="L117" t="inlineStr"/>
      <c r="M117" t="inlineStr">
        <is>
          <t>bis 25 cm</t>
        </is>
      </c>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is>
          <t>Pg</t>
        </is>
      </c>
      <c r="AD117" t="inlineStr"/>
      <c r="AE117" t="inlineStr"/>
      <c r="AF117" t="inlineStr"/>
      <c r="AG117" t="inlineStr">
        <is>
          <t>h</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is>
          <t>x</t>
        </is>
      </c>
      <c r="AU117" t="inlineStr"/>
      <c r="AV117" t="inlineStr"/>
      <c r="AW117" t="inlineStr"/>
      <c r="AX117" t="inlineStr"/>
      <c r="AY117" t="inlineStr"/>
      <c r="AZ117" t="inlineStr"/>
      <c r="BA117" t="n">
        <v>110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x</t>
        </is>
      </c>
      <c r="DC117" t="inlineStr">
        <is>
          <t>x</t>
        </is>
      </c>
      <c r="DD117" t="inlineStr">
        <is>
          <t>1205037268</t>
        </is>
      </c>
      <c r="DE117" t="inlineStr">
        <is>
          <t>L-2020-302133</t>
        </is>
      </c>
      <c r="DF117" t="inlineStr">
        <is>
          <t>Aa</t>
        </is>
      </c>
      <c r="DG117" t="inlineStr">
        <is>
          <t>DBSM/F/Klemm</t>
        </is>
      </c>
      <c r="DH117" t="inlineStr">
        <is>
          <t>Caa 564</t>
        </is>
      </c>
      <c r="DI117" t="inlineStr">
        <is>
          <t>Caa 564</t>
        </is>
      </c>
      <c r="DJ117" t="inlineStr">
        <is>
          <t>Paleografía Espanõla, : que contiene todos los modos conocidos, que ha habido de escribir en España, desde su principio, y fundacion, hasta el present</t>
        </is>
      </c>
      <c r="DK117" t="inlineStr">
        <is>
          <t xml:space="preserve"> : </t>
        </is>
      </c>
      <c r="DL117" t="inlineStr">
        <is>
          <t>2 ungezählte Seiten, 160 Seiten, 1 ungezähltes gefaltetes Blatt, 17 ungezählte Blätter mit Tafeln</t>
        </is>
      </c>
      <c r="DM117" t="inlineStr"/>
    </row>
    <row r="118">
      <c r="A118" t="inlineStr">
        <is>
          <t>Schreibmeister</t>
        </is>
      </c>
      <c r="B118" t="b">
        <v>1</v>
      </c>
      <c r="C118" t="n">
        <v>115</v>
      </c>
      <c r="D118" t="inlineStr">
        <is>
          <t>L-2007-324966</t>
        </is>
      </c>
      <c r="E118" t="inlineStr">
        <is>
          <t>Af</t>
        </is>
      </c>
      <c r="F118" t="inlineStr">
        <is>
          <t>986026832</t>
        </is>
      </c>
      <c r="G118" t="inlineStr">
        <is>
          <t>https://portal.dnb.de/opac.htm?method=simpleSearch&amp;cqlMode=true&amp;query=idn%3D986026832</t>
        </is>
      </c>
      <c r="H118" t="inlineStr">
        <is>
          <t>Cb 1</t>
        </is>
      </c>
      <c r="I118" t="inlineStr">
        <is>
          <t>Cb 1</t>
        </is>
      </c>
      <c r="J118" t="inlineStr"/>
      <c r="K118" t="inlineStr">
        <is>
          <t>X</t>
        </is>
      </c>
      <c r="L118" t="inlineStr">
        <is>
          <t>Halbgewebeband</t>
        </is>
      </c>
      <c r="M118" t="inlineStr">
        <is>
          <t>bis 25 cm</t>
        </is>
      </c>
      <c r="N118" t="inlineStr">
        <is>
          <t>80° bis 110°, einseitig digitalisierbar?</t>
        </is>
      </c>
      <c r="O118" t="inlineStr">
        <is>
          <t>hohler Rücken</t>
        </is>
      </c>
      <c r="P118" t="inlineStr"/>
      <c r="Q118" t="inlineStr">
        <is>
          <t xml:space="preserve">Papierumschlag </t>
        </is>
      </c>
      <c r="R118" t="inlineStr">
        <is>
          <t>Ja</t>
        </is>
      </c>
      <c r="S118" t="n">
        <v>1</v>
      </c>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x</t>
        </is>
      </c>
      <c r="DC118" t="inlineStr">
        <is>
          <t>x</t>
        </is>
      </c>
      <c r="DD118" t="inlineStr">
        <is>
          <t>986026832</t>
        </is>
      </c>
      <c r="DE118" t="inlineStr">
        <is>
          <t>L-2007-324966</t>
        </is>
      </c>
      <c r="DF118" t="inlineStr">
        <is>
          <t>Af</t>
        </is>
      </c>
      <c r="DG118" t="inlineStr">
        <is>
          <t>DBSM/F/Klemm</t>
        </is>
      </c>
      <c r="DH118" t="inlineStr">
        <is>
          <t>Cb 1</t>
        </is>
      </c>
      <c r="DI118" t="inlineStr">
        <is>
          <t>Cb 1</t>
        </is>
      </c>
      <c r="DJ118" t="inlineStr">
        <is>
          <t>Michael Baurenfeinds Vollkommene Wieder-Herstellung der bißher sehr in Verfall gekommenen gründlich- u. zierlichen Schreib-Kunst ...</t>
        </is>
      </c>
      <c r="DK118" t="inlineStr">
        <is>
          <t>Theil 2. : In welchem die rechten Fundamenta derer gebräuchlichsten modernen Schrifften compendiös und leicht begreifflich, zu jedermans Nutzen, Aushülffe und Nachahmung, mit Figuren in Punktis und Linien, deutlich vorgestellet, demonstriret und verschiedene Hand-Griffe und Vortheile angezeiget und gewiesen werden</t>
        </is>
      </c>
      <c r="DL118" t="inlineStr">
        <is>
          <t>88 Sp., 68 Bl. in getr. Zählung</t>
        </is>
      </c>
      <c r="DM118" t="inlineStr"/>
    </row>
    <row r="119">
      <c r="A119" t="inlineStr">
        <is>
          <t>Schreibmeister</t>
        </is>
      </c>
      <c r="B119" t="b">
        <v>1</v>
      </c>
      <c r="C119" t="n">
        <v>117</v>
      </c>
      <c r="D119" t="inlineStr">
        <is>
          <t>L-1748-315461861</t>
        </is>
      </c>
      <c r="E119" t="inlineStr">
        <is>
          <t>Aaf</t>
        </is>
      </c>
      <c r="F119" t="inlineStr">
        <is>
          <t>1066933804</t>
        </is>
      </c>
      <c r="G119" t="inlineStr">
        <is>
          <t>https://portal.dnb.de/opac.htm?method=simpleSearch&amp;cqlMode=true&amp;query=idn%3D1066933804</t>
        </is>
      </c>
      <c r="H119" t="inlineStr">
        <is>
          <t>Cb 2</t>
        </is>
      </c>
      <c r="I119" t="inlineStr">
        <is>
          <t>Cb 2</t>
        </is>
      </c>
      <c r="J119" t="inlineStr"/>
      <c r="K119" t="inlineStr">
        <is>
          <t>X</t>
        </is>
      </c>
      <c r="L119" t="inlineStr">
        <is>
          <t>Papier- oder Pappeinband</t>
        </is>
      </c>
      <c r="M119" t="inlineStr">
        <is>
          <t>bis 25 cm</t>
        </is>
      </c>
      <c r="N119" t="inlineStr">
        <is>
          <t>80° bis 110°, einseitig digitalisierbar?</t>
        </is>
      </c>
      <c r="O119" t="inlineStr">
        <is>
          <t>hohler Rücken, gefaltete Blätter</t>
        </is>
      </c>
      <c r="P119" t="inlineStr"/>
      <c r="Q119" t="inlineStr">
        <is>
          <t xml:space="preserve">Papierumschlag </t>
        </is>
      </c>
      <c r="R119" t="inlineStr">
        <is>
          <t>Ja</t>
        </is>
      </c>
      <c r="S119" t="n">
        <v>0</v>
      </c>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x</t>
        </is>
      </c>
      <c r="DC119" t="inlineStr">
        <is>
          <t>x</t>
        </is>
      </c>
      <c r="DD119" t="inlineStr">
        <is>
          <t>1066933804</t>
        </is>
      </c>
      <c r="DE119" t="inlineStr">
        <is>
          <t>L-1748-315461861</t>
        </is>
      </c>
      <c r="DF119" t="inlineStr">
        <is>
          <t>Aaf</t>
        </is>
      </c>
      <c r="DG119" t="inlineStr">
        <is>
          <t>DBSM/F/Klemm</t>
        </is>
      </c>
      <c r="DH119" t="inlineStr">
        <is>
          <t>Cb 2</t>
        </is>
      </c>
      <c r="DI119" t="inlineStr">
        <is>
          <t>Cb 2</t>
        </is>
      </c>
      <c r="DJ119" t="inlineStr">
        <is>
          <t xml:space="preserve">H. B. K. und J. G. V. Selbstlehrende Canzleymäßige Schreibe-Kunst : </t>
        </is>
      </c>
      <c r="DK119" t="inlineStr">
        <is>
          <t xml:space="preserve"> : </t>
        </is>
      </c>
      <c r="DL119" t="inlineStr">
        <is>
          <t>[8] Bl., 40 Taf.</t>
        </is>
      </c>
      <c r="DM119" t="inlineStr"/>
    </row>
    <row r="120">
      <c r="A120" t="inlineStr">
        <is>
          <t>Schreibmeister</t>
        </is>
      </c>
      <c r="B120" t="b">
        <v>1</v>
      </c>
      <c r="C120" t="n">
        <v>118</v>
      </c>
      <c r="D120" t="inlineStr">
        <is>
          <t>L-1649-167930168</t>
        </is>
      </c>
      <c r="E120" t="inlineStr">
        <is>
          <t>Afl</t>
        </is>
      </c>
      <c r="F120" t="inlineStr">
        <is>
          <t>999332031</t>
        </is>
      </c>
      <c r="G120" t="inlineStr">
        <is>
          <t>https://portal.dnb.de/opac.htm?method=simpleSearch&amp;cqlMode=true&amp;query=idn%3D999332031</t>
        </is>
      </c>
      <c r="H120" t="inlineStr">
        <is>
          <t>Cb 3</t>
        </is>
      </c>
      <c r="I120" t="inlineStr">
        <is>
          <t>Cb 3</t>
        </is>
      </c>
      <c r="J120" t="inlineStr"/>
      <c r="K120" t="inlineStr">
        <is>
          <t>X</t>
        </is>
      </c>
      <c r="L120" t="inlineStr">
        <is>
          <t>Pergamentband</t>
        </is>
      </c>
      <c r="M120" t="inlineStr">
        <is>
          <t>bis 25 cm</t>
        </is>
      </c>
      <c r="N120" t="inlineStr">
        <is>
          <t>80° bis 110°, einseitig digitalisierbar?</t>
        </is>
      </c>
      <c r="O120" t="inlineStr">
        <is>
          <t>hohler Rücken, welliger Buchblock</t>
        </is>
      </c>
      <c r="P120" t="inlineStr"/>
      <c r="Q120" t="inlineStr"/>
      <c r="R120" t="inlineStr"/>
      <c r="S120" t="n">
        <v>1</v>
      </c>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x</t>
        </is>
      </c>
      <c r="DC120" t="inlineStr">
        <is>
          <t>x</t>
        </is>
      </c>
      <c r="DD120" t="inlineStr">
        <is>
          <t>999332031</t>
        </is>
      </c>
      <c r="DE120" t="inlineStr">
        <is>
          <t>L-1649-167930168</t>
        </is>
      </c>
      <c r="DF120" t="inlineStr">
        <is>
          <t>Afl</t>
        </is>
      </c>
      <c r="DG120" t="inlineStr">
        <is>
          <t>DBSM/F/Klemm</t>
        </is>
      </c>
      <c r="DH120" t="inlineStr">
        <is>
          <t>Cb 3</t>
        </is>
      </c>
      <c r="DI120" t="inlineStr">
        <is>
          <t>Cb 3</t>
        </is>
      </c>
      <c r="DJ120" t="inlineStr">
        <is>
          <t>Schreib-Stübelein ...</t>
        </is>
      </c>
      <c r="DK120" t="inlineStr">
        <is>
          <t xml:space="preserve">1 : </t>
        </is>
      </c>
      <c r="DL120" t="inlineStr">
        <is>
          <t>[15] Bl.</t>
        </is>
      </c>
      <c r="DM120" t="inlineStr"/>
    </row>
    <row r="121">
      <c r="A121" t="inlineStr">
        <is>
          <t>Schreibmeister</t>
        </is>
      </c>
      <c r="B121" t="b">
        <v>1</v>
      </c>
      <c r="C121" t="n">
        <v>119</v>
      </c>
      <c r="D121" t="inlineStr">
        <is>
          <t>L-1649-167930222</t>
        </is>
      </c>
      <c r="E121" t="inlineStr">
        <is>
          <t>Afl</t>
        </is>
      </c>
      <c r="F121" t="inlineStr">
        <is>
          <t>999332104</t>
        </is>
      </c>
      <c r="G121" t="inlineStr">
        <is>
          <t>https://portal.dnb.de/opac.htm?method=simpleSearch&amp;cqlMode=true&amp;query=idn%3D999332104</t>
        </is>
      </c>
      <c r="H121" t="inlineStr">
        <is>
          <t>Cb 3</t>
        </is>
      </c>
      <c r="I121" t="inlineStr">
        <is>
          <t>Cb 3</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x</t>
        </is>
      </c>
      <c r="DC121" t="inlineStr">
        <is>
          <t>x</t>
        </is>
      </c>
      <c r="DD121" t="inlineStr">
        <is>
          <t>999332104</t>
        </is>
      </c>
      <c r="DE121" t="inlineStr">
        <is>
          <t>L-1649-167930222</t>
        </is>
      </c>
      <c r="DF121" t="inlineStr">
        <is>
          <t>Afl</t>
        </is>
      </c>
      <c r="DG121" t="inlineStr">
        <is>
          <t>DBSM/F/Klemm</t>
        </is>
      </c>
      <c r="DH121" t="inlineStr">
        <is>
          <t>Cb 3</t>
        </is>
      </c>
      <c r="DI121" t="inlineStr">
        <is>
          <t>Cb 3</t>
        </is>
      </c>
      <c r="DJ121" t="inlineStr">
        <is>
          <t>Schreib-Stübelein ...</t>
        </is>
      </c>
      <c r="DK121" t="inlineStr">
        <is>
          <t xml:space="preserve">2 : </t>
        </is>
      </c>
      <c r="DL121" t="inlineStr">
        <is>
          <t>[15] Bl.</t>
        </is>
      </c>
      <c r="DM121" t="inlineStr"/>
    </row>
    <row r="122">
      <c r="A122" t="inlineStr">
        <is>
          <t>Schreibmeister</t>
        </is>
      </c>
      <c r="B122" t="b">
        <v>1</v>
      </c>
      <c r="C122" t="n">
        <v>120</v>
      </c>
      <c r="D122" t="inlineStr">
        <is>
          <t>L-1649-167930303</t>
        </is>
      </c>
      <c r="E122" t="inlineStr">
        <is>
          <t>Afl</t>
        </is>
      </c>
      <c r="F122" t="inlineStr">
        <is>
          <t>999332171</t>
        </is>
      </c>
      <c r="G122" t="inlineStr">
        <is>
          <t>https://portal.dnb.de/opac.htm?method=simpleSearch&amp;cqlMode=true&amp;query=idn%3D999332171</t>
        </is>
      </c>
      <c r="H122" t="inlineStr">
        <is>
          <t>Cb 3</t>
        </is>
      </c>
      <c r="I122" t="inlineStr">
        <is>
          <t>Cb 3</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x</t>
        </is>
      </c>
      <c r="DC122" t="inlineStr">
        <is>
          <t>x</t>
        </is>
      </c>
      <c r="DD122" t="inlineStr">
        <is>
          <t>999332171</t>
        </is>
      </c>
      <c r="DE122" t="inlineStr">
        <is>
          <t>L-1649-167930303</t>
        </is>
      </c>
      <c r="DF122" t="inlineStr">
        <is>
          <t>Afl</t>
        </is>
      </c>
      <c r="DG122" t="inlineStr">
        <is>
          <t>DBSM/F/Klemm</t>
        </is>
      </c>
      <c r="DH122" t="inlineStr">
        <is>
          <t>Cb 3</t>
        </is>
      </c>
      <c r="DI122" t="inlineStr">
        <is>
          <t>Cb 3</t>
        </is>
      </c>
      <c r="DJ122" t="inlineStr">
        <is>
          <t>Schreib-Stübelein ...</t>
        </is>
      </c>
      <c r="DK122" t="inlineStr">
        <is>
          <t xml:space="preserve">3 : </t>
        </is>
      </c>
      <c r="DL122" t="inlineStr">
        <is>
          <t>[28] Bl.</t>
        </is>
      </c>
      <c r="DM122" t="inlineStr"/>
    </row>
    <row r="123">
      <c r="A123" t="inlineStr">
        <is>
          <t>Schreibmeister</t>
        </is>
      </c>
      <c r="B123" t="b">
        <v>1</v>
      </c>
      <c r="C123" t="n">
        <v>121</v>
      </c>
      <c r="D123" t="inlineStr">
        <is>
          <t>L-1553-160866332</t>
        </is>
      </c>
      <c r="E123" t="inlineStr">
        <is>
          <t>Aal</t>
        </is>
      </c>
      <c r="F123" t="inlineStr">
        <is>
          <t>995812764</t>
        </is>
      </c>
      <c r="G123" t="inlineStr">
        <is>
          <t>https://portal.dnb.de/opac.htm?method=simpleSearch&amp;cqlMode=true&amp;query=idn%3D995812764</t>
        </is>
      </c>
      <c r="H123" t="inlineStr">
        <is>
          <t>Cb 5</t>
        </is>
      </c>
      <c r="I123" t="inlineStr">
        <is>
          <t>Cb 5</t>
        </is>
      </c>
      <c r="J123" t="inlineStr"/>
      <c r="K123" t="inlineStr"/>
      <c r="L123" t="inlineStr">
        <is>
          <t>Pergamentband, Schließen, erhabene Buchbeschläge</t>
        </is>
      </c>
      <c r="M123" t="inlineStr">
        <is>
          <t>bis 25 cm</t>
        </is>
      </c>
      <c r="N123" t="inlineStr">
        <is>
          <t>80° bis 110°, einseitig digitalisierbar?</t>
        </is>
      </c>
      <c r="O123" t="inlineStr">
        <is>
          <t>hohler Rücken</t>
        </is>
      </c>
      <c r="P123" t="inlineStr"/>
      <c r="Q123" t="inlineStr">
        <is>
          <t>Kassette</t>
        </is>
      </c>
      <c r="R123" t="inlineStr">
        <is>
          <t>Nein</t>
        </is>
      </c>
      <c r="S123" t="n">
        <v>0</v>
      </c>
      <c r="T123" t="inlineStr"/>
      <c r="U123" t="inlineStr">
        <is>
          <t>Originaleinband separat</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x</t>
        </is>
      </c>
      <c r="DC123" t="inlineStr">
        <is>
          <t>x</t>
        </is>
      </c>
      <c r="DD123" t="inlineStr">
        <is>
          <t>995812764</t>
        </is>
      </c>
      <c r="DE123" t="inlineStr">
        <is>
          <t>L-1553-160866332</t>
        </is>
      </c>
      <c r="DF123" t="inlineStr">
        <is>
          <t>Aal</t>
        </is>
      </c>
      <c r="DG123" t="inlineStr">
        <is>
          <t>DBSM/F/Klemm</t>
        </is>
      </c>
      <c r="DH123" t="inlineStr">
        <is>
          <t>Cb 5</t>
        </is>
      </c>
      <c r="DI123" t="inlineStr">
        <is>
          <t>Cb 5</t>
        </is>
      </c>
      <c r="DJ123" t="inlineStr">
        <is>
          <t>Ein @nutzlich und wolgegrundt Formular, manncherley schöner Schriefften, als teutscher, lateinischer, griechischer unnd hebray͏̈scher Buchstaben, samp</t>
        </is>
      </c>
      <c r="DK123" t="inlineStr">
        <is>
          <t xml:space="preserve"> : </t>
        </is>
      </c>
      <c r="DL123" t="inlineStr">
        <is>
          <t>[104] Bl.</t>
        </is>
      </c>
      <c r="DM123" t="inlineStr"/>
    </row>
    <row r="124">
      <c r="A124" t="inlineStr">
        <is>
          <t>Schreibmeister</t>
        </is>
      </c>
      <c r="B124" t="b">
        <v>1</v>
      </c>
      <c r="C124" t="n">
        <v>122</v>
      </c>
      <c r="D124" t="inlineStr">
        <is>
          <t>L-1782-167732293</t>
        </is>
      </c>
      <c r="E124" t="inlineStr">
        <is>
          <t>Afl</t>
        </is>
      </c>
      <c r="F124" t="inlineStr">
        <is>
          <t>999212214</t>
        </is>
      </c>
      <c r="G124" t="inlineStr">
        <is>
          <t>https://portal.dnb.de/opac.htm?method=simpleSearch&amp;cqlMode=true&amp;query=idn%3D999212214</t>
        </is>
      </c>
      <c r="H124" t="inlineStr">
        <is>
          <t>Cb 6</t>
        </is>
      </c>
      <c r="I124" t="inlineStr">
        <is>
          <t>Cb 6 -1</t>
        </is>
      </c>
      <c r="J124" t="inlineStr"/>
      <c r="K124" t="inlineStr">
        <is>
          <t>X</t>
        </is>
      </c>
      <c r="L124" t="inlineStr">
        <is>
          <t>Halbledereinband</t>
        </is>
      </c>
      <c r="M124" t="inlineStr">
        <is>
          <t>bis 35 cm</t>
        </is>
      </c>
      <c r="N124" t="inlineStr">
        <is>
          <t>80° bis 110°, einseitig digitalisierbar?</t>
        </is>
      </c>
      <c r="O124" t="inlineStr"/>
      <c r="P124" t="inlineStr"/>
      <c r="Q124" t="inlineStr">
        <is>
          <t>Kassette</t>
        </is>
      </c>
      <c r="R124" t="inlineStr">
        <is>
          <t>Nein, Signaturfahne austauschen</t>
        </is>
      </c>
      <c r="S124" t="n">
        <v>2</v>
      </c>
      <c r="T124" t="inlineStr"/>
      <c r="U124" t="inlineStr"/>
      <c r="V124" t="inlineStr"/>
      <c r="W124" t="inlineStr"/>
      <c r="X124" t="inlineStr"/>
      <c r="Y124" t="inlineStr"/>
      <c r="Z124" t="inlineStr">
        <is>
          <t>QF (38x26)</t>
        </is>
      </c>
      <c r="AA124" t="inlineStr"/>
      <c r="AB124" t="inlineStr"/>
      <c r="AC124" t="inlineStr">
        <is>
          <t>HL</t>
        </is>
      </c>
      <c r="AD124" t="inlineStr"/>
      <c r="AE124" t="inlineStr"/>
      <c r="AF124" t="inlineStr"/>
      <c r="AG124" t="inlineStr">
        <is>
          <t>f</t>
        </is>
      </c>
      <c r="AH124" t="inlineStr"/>
      <c r="AI124" t="inlineStr"/>
      <c r="AJ124" t="inlineStr"/>
      <c r="AK124" t="inlineStr"/>
      <c r="AL124" t="inlineStr"/>
      <c r="AM124" t="inlineStr">
        <is>
          <t>Pa</t>
        </is>
      </c>
      <c r="AN124" t="inlineStr"/>
      <c r="AO124" t="inlineStr"/>
      <c r="AP124" t="inlineStr"/>
      <c r="AQ124" t="inlineStr"/>
      <c r="AR124" t="inlineStr"/>
      <c r="AS124" t="inlineStr"/>
      <c r="AT124" t="inlineStr"/>
      <c r="AU124" t="inlineStr"/>
      <c r="AV124" t="inlineStr">
        <is>
          <t>x</t>
        </is>
      </c>
      <c r="AW124" t="inlineStr"/>
      <c r="AX124" t="inlineStr">
        <is>
          <t>x</t>
        </is>
      </c>
      <c r="AY124" t="inlineStr"/>
      <c r="AZ124" t="inlineStr"/>
      <c r="BA124" t="n">
        <v>110</v>
      </c>
      <c r="BB124" t="inlineStr"/>
      <c r="BC124" t="inlineStr"/>
      <c r="BD124" t="inlineStr"/>
      <c r="BE124" t="inlineStr"/>
      <c r="BF124" t="inlineStr"/>
      <c r="BG124" t="inlineStr">
        <is>
          <t>ja vor</t>
        </is>
      </c>
      <c r="BH124" t="n">
        <v>4</v>
      </c>
      <c r="BI124" t="inlineStr"/>
      <c r="BJ124" t="inlineStr">
        <is>
          <t>Gewebe</t>
        </is>
      </c>
      <c r="BK124" t="inlineStr"/>
      <c r="BL124" t="inlineStr"/>
      <c r="BM124" t="inlineStr"/>
      <c r="BN124" t="inlineStr"/>
      <c r="BO124" t="inlineStr"/>
      <c r="BP124" t="inlineStr"/>
      <c r="BQ124" t="inlineStr"/>
      <c r="BR124" t="inlineStr"/>
      <c r="BS124" t="inlineStr"/>
      <c r="BT124" t="inlineStr">
        <is>
          <t>x</t>
        </is>
      </c>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is>
          <t>x</t>
        </is>
      </c>
      <c r="CV124" t="inlineStr"/>
      <c r="CW124" t="inlineStr"/>
      <c r="CX124" t="inlineStr"/>
      <c r="CY124" t="inlineStr"/>
      <c r="CZ124" t="n">
        <v>4</v>
      </c>
      <c r="DA124" t="inlineStr">
        <is>
          <t>Einband belassen, ist stabil</t>
        </is>
      </c>
      <c r="DB124" t="inlineStr">
        <is>
          <t>x</t>
        </is>
      </c>
      <c r="DC124" t="inlineStr">
        <is>
          <t>x</t>
        </is>
      </c>
      <c r="DD124" t="inlineStr">
        <is>
          <t>999212214</t>
        </is>
      </c>
      <c r="DE124" t="inlineStr">
        <is>
          <t>L-1782-167732293</t>
        </is>
      </c>
      <c r="DF124" t="inlineStr">
        <is>
          <t>Afl</t>
        </is>
      </c>
      <c r="DG124" t="inlineStr">
        <is>
          <t>DBSM/F/Klemm</t>
        </is>
      </c>
      <c r="DH124" t="inlineStr">
        <is>
          <t>Cb 6</t>
        </is>
      </c>
      <c r="DI124" t="inlineStr">
        <is>
          <t>Cb 6</t>
        </is>
      </c>
      <c r="DJ124" t="inlineStr">
        <is>
          <t>Liber artificiosus alphabeti maioris, oder: neu inventirtes Kunst-Schreib -und Zeichenbuch, bestehend in 56 künstlich gravirten Kupferstichen, nebst b</t>
        </is>
      </c>
      <c r="DK124" t="inlineStr">
        <is>
          <t xml:space="preserve">1 : </t>
        </is>
      </c>
      <c r="DL124" t="inlineStr">
        <is>
          <t>[2] Bl., 22 S., 28 Taf.</t>
        </is>
      </c>
      <c r="DM124" t="inlineStr"/>
    </row>
    <row r="125">
      <c r="A125" t="inlineStr">
        <is>
          <t>Schreibmeister</t>
        </is>
      </c>
      <c r="B125" t="b">
        <v>1</v>
      </c>
      <c r="C125" t="n">
        <v>123</v>
      </c>
      <c r="D125" t="inlineStr">
        <is>
          <t>L-1785-167732366</t>
        </is>
      </c>
      <c r="E125" t="inlineStr">
        <is>
          <t>Afl</t>
        </is>
      </c>
      <c r="F125" t="inlineStr">
        <is>
          <t>999212273</t>
        </is>
      </c>
      <c r="G125" t="inlineStr">
        <is>
          <t>https://portal.dnb.de/opac.htm?method=simpleSearch&amp;cqlMode=true&amp;query=idn%3D999212273</t>
        </is>
      </c>
      <c r="H125" t="inlineStr">
        <is>
          <t>Cb 6</t>
        </is>
      </c>
      <c r="I125" t="inlineStr">
        <is>
          <t>Cb 6 -2</t>
        </is>
      </c>
      <c r="J125" t="inlineStr"/>
      <c r="K125" t="inlineStr">
        <is>
          <t>X</t>
        </is>
      </c>
      <c r="L125" t="inlineStr">
        <is>
          <t>Halbledereinband</t>
        </is>
      </c>
      <c r="M125" t="inlineStr">
        <is>
          <t>bis 35 cm</t>
        </is>
      </c>
      <c r="N125" t="inlineStr">
        <is>
          <t>80° bis 110°, einseitig digitalisierbar?</t>
        </is>
      </c>
      <c r="O125" t="inlineStr"/>
      <c r="P125" t="inlineStr"/>
      <c r="Q125" t="inlineStr">
        <is>
          <t>Kassette</t>
        </is>
      </c>
      <c r="R125" t="inlineStr">
        <is>
          <t>Nein, Signaturfahne austauschen</t>
        </is>
      </c>
      <c r="S125" t="n">
        <v>1</v>
      </c>
      <c r="T125" t="inlineStr"/>
      <c r="U125" t="inlineStr"/>
      <c r="V125" t="inlineStr"/>
      <c r="W125" t="inlineStr"/>
      <c r="X125" t="inlineStr"/>
      <c r="Y125" t="inlineStr"/>
      <c r="Z125" t="inlineStr">
        <is>
          <t>QF (38x26)</t>
        </is>
      </c>
      <c r="AA125" t="inlineStr"/>
      <c r="AB125" t="inlineStr"/>
      <c r="AC125" t="inlineStr">
        <is>
          <t>HL</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is>
          <t>x</t>
        </is>
      </c>
      <c r="AW125" t="inlineStr"/>
      <c r="AX125" t="inlineStr">
        <is>
          <t>x</t>
        </is>
      </c>
      <c r="AY125" t="inlineStr"/>
      <c r="AZ125" t="inlineStr"/>
      <c r="BA125" t="n">
        <v>110</v>
      </c>
      <c r="BB125" t="inlineStr"/>
      <c r="BC125" t="inlineStr"/>
      <c r="BD125" t="inlineStr"/>
      <c r="BE125" t="inlineStr"/>
      <c r="BF125" t="inlineStr"/>
      <c r="BG125" t="inlineStr">
        <is>
          <t>ja vor</t>
        </is>
      </c>
      <c r="BH125" t="n">
        <v>4</v>
      </c>
      <c r="BI125" t="inlineStr"/>
      <c r="BJ125" t="inlineStr">
        <is>
          <t>Gewebe</t>
        </is>
      </c>
      <c r="BK125" t="inlineStr"/>
      <c r="BL125" t="inlineStr"/>
      <c r="BM125" t="inlineStr"/>
      <c r="BN125" t="inlineStr"/>
      <c r="BO125" t="inlineStr"/>
      <c r="BP125" t="inlineStr"/>
      <c r="BQ125" t="inlineStr"/>
      <c r="BR125" t="inlineStr"/>
      <c r="BS125" t="inlineStr"/>
      <c r="BT125" t="inlineStr">
        <is>
          <t>x</t>
        </is>
      </c>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is>
          <t>x</t>
        </is>
      </c>
      <c r="CV125" t="inlineStr"/>
      <c r="CW125" t="inlineStr"/>
      <c r="CX125" t="inlineStr"/>
      <c r="CY125" t="inlineStr"/>
      <c r="CZ125" t="n">
        <v>4</v>
      </c>
      <c r="DA125" t="inlineStr">
        <is>
          <t>Einband belassen, ist stabil</t>
        </is>
      </c>
      <c r="DB125" t="inlineStr">
        <is>
          <t>x</t>
        </is>
      </c>
      <c r="DC125" t="inlineStr">
        <is>
          <t>x</t>
        </is>
      </c>
      <c r="DD125" t="inlineStr">
        <is>
          <t>999212273</t>
        </is>
      </c>
      <c r="DE125" t="inlineStr">
        <is>
          <t>L-1785-167732366</t>
        </is>
      </c>
      <c r="DF125" t="inlineStr">
        <is>
          <t>Afl</t>
        </is>
      </c>
      <c r="DG125" t="inlineStr">
        <is>
          <t>DBSM/F/Klemm</t>
        </is>
      </c>
      <c r="DH125" t="inlineStr">
        <is>
          <t>Cb 6</t>
        </is>
      </c>
      <c r="DI125" t="inlineStr">
        <is>
          <t>Cb 6</t>
        </is>
      </c>
      <c r="DJ125" t="inlineStr">
        <is>
          <t>Liber artificiosus alphabeti maioris, oder: neu inventirtes Kunst-Schreib -und Zeichenbuch, bestehend in 56 künstlich gravirten Kupferstichen, nebst b</t>
        </is>
      </c>
      <c r="DK125" t="inlineStr">
        <is>
          <t xml:space="preserve">2 : </t>
        </is>
      </c>
      <c r="DL125" t="inlineStr">
        <is>
          <t>66 S., Taf. 29 - 56</t>
        </is>
      </c>
      <c r="DM125" t="inlineStr"/>
    </row>
    <row r="126">
      <c r="A126" t="inlineStr">
        <is>
          <t>Schreibmeister</t>
        </is>
      </c>
      <c r="B126" t="b">
        <v>1</v>
      </c>
      <c r="C126" t="n">
        <v>124</v>
      </c>
      <c r="D126" t="inlineStr">
        <is>
          <t>L-1575-170980553</t>
        </is>
      </c>
      <c r="E126" t="inlineStr">
        <is>
          <t>Aal</t>
        </is>
      </c>
      <c r="F126" t="inlineStr">
        <is>
          <t>1000646203</t>
        </is>
      </c>
      <c r="G126" t="inlineStr">
        <is>
          <t>https://portal.dnb.de/opac.htm?method=simpleSearch&amp;cqlMode=true&amp;query=idn%3D1000646203</t>
        </is>
      </c>
      <c r="H126" t="inlineStr">
        <is>
          <t>Cb 7</t>
        </is>
      </c>
      <c r="I126" t="inlineStr">
        <is>
          <t>Cb 7</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x</t>
        </is>
      </c>
      <c r="DC126" t="inlineStr">
        <is>
          <t>x</t>
        </is>
      </c>
      <c r="DD126" t="inlineStr">
        <is>
          <t>1000646203</t>
        </is>
      </c>
      <c r="DE126" t="inlineStr">
        <is>
          <t>L-1575-170980553</t>
        </is>
      </c>
      <c r="DF126" t="inlineStr">
        <is>
          <t>Aal</t>
        </is>
      </c>
      <c r="DG126" t="inlineStr">
        <is>
          <t>DBSM/F/Klemm</t>
        </is>
      </c>
      <c r="DH126" t="inlineStr">
        <is>
          <t>Cb 7</t>
        </is>
      </c>
      <c r="DI126" t="inlineStr">
        <is>
          <t>Cb 7</t>
        </is>
      </c>
      <c r="DJ126" t="inlineStr">
        <is>
          <t>Capital- und Versal-Buech, allerhandt grosser und kleiner Alphabeth, zue den Haubtschrifften und Büechern, deß gleichen in Canntzleyen und gemein, zue</t>
        </is>
      </c>
      <c r="DK126" t="inlineStr">
        <is>
          <t xml:space="preserve"> : </t>
        </is>
      </c>
      <c r="DL126" t="inlineStr">
        <is>
          <t>[21] Bl.</t>
        </is>
      </c>
      <c r="DM126" t="inlineStr"/>
    </row>
    <row r="127">
      <c r="A127" t="inlineStr">
        <is>
          <t>Schreibmeister</t>
        </is>
      </c>
      <c r="B127" t="b">
        <v>1</v>
      </c>
      <c r="C127" t="n">
        <v>125</v>
      </c>
      <c r="D127" t="inlineStr">
        <is>
          <t>L-1792-170112721</t>
        </is>
      </c>
      <c r="E127" t="inlineStr">
        <is>
          <t>Aal</t>
        </is>
      </c>
      <c r="F127" t="inlineStr">
        <is>
          <t>1000162397</t>
        </is>
      </c>
      <c r="G127" t="inlineStr">
        <is>
          <t>https://portal.dnb.de/opac.htm?method=simpleSearch&amp;cqlMode=true&amp;query=idn%3D1000162397</t>
        </is>
      </c>
      <c r="H127" t="inlineStr">
        <is>
          <t>Cb 8</t>
        </is>
      </c>
      <c r="I127" t="inlineStr">
        <is>
          <t>Cb 8</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x</t>
        </is>
      </c>
      <c r="DC127" t="inlineStr">
        <is>
          <t>x</t>
        </is>
      </c>
      <c r="DD127" t="inlineStr">
        <is>
          <t>1000162397</t>
        </is>
      </c>
      <c r="DE127" t="inlineStr">
        <is>
          <t>L-1792-170112721</t>
        </is>
      </c>
      <c r="DF127" t="inlineStr">
        <is>
          <t>Aal</t>
        </is>
      </c>
      <c r="DG127" t="inlineStr">
        <is>
          <t>DBSM/F/Klemm</t>
        </is>
      </c>
      <c r="DH127" t="inlineStr">
        <is>
          <t>Cb 8</t>
        </is>
      </c>
      <c r="DI127" t="inlineStr">
        <is>
          <t>Cb 8</t>
        </is>
      </c>
      <c r="DJ127" t="inlineStr">
        <is>
          <t xml:space="preserve">Vollständige Anleitung zum Schreiben für die Landschulen : </t>
        </is>
      </c>
      <c r="DK127" t="inlineStr">
        <is>
          <t xml:space="preserve"> : </t>
        </is>
      </c>
      <c r="DL127" t="inlineStr">
        <is>
          <t>[36] Bl.</t>
        </is>
      </c>
      <c r="DM127" t="inlineStr"/>
    </row>
    <row r="128">
      <c r="A128" t="inlineStr">
        <is>
          <t>Schreibmeister</t>
        </is>
      </c>
      <c r="B128" t="b">
        <v>1</v>
      </c>
      <c r="C128" t="n">
        <v>126</v>
      </c>
      <c r="D128" t="inlineStr">
        <is>
          <t>L-1570-156875926</t>
        </is>
      </c>
      <c r="E128" t="inlineStr">
        <is>
          <t>Afl</t>
        </is>
      </c>
      <c r="F128" t="inlineStr">
        <is>
          <t>994578148</t>
        </is>
      </c>
      <c r="G128" t="inlineStr">
        <is>
          <t>https://portal.dnb.de/opac.htm?method=simpleSearch&amp;cqlMode=true&amp;query=idn%3D994578148</t>
        </is>
      </c>
      <c r="H128" t="inlineStr">
        <is>
          <t>Cb 9</t>
        </is>
      </c>
      <c r="I128" t="inlineStr">
        <is>
          <t>Cb 9</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x</t>
        </is>
      </c>
      <c r="DC128" t="inlineStr">
        <is>
          <t>x</t>
        </is>
      </c>
      <c r="DD128" t="inlineStr">
        <is>
          <t>994578148</t>
        </is>
      </c>
      <c r="DE128" t="inlineStr">
        <is>
          <t>L-1570-156875926</t>
        </is>
      </c>
      <c r="DF128" t="inlineStr">
        <is>
          <t>Afl</t>
        </is>
      </c>
      <c r="DG128" t="inlineStr">
        <is>
          <t>DBSM/F/Klemm</t>
        </is>
      </c>
      <c r="DH128" t="inlineStr">
        <is>
          <t>Cb 9</t>
        </is>
      </c>
      <c r="DI128" t="inlineStr">
        <is>
          <t>Cb 9</t>
        </is>
      </c>
      <c r="DJ128" t="inlineStr">
        <is>
          <t>Il @perfetto scrittore</t>
        </is>
      </c>
      <c r="DK128" t="inlineStr">
        <is>
          <t xml:space="preserve">1 : </t>
        </is>
      </c>
      <c r="DL128" t="inlineStr">
        <is>
          <t>[51] Bl.</t>
        </is>
      </c>
      <c r="DM128" t="inlineStr"/>
    </row>
    <row r="129">
      <c r="A129" t="inlineStr">
        <is>
          <t>Schreibmeister</t>
        </is>
      </c>
      <c r="B129" t="b">
        <v>1</v>
      </c>
      <c r="C129" t="n">
        <v>127</v>
      </c>
      <c r="D129" t="inlineStr">
        <is>
          <t>L-1570-156875969</t>
        </is>
      </c>
      <c r="E129" t="inlineStr">
        <is>
          <t>Afl</t>
        </is>
      </c>
      <c r="F129" t="inlineStr">
        <is>
          <t>994578180</t>
        </is>
      </c>
      <c r="G129" t="inlineStr">
        <is>
          <t>https://portal.dnb.de/opac.htm?method=simpleSearch&amp;cqlMode=true&amp;query=idn%3D994578180</t>
        </is>
      </c>
      <c r="H129" t="inlineStr">
        <is>
          <t>Cb 9</t>
        </is>
      </c>
      <c r="I129" t="inlineStr">
        <is>
          <t>Cb 9</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x</t>
        </is>
      </c>
      <c r="DC129" t="inlineStr">
        <is>
          <t>x</t>
        </is>
      </c>
      <c r="DD129" t="inlineStr">
        <is>
          <t>994578180</t>
        </is>
      </c>
      <c r="DE129" t="inlineStr">
        <is>
          <t>L-1570-156875969</t>
        </is>
      </c>
      <c r="DF129" t="inlineStr">
        <is>
          <t>Afl</t>
        </is>
      </c>
      <c r="DG129" t="inlineStr">
        <is>
          <t>DBSM/F/Klemm</t>
        </is>
      </c>
      <c r="DH129" t="inlineStr">
        <is>
          <t>Cb 9</t>
        </is>
      </c>
      <c r="DI129" t="inlineStr">
        <is>
          <t>Cb 9</t>
        </is>
      </c>
      <c r="DJ129" t="inlineStr">
        <is>
          <t>Il @perfetto scrittore</t>
        </is>
      </c>
      <c r="DK129" t="inlineStr">
        <is>
          <t xml:space="preserve">2 : </t>
        </is>
      </c>
      <c r="DL129" t="inlineStr">
        <is>
          <t>[15] Bl., [12] Taf.</t>
        </is>
      </c>
      <c r="DM129" t="inlineStr"/>
    </row>
    <row r="130">
      <c r="A130" t="inlineStr">
        <is>
          <t>Schreibmeister</t>
        </is>
      </c>
      <c r="B130" t="b">
        <v>1</v>
      </c>
      <c r="C130" t="n">
        <v>192</v>
      </c>
      <c r="D130" t="inlineStr">
        <is>
          <t>L-2010-309938</t>
        </is>
      </c>
      <c r="E130" t="inlineStr">
        <is>
          <t>Afl</t>
        </is>
      </c>
      <c r="F130" t="inlineStr">
        <is>
          <t>994578180</t>
        </is>
      </c>
      <c r="G130" t="inlineStr">
        <is>
          <t>https://portal.dnb.de/opac.htm?method=simpleSearch&amp;cqlMode=true&amp;query=idn%3D994578180</t>
        </is>
      </c>
      <c r="H130" t="inlineStr">
        <is>
          <t>Cb 9a</t>
        </is>
      </c>
      <c r="I130" t="inlineStr">
        <is>
          <t>Cb 9a</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is>
          <t>x</t>
        </is>
      </c>
      <c r="DC130" t="inlineStr"/>
      <c r="DD130" t="inlineStr">
        <is>
          <t>994578180</t>
        </is>
      </c>
      <c r="DE130" t="inlineStr">
        <is>
          <t>L-2010-309938</t>
        </is>
      </c>
      <c r="DF130" t="inlineStr">
        <is>
          <t>Afl</t>
        </is>
      </c>
      <c r="DG130" t="inlineStr">
        <is>
          <t>DBSM/F/Klemm</t>
        </is>
      </c>
      <c r="DH130" t="inlineStr">
        <is>
          <t>Cb 9a</t>
        </is>
      </c>
      <c r="DI130" t="inlineStr">
        <is>
          <t>Cb 9a</t>
        </is>
      </c>
      <c r="DJ130" t="inlineStr">
        <is>
          <t>Il @perfetto scrittore</t>
        </is>
      </c>
      <c r="DK130" t="inlineStr">
        <is>
          <t xml:space="preserve">2 : </t>
        </is>
      </c>
      <c r="DL130" t="inlineStr">
        <is>
          <t>[15] Bl., [12] Taf.</t>
        </is>
      </c>
      <c r="DM130" t="inlineStr"/>
    </row>
    <row r="131">
      <c r="A131" t="inlineStr">
        <is>
          <t>Schreibmeister</t>
        </is>
      </c>
      <c r="B131" t="b">
        <v>1</v>
      </c>
      <c r="C131" t="n">
        <v>128</v>
      </c>
      <c r="D131" t="inlineStr">
        <is>
          <t>L-1569-169766330</t>
        </is>
      </c>
      <c r="E131" t="inlineStr">
        <is>
          <t>Aal</t>
        </is>
      </c>
      <c r="F131" t="inlineStr">
        <is>
          <t>999953923</t>
        </is>
      </c>
      <c r="G131" t="inlineStr">
        <is>
          <t>https://portal.dnb.de/opac.htm?method=simpleSearch&amp;cqlMode=true&amp;query=idn%3D999953923</t>
        </is>
      </c>
      <c r="H131" t="inlineStr">
        <is>
          <t>Cb 10</t>
        </is>
      </c>
      <c r="I131" t="inlineStr">
        <is>
          <t>Cb 10</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x</t>
        </is>
      </c>
      <c r="DC131" t="inlineStr">
        <is>
          <t>x</t>
        </is>
      </c>
      <c r="DD131" t="inlineStr">
        <is>
          <t>999953923</t>
        </is>
      </c>
      <c r="DE131" t="inlineStr">
        <is>
          <t>L-1569-169766330</t>
        </is>
      </c>
      <c r="DF131" t="inlineStr">
        <is>
          <t>Aal</t>
        </is>
      </c>
      <c r="DG131" t="inlineStr">
        <is>
          <t>DBSM/F/Klemm</t>
        </is>
      </c>
      <c r="DH131" t="inlineStr">
        <is>
          <t>Cb 10</t>
        </is>
      </c>
      <c r="DI131" t="inlineStr">
        <is>
          <t>Cb 10</t>
        </is>
      </c>
      <c r="DJ131" t="inlineStr">
        <is>
          <t>Exercitatio alphabetica nova et utilissima variis expressa linguis et characteribus : varis ornamentis, umbris, et recessibus, picturae, architecturae</t>
        </is>
      </c>
      <c r="DK131" t="inlineStr">
        <is>
          <t xml:space="preserve"> : </t>
        </is>
      </c>
      <c r="DL131" t="inlineStr">
        <is>
          <t>[35] Bl.</t>
        </is>
      </c>
      <c r="DM131" t="inlineStr"/>
    </row>
    <row r="132">
      <c r="A132" t="inlineStr">
        <is>
          <t>Schreibmeister</t>
        </is>
      </c>
      <c r="B132" t="b">
        <v>1</v>
      </c>
      <c r="C132" t="n">
        <v>129</v>
      </c>
      <c r="D132" t="inlineStr">
        <is>
          <t>L-1764-173913997</t>
        </is>
      </c>
      <c r="E132" t="inlineStr">
        <is>
          <t>Aal</t>
        </is>
      </c>
      <c r="F132" t="inlineStr">
        <is>
          <t>100125600X</t>
        </is>
      </c>
      <c r="G132" t="inlineStr">
        <is>
          <t>https://portal.dnb.de/opac.htm?method=simpleSearch&amp;cqlMode=true&amp;query=idn%3D100125600X</t>
        </is>
      </c>
      <c r="H132" t="inlineStr">
        <is>
          <t>Cb 11</t>
        </is>
      </c>
      <c r="I132" t="inlineStr">
        <is>
          <t>Cb 11</t>
        </is>
      </c>
      <c r="J132" t="inlineStr"/>
      <c r="K132" t="inlineStr"/>
      <c r="L132" t="inlineStr"/>
      <c r="M132" t="inlineStr">
        <is>
          <t>bis 25 cm</t>
        </is>
      </c>
      <c r="N132" t="inlineStr"/>
      <c r="O132" t="inlineStr"/>
      <c r="P132" t="inlineStr"/>
      <c r="Q132" t="inlineStr"/>
      <c r="R132" t="inlineStr"/>
      <c r="S132" t="inlineStr"/>
      <c r="T132" t="inlineStr"/>
      <c r="U132" t="inlineStr"/>
      <c r="V132" t="inlineStr"/>
      <c r="W132" t="inlineStr"/>
      <c r="X132" t="inlineStr"/>
      <c r="Y132" t="inlineStr"/>
      <c r="Z132" t="inlineStr">
        <is>
          <t>QF (37x22,5)</t>
        </is>
      </c>
      <c r="AA132" t="inlineStr"/>
      <c r="AB132" t="inlineStr"/>
      <c r="AC132" t="inlineStr">
        <is>
          <t>Pa</t>
        </is>
      </c>
      <c r="AD132" t="inlineStr"/>
      <c r="AE132" t="inlineStr"/>
      <c r="AF132" t="inlineStr"/>
      <c r="AG132" t="inlineStr">
        <is>
          <t>h/E</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is>
          <t>x</t>
        </is>
      </c>
      <c r="AU132" t="inlineStr">
        <is>
          <t>B: 37x22,5
F: 46x36</t>
        </is>
      </c>
      <c r="AV132" t="inlineStr">
        <is>
          <t>x</t>
        </is>
      </c>
      <c r="AW132" t="inlineStr"/>
      <c r="AX132" t="inlineStr">
        <is>
          <t>x</t>
        </is>
      </c>
      <c r="AY132" t="inlineStr"/>
      <c r="AZ132" t="inlineStr"/>
      <c r="BA132" t="n">
        <v>110</v>
      </c>
      <c r="BB132" t="inlineStr"/>
      <c r="BC132" t="inlineStr"/>
      <c r="BD132" t="inlineStr"/>
      <c r="BE132" t="inlineStr"/>
      <c r="BF132" t="inlineStr"/>
      <c r="BG132" t="inlineStr">
        <is>
          <t>ja vor</t>
        </is>
      </c>
      <c r="BH132" t="n">
        <v>1</v>
      </c>
      <c r="BI132" t="inlineStr"/>
      <c r="BJ132" t="inlineStr"/>
      <c r="BK132" t="inlineStr"/>
      <c r="BL132" t="inlineStr"/>
      <c r="BM132" t="inlineStr"/>
      <c r="BN132" t="inlineStr"/>
      <c r="BO132" t="inlineStr"/>
      <c r="BP132" t="inlineStr"/>
      <c r="BQ132" t="inlineStr"/>
      <c r="BR132" t="inlineStr"/>
      <c r="BS132" t="inlineStr"/>
      <c r="BT132" t="inlineStr">
        <is>
          <t>x</t>
        </is>
      </c>
      <c r="BU132" t="inlineStr"/>
      <c r="BV132" t="inlineStr">
        <is>
          <t>x</t>
        </is>
      </c>
      <c r="BW132" t="inlineStr"/>
      <c r="BX132" t="inlineStr">
        <is>
          <t>h</t>
        </is>
      </c>
      <c r="BY132" t="inlineStr"/>
      <c r="BZ132" t="inlineStr">
        <is>
          <t>x</t>
        </is>
      </c>
      <c r="CA132" t="inlineStr"/>
      <c r="CB132" t="inlineStr"/>
      <c r="CC132" t="inlineStr"/>
      <c r="CD132" t="inlineStr"/>
      <c r="CE132" t="inlineStr"/>
      <c r="CF132" t="inlineStr"/>
      <c r="CG132" t="n">
        <v>1</v>
      </c>
      <c r="CH132" t="inlineStr">
        <is>
          <t>Hülse, Papier im Gelenk fixieren</t>
        </is>
      </c>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x</t>
        </is>
      </c>
      <c r="DC132" t="inlineStr">
        <is>
          <t>x</t>
        </is>
      </c>
      <c r="DD132" t="inlineStr">
        <is>
          <t>100125600X</t>
        </is>
      </c>
      <c r="DE132" t="inlineStr">
        <is>
          <t>L-1764-173913997</t>
        </is>
      </c>
      <c r="DF132" t="inlineStr">
        <is>
          <t>Aal</t>
        </is>
      </c>
      <c r="DG132" t="inlineStr">
        <is>
          <t>DBSM/F/Klemm</t>
        </is>
      </c>
      <c r="DH132" t="inlineStr">
        <is>
          <t>Cb 11</t>
        </is>
      </c>
      <c r="DI132" t="inlineStr">
        <is>
          <t>Cb 11</t>
        </is>
      </c>
      <c r="DJ132" t="inlineStr">
        <is>
          <t xml:space="preserve">Vorschriften zum Versuch, eine nach heutigen Geschmack eingerichtete ungezwungene Hand zu schreiben : </t>
        </is>
      </c>
      <c r="DK132" t="inlineStr">
        <is>
          <t xml:space="preserve"> : </t>
        </is>
      </c>
      <c r="DL132" t="inlineStr">
        <is>
          <t>22 Bl.</t>
        </is>
      </c>
      <c r="DM132" t="inlineStr"/>
    </row>
    <row r="133">
      <c r="A133" t="inlineStr">
        <is>
          <t>Schreibmeister</t>
        </is>
      </c>
      <c r="B133" t="b">
        <v>1</v>
      </c>
      <c r="C133" t="n">
        <v>130</v>
      </c>
      <c r="D133" t="inlineStr">
        <is>
          <t>L-1741-175756104</t>
        </is>
      </c>
      <c r="E133" t="inlineStr">
        <is>
          <t>Aal</t>
        </is>
      </c>
      <c r="F133" t="inlineStr">
        <is>
          <t>1001872924</t>
        </is>
      </c>
      <c r="G133" t="inlineStr">
        <is>
          <t>https://portal.dnb.de/opac.htm?method=simpleSearch&amp;cqlMode=true&amp;query=idn%3D1001872924</t>
        </is>
      </c>
      <c r="H133" t="inlineStr">
        <is>
          <t>Cb 12</t>
        </is>
      </c>
      <c r="I133" t="inlineStr">
        <is>
          <t>Cb 12</t>
        </is>
      </c>
      <c r="J133" t="inlineStr"/>
      <c r="K133" t="inlineStr"/>
      <c r="L133" t="inlineStr"/>
      <c r="M133" t="inlineStr">
        <is>
          <t>bis 25 cm</t>
        </is>
      </c>
      <c r="N133" t="inlineStr"/>
      <c r="O133" t="inlineStr"/>
      <c r="P133" t="inlineStr"/>
      <c r="Q133" t="inlineStr"/>
      <c r="R133" t="inlineStr"/>
      <c r="S133" t="inlineStr"/>
      <c r="T133" t="inlineStr"/>
      <c r="U133" t="inlineStr"/>
      <c r="V133" t="inlineStr"/>
      <c r="W133" t="inlineStr"/>
      <c r="X133" t="inlineStr"/>
      <c r="Y133" t="inlineStr"/>
      <c r="Z133" t="inlineStr">
        <is>
          <t>QF (22x18)</t>
        </is>
      </c>
      <c r="AA133" t="inlineStr"/>
      <c r="AB133" t="inlineStr"/>
      <c r="AC133" t="inlineStr">
        <is>
          <t>Pa</t>
        </is>
      </c>
      <c r="AD133" t="inlineStr"/>
      <c r="AE133" t="inlineStr"/>
      <c r="AF133" t="inlineStr"/>
      <c r="AG133" t="inlineStr">
        <is>
          <t>h/E</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is>
          <t>x</t>
        </is>
      </c>
      <c r="AU133" t="inlineStr">
        <is>
          <t>B: 22x18
F: 34x29</t>
        </is>
      </c>
      <c r="AV133" t="inlineStr">
        <is>
          <t>x</t>
        </is>
      </c>
      <c r="AW133" t="inlineStr"/>
      <c r="AX133" t="inlineStr">
        <is>
          <t>x</t>
        </is>
      </c>
      <c r="AY133" t="inlineStr"/>
      <c r="AZ133" t="inlineStr"/>
      <c r="BA133" t="n">
        <v>110</v>
      </c>
      <c r="BB133" t="inlineStr"/>
      <c r="BC133" t="inlineStr"/>
      <c r="BD133" t="inlineStr"/>
      <c r="BE133" t="inlineStr"/>
      <c r="BF133" t="inlineStr"/>
      <c r="BG133" t="inlineStr">
        <is>
          <t>ja vor</t>
        </is>
      </c>
      <c r="BH133" t="n">
        <v>0.5</v>
      </c>
      <c r="BI133" t="inlineStr"/>
      <c r="BJ133" t="inlineStr"/>
      <c r="BK133" t="inlineStr"/>
      <c r="BL133" t="inlineStr"/>
      <c r="BM133" t="inlineStr"/>
      <c r="BN133" t="inlineStr"/>
      <c r="BO133" t="inlineStr"/>
      <c r="BP133" t="inlineStr"/>
      <c r="BQ133" t="inlineStr"/>
      <c r="BR133" t="inlineStr"/>
      <c r="BS133" t="inlineStr"/>
      <c r="BT133" t="inlineStr">
        <is>
          <t>x</t>
        </is>
      </c>
      <c r="BU133" t="inlineStr"/>
      <c r="BV133" t="inlineStr">
        <is>
          <t>x</t>
        </is>
      </c>
      <c r="BW133" t="inlineStr"/>
      <c r="BX133" t="inlineStr"/>
      <c r="BY133" t="inlineStr"/>
      <c r="BZ133" t="inlineStr"/>
      <c r="CA133" t="inlineStr"/>
      <c r="CB133" t="inlineStr"/>
      <c r="CC133" t="inlineStr"/>
      <c r="CD133" t="inlineStr"/>
      <c r="CE133" t="inlineStr"/>
      <c r="CF133" t="inlineStr"/>
      <c r="CG133" t="n">
        <v>0.5</v>
      </c>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x</t>
        </is>
      </c>
      <c r="DC133" t="inlineStr">
        <is>
          <t>x</t>
        </is>
      </c>
      <c r="DD133" t="inlineStr">
        <is>
          <t>1001872924</t>
        </is>
      </c>
      <c r="DE133" t="inlineStr">
        <is>
          <t>L-1741-175756104</t>
        </is>
      </c>
      <c r="DF133" t="inlineStr">
        <is>
          <t>Aal</t>
        </is>
      </c>
      <c r="DG133" t="inlineStr">
        <is>
          <t>DBSM/F/Klemm</t>
        </is>
      </c>
      <c r="DH133" t="inlineStr">
        <is>
          <t>Cb 12</t>
        </is>
      </c>
      <c r="DI133" t="inlineStr">
        <is>
          <t>Cb 12</t>
        </is>
      </c>
      <c r="DJ133" t="inlineStr">
        <is>
          <t xml:space="preserve">Des ... @Johann Stäpsens in Leipzig, nach einer netten Dreßdner Hand eingerichtete Fundamental-Vorschriftten : </t>
        </is>
      </c>
      <c r="DK133" t="inlineStr">
        <is>
          <t xml:space="preserve"> : </t>
        </is>
      </c>
      <c r="DL133" t="inlineStr">
        <is>
          <t>[3] Bl., [34] Taf.</t>
        </is>
      </c>
      <c r="DM133" t="inlineStr"/>
    </row>
    <row r="134">
      <c r="A134" t="inlineStr">
        <is>
          <t>Schreibmeister</t>
        </is>
      </c>
      <c r="B134" t="b">
        <v>1</v>
      </c>
      <c r="C134" t="n">
        <v>131</v>
      </c>
      <c r="D134" t="inlineStr">
        <is>
          <t>L-1776-153970227</t>
        </is>
      </c>
      <c r="E134" t="inlineStr">
        <is>
          <t>Aal</t>
        </is>
      </c>
      <c r="F134" t="inlineStr">
        <is>
          <t>993908063</t>
        </is>
      </c>
      <c r="G134" t="inlineStr">
        <is>
          <t>https://portal.dnb.de/opac.htm?method=simpleSearch&amp;cqlMode=true&amp;query=idn%3D993908063</t>
        </is>
      </c>
      <c r="H134" t="inlineStr">
        <is>
          <t>Cb 13</t>
        </is>
      </c>
      <c r="I134" t="inlineStr">
        <is>
          <t>Cb 13</t>
        </is>
      </c>
      <c r="J134" t="inlineStr"/>
      <c r="K134" t="inlineStr"/>
      <c r="L134" t="inlineStr"/>
      <c r="M134" t="inlineStr">
        <is>
          <t>bis 25 cm</t>
        </is>
      </c>
      <c r="N134" t="inlineStr"/>
      <c r="O134" t="inlineStr"/>
      <c r="P134" t="inlineStr"/>
      <c r="Q134" t="inlineStr"/>
      <c r="R134" t="inlineStr"/>
      <c r="S134" t="inlineStr"/>
      <c r="T134" t="inlineStr"/>
      <c r="U134" t="inlineStr"/>
      <c r="V134" t="inlineStr"/>
      <c r="W134" t="inlineStr"/>
      <c r="X134" t="inlineStr"/>
      <c r="Y134" t="inlineStr"/>
      <c r="Z134" t="inlineStr">
        <is>
          <t>QF (42x26)</t>
        </is>
      </c>
      <c r="AA134" t="inlineStr"/>
      <c r="AB134" t="inlineStr"/>
      <c r="AC134" t="inlineStr">
        <is>
          <t>Pa</t>
        </is>
      </c>
      <c r="AD134" t="inlineStr"/>
      <c r="AE134" t="inlineStr"/>
      <c r="AF134" t="inlineStr"/>
      <c r="AG134" t="inlineStr">
        <is>
          <t>h/E</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is>
          <t>x</t>
        </is>
      </c>
      <c r="AW134" t="inlineStr"/>
      <c r="AX134" t="inlineStr">
        <is>
          <t>x</t>
        </is>
      </c>
      <c r="AY134" t="inlineStr"/>
      <c r="AZ134" t="inlineStr"/>
      <c r="BA134" t="n">
        <v>110</v>
      </c>
      <c r="BB134" t="inlineStr"/>
      <c r="BC134" t="inlineStr"/>
      <c r="BD134" t="inlineStr"/>
      <c r="BE134" t="inlineStr"/>
      <c r="BF134" t="inlineStr"/>
      <c r="BG134" t="inlineStr">
        <is>
          <t>ja vor</t>
        </is>
      </c>
      <c r="BH134" t="n">
        <v>6</v>
      </c>
      <c r="BI134" t="inlineStr"/>
      <c r="BJ134" t="inlineStr"/>
      <c r="BK134" t="inlineStr"/>
      <c r="BL134" t="inlineStr"/>
      <c r="BM134" t="inlineStr"/>
      <c r="BN134" t="inlineStr">
        <is>
          <t>x sauer</t>
        </is>
      </c>
      <c r="BO134" t="inlineStr">
        <is>
          <t>x</t>
        </is>
      </c>
      <c r="BP134" t="inlineStr"/>
      <c r="BQ134" t="inlineStr"/>
      <c r="BR134" t="inlineStr"/>
      <c r="BS134" t="inlineStr"/>
      <c r="BT134" t="inlineStr">
        <is>
          <t>x</t>
        </is>
      </c>
      <c r="BU134" t="inlineStr"/>
      <c r="BV134" t="inlineStr">
        <is>
          <t>x</t>
        </is>
      </c>
      <c r="BW134" t="inlineStr"/>
      <c r="BX134" t="inlineStr">
        <is>
          <t>v/h</t>
        </is>
      </c>
      <c r="BY134" t="inlineStr"/>
      <c r="BZ134" t="inlineStr"/>
      <c r="CA134" t="inlineStr"/>
      <c r="CB134" t="inlineStr"/>
      <c r="CC134" t="inlineStr"/>
      <c r="CD134" t="inlineStr"/>
      <c r="CE134" t="inlineStr"/>
      <c r="CF134" t="inlineStr"/>
      <c r="CG134" t="n">
        <v>5</v>
      </c>
      <c r="CH134" t="inlineStr">
        <is>
          <t>Überzug vom Rücken lösen, neuen Rücken einziehen, Rückenfragmente übertragen, Ecken festigen</t>
        </is>
      </c>
      <c r="CI134" t="inlineStr">
        <is>
          <t>x</t>
        </is>
      </c>
      <c r="CJ134" t="inlineStr"/>
      <c r="CK134" t="inlineStr"/>
      <c r="CL134" t="inlineStr"/>
      <c r="CM134" t="inlineStr"/>
      <c r="CN134" t="inlineStr"/>
      <c r="CO134" t="inlineStr"/>
      <c r="CP134" t="inlineStr"/>
      <c r="CQ134" t="inlineStr"/>
      <c r="CR134" t="inlineStr"/>
      <c r="CS134" t="inlineStr"/>
      <c r="CT134" t="inlineStr"/>
      <c r="CU134" t="inlineStr">
        <is>
          <t>x</t>
        </is>
      </c>
      <c r="CV134" t="inlineStr"/>
      <c r="CW134" t="inlineStr"/>
      <c r="CX134" t="inlineStr"/>
      <c r="CY134" t="inlineStr"/>
      <c r="CZ134" t="n">
        <v>1</v>
      </c>
      <c r="DA134" t="inlineStr">
        <is>
          <t>Blatt glätten, JP-Falz nach flieg. Blatt zur Stabilisierung der BB-Deckel-Verbindung</t>
        </is>
      </c>
      <c r="DB134" t="inlineStr">
        <is>
          <t>x</t>
        </is>
      </c>
      <c r="DC134" t="inlineStr">
        <is>
          <t>x</t>
        </is>
      </c>
      <c r="DD134" t="inlineStr">
        <is>
          <t>993908063</t>
        </is>
      </c>
      <c r="DE134" t="inlineStr">
        <is>
          <t>L-1776-153970227</t>
        </is>
      </c>
      <c r="DF134" t="inlineStr">
        <is>
          <t>Aal</t>
        </is>
      </c>
      <c r="DG134" t="inlineStr">
        <is>
          <t>DBSM/F/Klemm</t>
        </is>
      </c>
      <c r="DH134" t="inlineStr">
        <is>
          <t>Cb 13</t>
        </is>
      </c>
      <c r="DI134" t="inlineStr">
        <is>
          <t>Cb 13</t>
        </is>
      </c>
      <c r="DJ134" t="inlineStr">
        <is>
          <t>Vollkommene Gründ- und Regulmäßige Anweisung zur Schön-Schreib-Kunst, darinnen man... die Current- Canzley- und Fractur-Schrifften- ingleichen auch di</t>
        </is>
      </c>
      <c r="DK134" t="inlineStr">
        <is>
          <t xml:space="preserve"> : </t>
        </is>
      </c>
      <c r="DL134" t="inlineStr">
        <is>
          <t>Kupfertit., 11, [14] Taf.</t>
        </is>
      </c>
      <c r="DM134" t="inlineStr"/>
    </row>
    <row r="135">
      <c r="A135" t="inlineStr">
        <is>
          <t>Schreibmeister</t>
        </is>
      </c>
      <c r="B135" t="b">
        <v>1</v>
      </c>
      <c r="C135" t="n">
        <v>132</v>
      </c>
      <c r="D135" t="inlineStr">
        <is>
          <t>L-1687-315465735</t>
        </is>
      </c>
      <c r="E135" t="inlineStr">
        <is>
          <t>Aaf</t>
        </is>
      </c>
      <c r="F135" t="inlineStr">
        <is>
          <t>1066937931</t>
        </is>
      </c>
      <c r="G135" t="inlineStr">
        <is>
          <t>https://portal.dnb.de/opac.htm?method=simpleSearch&amp;cqlMode=true&amp;query=idn%3D1066937931</t>
        </is>
      </c>
      <c r="H135" t="inlineStr">
        <is>
          <t>Cb 14</t>
        </is>
      </c>
      <c r="I135" t="inlineStr">
        <is>
          <t>Cb 14</t>
        </is>
      </c>
      <c r="J135" t="inlineStr"/>
      <c r="K135" t="inlineStr"/>
      <c r="L135" t="inlineStr"/>
      <c r="M135" t="inlineStr">
        <is>
          <t>bis 25 cm</t>
        </is>
      </c>
      <c r="N135" t="inlineStr"/>
      <c r="O135" t="inlineStr"/>
      <c r="P135" t="inlineStr"/>
      <c r="Q135" t="inlineStr"/>
      <c r="R135" t="inlineStr"/>
      <c r="S135" t="inlineStr"/>
      <c r="T135" t="inlineStr"/>
      <c r="U135" t="inlineStr"/>
      <c r="V135" t="inlineStr"/>
      <c r="W135" t="inlineStr"/>
      <c r="X135" t="inlineStr"/>
      <c r="Y135" t="inlineStr"/>
      <c r="Z135" t="inlineStr">
        <is>
          <t>QF (36x27,5)</t>
        </is>
      </c>
      <c r="AA135" t="inlineStr"/>
      <c r="AB135" t="inlineStr"/>
      <c r="AC135" t="inlineStr">
        <is>
          <t>HG</t>
        </is>
      </c>
      <c r="AD135" t="inlineStr"/>
      <c r="AE135" t="inlineStr"/>
      <c r="AF135" t="inlineStr"/>
      <c r="AG135" t="inlineStr">
        <is>
          <t>h/E</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is>
          <t>x</t>
        </is>
      </c>
      <c r="AW135" t="inlineStr"/>
      <c r="AX135" t="inlineStr">
        <is>
          <t>x</t>
        </is>
      </c>
      <c r="AY135" t="inlineStr"/>
      <c r="AZ135" t="inlineStr"/>
      <c r="BA135" t="n">
        <v>110</v>
      </c>
      <c r="BB135" t="inlineStr"/>
      <c r="BC135" t="inlineStr"/>
      <c r="BD135" t="inlineStr"/>
      <c r="BE135" t="inlineStr"/>
      <c r="BF135" t="inlineStr"/>
      <c r="BG135" t="inlineStr">
        <is>
          <t>n</t>
        </is>
      </c>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x</t>
        </is>
      </c>
      <c r="DC135" t="inlineStr">
        <is>
          <t>x</t>
        </is>
      </c>
      <c r="DD135" t="inlineStr">
        <is>
          <t>1066937931</t>
        </is>
      </c>
      <c r="DE135" t="inlineStr">
        <is>
          <t>L-1687-315465735</t>
        </is>
      </c>
      <c r="DF135" t="inlineStr">
        <is>
          <t>Aaf</t>
        </is>
      </c>
      <c r="DG135" t="inlineStr">
        <is>
          <t>DBSM/F/Klemm</t>
        </is>
      </c>
      <c r="DH135" t="inlineStr">
        <is>
          <t>Cb 14</t>
        </is>
      </c>
      <c r="DI135" t="inlineStr">
        <is>
          <t>Cb 14</t>
        </is>
      </c>
      <c r="DJ135" t="inlineStr">
        <is>
          <t xml:space="preserve">Tresoor van diuerssche curieuse gheschriften met haere fundamenten volghens t ghebruyck van desen tijdt : </t>
        </is>
      </c>
      <c r="DK135" t="inlineStr">
        <is>
          <t xml:space="preserve"> : </t>
        </is>
      </c>
      <c r="DL135" t="inlineStr">
        <is>
          <t>Kalligraf. Kupfertitel, [1] Bl., [31] Taf. Kupferdr.</t>
        </is>
      </c>
      <c r="DM135" t="inlineStr"/>
    </row>
    <row r="136">
      <c r="A136" t="inlineStr">
        <is>
          <t>Schreibmeister</t>
        </is>
      </c>
      <c r="B136" t="b">
        <v>1</v>
      </c>
      <c r="C136" t="inlineStr"/>
      <c r="D136" t="inlineStr">
        <is>
          <t>L-1804-168402416</t>
        </is>
      </c>
      <c r="E136" t="inlineStr">
        <is>
          <t>Aal</t>
        </is>
      </c>
      <c r="F136" t="inlineStr">
        <is>
          <t>999459473</t>
        </is>
      </c>
      <c r="G136" t="inlineStr"/>
      <c r="H136" t="inlineStr">
        <is>
          <t>Cb 15</t>
        </is>
      </c>
      <c r="I136" t="inlineStr">
        <is>
          <t>Cb 15</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is>
          <t>999459473</t>
        </is>
      </c>
      <c r="DE136" t="inlineStr">
        <is>
          <t>L-1804-168402416</t>
        </is>
      </c>
      <c r="DF136" t="inlineStr">
        <is>
          <t>Aal</t>
        </is>
      </c>
      <c r="DG136" t="inlineStr">
        <is>
          <t>DBSM/F/Klemm</t>
        </is>
      </c>
      <c r="DH136" t="inlineStr">
        <is>
          <t>Cb 15</t>
        </is>
      </c>
      <c r="DI136" t="inlineStr">
        <is>
          <t>Cb 15</t>
        </is>
      </c>
      <c r="DJ136" t="inlineStr">
        <is>
          <t xml:space="preserve">Deutsche Vorschriften : </t>
        </is>
      </c>
      <c r="DK136" t="inlineStr">
        <is>
          <t xml:space="preserve"> : </t>
        </is>
      </c>
      <c r="DL136" t="inlineStr">
        <is>
          <t>[1], 25 Bl.</t>
        </is>
      </c>
      <c r="DM136" t="inlineStr"/>
    </row>
    <row r="137">
      <c r="A137" t="inlineStr">
        <is>
          <t>Schreibmeister</t>
        </is>
      </c>
      <c r="B137" t="b">
        <v>1</v>
      </c>
      <c r="C137" t="n">
        <v>134</v>
      </c>
      <c r="D137" t="inlineStr">
        <is>
          <t>L-1764-153970677</t>
        </is>
      </c>
      <c r="E137" t="inlineStr">
        <is>
          <t>Aal</t>
        </is>
      </c>
      <c r="F137" t="inlineStr">
        <is>
          <t>993908454</t>
        </is>
      </c>
      <c r="G137" t="inlineStr">
        <is>
          <t>https://portal.dnb.de/opac.htm?method=simpleSearch&amp;cqlMode=true&amp;query=idn%3D993908454</t>
        </is>
      </c>
      <c r="H137" t="inlineStr">
        <is>
          <t>Cb 16</t>
        </is>
      </c>
      <c r="I137" t="inlineStr">
        <is>
          <t>Cb 16</t>
        </is>
      </c>
      <c r="J137" t="inlineStr"/>
      <c r="K137" t="inlineStr"/>
      <c r="L137" t="inlineStr"/>
      <c r="M137" t="inlineStr">
        <is>
          <t>bis 25 cm</t>
        </is>
      </c>
      <c r="N137" t="inlineStr"/>
      <c r="O137" t="inlineStr"/>
      <c r="P137" t="inlineStr"/>
      <c r="Q137" t="inlineStr"/>
      <c r="R137" t="inlineStr"/>
      <c r="S137" t="inlineStr"/>
      <c r="T137" t="inlineStr"/>
      <c r="U137" t="inlineStr"/>
      <c r="V137" t="inlineStr"/>
      <c r="W137" t="inlineStr"/>
      <c r="X137" t="inlineStr"/>
      <c r="Y137" t="inlineStr"/>
      <c r="Z137" t="inlineStr">
        <is>
          <t>QF (34x21,5)</t>
        </is>
      </c>
      <c r="AA137" t="inlineStr"/>
      <c r="AB137" t="inlineStr"/>
      <c r="AC137" t="inlineStr">
        <is>
          <t>Br</t>
        </is>
      </c>
      <c r="AD137" t="inlineStr"/>
      <c r="AE137" t="inlineStr"/>
      <c r="AF137" t="inlineStr"/>
      <c r="AG137" t="inlineStr">
        <is>
          <t>f</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is>
          <t>x</t>
        </is>
      </c>
      <c r="AW137" t="inlineStr"/>
      <c r="AX137" t="inlineStr">
        <is>
          <t>x</t>
        </is>
      </c>
      <c r="AY137" t="inlineStr"/>
      <c r="AZ137" t="inlineStr"/>
      <c r="BA137" t="n">
        <v>110</v>
      </c>
      <c r="BB137" t="inlineStr"/>
      <c r="BC137" t="inlineStr"/>
      <c r="BD137" t="inlineStr"/>
      <c r="BE137" t="inlineStr"/>
      <c r="BF137" t="inlineStr"/>
      <c r="BG137" t="inlineStr">
        <is>
          <t>ja vor</t>
        </is>
      </c>
      <c r="BH137" t="n">
        <v>4</v>
      </c>
      <c r="BI137" t="inlineStr"/>
      <c r="BJ137" t="inlineStr"/>
      <c r="BK137" t="inlineStr"/>
      <c r="BL137" t="inlineStr"/>
      <c r="BM137" t="inlineStr"/>
      <c r="BN137" t="inlineStr"/>
      <c r="BO137" t="inlineStr"/>
      <c r="BP137" t="inlineStr"/>
      <c r="BQ137" t="inlineStr"/>
      <c r="BR137" t="inlineStr"/>
      <c r="BS137" t="inlineStr">
        <is>
          <t>Umschlag (Einband berieben)</t>
        </is>
      </c>
      <c r="BT137" t="inlineStr">
        <is>
          <t>x</t>
        </is>
      </c>
      <c r="BU137" t="inlineStr"/>
      <c r="BV137" t="inlineStr">
        <is>
          <t>x</t>
        </is>
      </c>
      <c r="BW137" t="inlineStr"/>
      <c r="BX137" t="inlineStr"/>
      <c r="BY137" t="inlineStr"/>
      <c r="BZ137" t="inlineStr"/>
      <c r="CA137" t="inlineStr"/>
      <c r="CB137" t="inlineStr"/>
      <c r="CC137" t="inlineStr">
        <is>
          <t>x</t>
        </is>
      </c>
      <c r="CD137" t="inlineStr"/>
      <c r="CE137" t="inlineStr"/>
      <c r="CF137" t="inlineStr"/>
      <c r="CG137" t="n">
        <v>3</v>
      </c>
      <c r="CH137" t="inlineStr">
        <is>
          <t>Ecken und Kanten festigen, ggf. mit JP einfassen</t>
        </is>
      </c>
      <c r="CI137" t="inlineStr">
        <is>
          <t>x</t>
        </is>
      </c>
      <c r="CJ137" t="inlineStr"/>
      <c r="CK137" t="inlineStr"/>
      <c r="CL137" t="inlineStr"/>
      <c r="CM137" t="inlineStr"/>
      <c r="CN137" t="inlineStr">
        <is>
          <t>x</t>
        </is>
      </c>
      <c r="CO137" t="inlineStr"/>
      <c r="CP137" t="inlineStr">
        <is>
          <t>x</t>
        </is>
      </c>
      <c r="CQ137" t="inlineStr"/>
      <c r="CR137" t="inlineStr"/>
      <c r="CS137" t="inlineStr"/>
      <c r="CT137" t="inlineStr"/>
      <c r="CU137" t="inlineStr"/>
      <c r="CV137" t="inlineStr"/>
      <c r="CW137" t="inlineStr"/>
      <c r="CX137" t="inlineStr"/>
      <c r="CY137" t="inlineStr"/>
      <c r="CZ137" t="n">
        <v>1</v>
      </c>
      <c r="DA137" t="inlineStr"/>
      <c r="DB137" t="inlineStr">
        <is>
          <t>x</t>
        </is>
      </c>
      <c r="DC137" t="inlineStr">
        <is>
          <t>x</t>
        </is>
      </c>
      <c r="DD137" t="inlineStr">
        <is>
          <t>993908454</t>
        </is>
      </c>
      <c r="DE137" t="inlineStr">
        <is>
          <t>L-1764-153970677</t>
        </is>
      </c>
      <c r="DF137" t="inlineStr">
        <is>
          <t>Aal</t>
        </is>
      </c>
      <c r="DG137" t="inlineStr">
        <is>
          <t>DBSM/F/Klemm</t>
        </is>
      </c>
      <c r="DH137" t="inlineStr">
        <is>
          <t>Cb 16</t>
        </is>
      </c>
      <c r="DI137" t="inlineStr">
        <is>
          <t>Cb 16</t>
        </is>
      </c>
      <c r="DJ137" t="inlineStr">
        <is>
          <t>Muster einer ganz neuen schönen und regulmäßigen Schreib-Art, durch das ganze Alphabet, in Fractur, Canzley und Current, dann vielen veränderten Jügen</t>
        </is>
      </c>
      <c r="DK137" t="inlineStr">
        <is>
          <t xml:space="preserve"> : </t>
        </is>
      </c>
      <c r="DL137" t="inlineStr">
        <is>
          <t>[26] Bl.</t>
        </is>
      </c>
      <c r="DM137" t="inlineStr"/>
    </row>
    <row r="138">
      <c r="A138" t="inlineStr">
        <is>
          <t>Schreibmeister</t>
        </is>
      </c>
      <c r="B138" t="b">
        <v>1</v>
      </c>
      <c r="C138" t="n">
        <v>135</v>
      </c>
      <c r="D138" t="inlineStr">
        <is>
          <t>L-1780-178922080</t>
        </is>
      </c>
      <c r="E138" t="inlineStr">
        <is>
          <t>Afl</t>
        </is>
      </c>
      <c r="F138" t="inlineStr">
        <is>
          <t>1003171567</t>
        </is>
      </c>
      <c r="G138" t="inlineStr">
        <is>
          <t>https://portal.dnb.de/opac.htm?method=simpleSearch&amp;cqlMode=true&amp;query=idn%3D1003171567</t>
        </is>
      </c>
      <c r="H138" t="inlineStr">
        <is>
          <t>Cb 17</t>
        </is>
      </c>
      <c r="I138" t="inlineStr">
        <is>
          <t>Cb 17</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x</t>
        </is>
      </c>
      <c r="DC138" t="inlineStr">
        <is>
          <t>x</t>
        </is>
      </c>
      <c r="DD138" t="inlineStr">
        <is>
          <t>1003171567</t>
        </is>
      </c>
      <c r="DE138" t="inlineStr">
        <is>
          <t>L-1780-178922080</t>
        </is>
      </c>
      <c r="DF138" t="inlineStr">
        <is>
          <t>Afl</t>
        </is>
      </c>
      <c r="DG138" t="inlineStr">
        <is>
          <t>DBSM/F/Klemm</t>
        </is>
      </c>
      <c r="DH138" t="inlineStr">
        <is>
          <t>Cb 17</t>
        </is>
      </c>
      <c r="DI138" t="inlineStr">
        <is>
          <t>Cb 17</t>
        </is>
      </c>
      <c r="DJ138" t="inlineStr">
        <is>
          <t>Allgemeine Anweisung der neuesten Schönschreibkunst des Johann Gottfried Weber. Für d. Jugend hohen u. niederen Standes, desgl. f. andere Liebhaber ei</t>
        </is>
      </c>
      <c r="DK138" t="inlineStr">
        <is>
          <t xml:space="preserve">Nachtr. : </t>
        </is>
      </c>
      <c r="DL138" t="inlineStr">
        <is>
          <t>[1] Bl., 24 S., 39 Taf.; [1,2] Bl., 45 Taf.</t>
        </is>
      </c>
      <c r="DM138" t="inlineStr"/>
    </row>
    <row r="139">
      <c r="A139" t="inlineStr">
        <is>
          <t>Schreibmeister</t>
        </is>
      </c>
      <c r="B139" t="b">
        <v>1</v>
      </c>
      <c r="C139" t="n">
        <v>136</v>
      </c>
      <c r="D139" t="inlineStr">
        <is>
          <t>L-1780-184489555</t>
        </is>
      </c>
      <c r="E139" t="inlineStr">
        <is>
          <t>Afl</t>
        </is>
      </c>
      <c r="F139" t="inlineStr">
        <is>
          <t>1003171788</t>
        </is>
      </c>
      <c r="G139" t="inlineStr">
        <is>
          <t>https://portal.dnb.de/opac.htm?method=simpleSearch&amp;cqlMode=true&amp;query=idn%3D1003171788</t>
        </is>
      </c>
      <c r="H139" t="inlineStr">
        <is>
          <t>Cb 17</t>
        </is>
      </c>
      <c r="I139" t="inlineStr">
        <is>
          <t>Cb 17</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x</t>
        </is>
      </c>
      <c r="DC139" t="inlineStr">
        <is>
          <t>x</t>
        </is>
      </c>
      <c r="DD139" t="inlineStr">
        <is>
          <t>1003171788</t>
        </is>
      </c>
      <c r="DE139" t="inlineStr">
        <is>
          <t>L-1780-184489555</t>
        </is>
      </c>
      <c r="DF139" t="inlineStr">
        <is>
          <t>Afl</t>
        </is>
      </c>
      <c r="DG139" t="inlineStr">
        <is>
          <t>DBSM/F/Klemm</t>
        </is>
      </c>
      <c r="DH139" t="inlineStr">
        <is>
          <t>Cb 17</t>
        </is>
      </c>
      <c r="DI139" t="inlineStr">
        <is>
          <t>Cb 17</t>
        </is>
      </c>
      <c r="DJ139" t="inlineStr">
        <is>
          <t>Allgemeine Anweisung der neuesten Schönschreibkunst des Johann Gottfried Weber. Für d. Jugend hohen u. niederen Standes, desgl. f. andere Liebhaber ei</t>
        </is>
      </c>
      <c r="DK139" t="inlineStr">
        <is>
          <t xml:space="preserve">[Bd. 1.] : </t>
        </is>
      </c>
      <c r="DL139" t="inlineStr">
        <is>
          <t>24 S. typogr. Text, 39 Kupfertaf., num. 2 - 40</t>
        </is>
      </c>
      <c r="DM139" t="inlineStr"/>
    </row>
    <row r="140">
      <c r="A140" t="inlineStr">
        <is>
          <t>Schreibmeister</t>
        </is>
      </c>
      <c r="B140" t="b">
        <v>1</v>
      </c>
      <c r="C140" t="n">
        <v>137</v>
      </c>
      <c r="D140" t="inlineStr">
        <is>
          <t>L-1729-155561057</t>
        </is>
      </c>
      <c r="E140" t="inlineStr">
        <is>
          <t>Aal</t>
        </is>
      </c>
      <c r="F140" t="inlineStr">
        <is>
          <t>994377584</t>
        </is>
      </c>
      <c r="G140" t="inlineStr">
        <is>
          <t>https://portal.dnb.de/opac.htm?method=simpleSearch&amp;cqlMode=true&amp;query=idn%3D994377584</t>
        </is>
      </c>
      <c r="H140" t="inlineStr">
        <is>
          <t>Cb 18</t>
        </is>
      </c>
      <c r="I140" t="inlineStr">
        <is>
          <t>Cb 18</t>
        </is>
      </c>
      <c r="J140" t="inlineStr"/>
      <c r="K140" t="inlineStr"/>
      <c r="L140" t="inlineStr"/>
      <c r="M140" t="inlineStr">
        <is>
          <t>bis 25 cm</t>
        </is>
      </c>
      <c r="N140" t="inlineStr"/>
      <c r="O140" t="inlineStr"/>
      <c r="P140" t="inlineStr"/>
      <c r="Q140" t="inlineStr"/>
      <c r="R140" t="inlineStr"/>
      <c r="S140" t="inlineStr"/>
      <c r="T140" t="inlineStr"/>
      <c r="U140" t="inlineStr"/>
      <c r="V140" t="inlineStr"/>
      <c r="W140" t="inlineStr"/>
      <c r="X140" t="inlineStr"/>
      <c r="Y140" t="inlineStr"/>
      <c r="Z140" t="inlineStr">
        <is>
          <t>QF (22x17)</t>
        </is>
      </c>
      <c r="AA140" t="inlineStr"/>
      <c r="AB140" t="inlineStr"/>
      <c r="AC140" t="inlineStr">
        <is>
          <t>Br</t>
        </is>
      </c>
      <c r="AD140" t="inlineStr"/>
      <c r="AE140" t="inlineStr"/>
      <c r="AF140" t="inlineStr"/>
      <c r="AG140" t="inlineStr"/>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is>
          <t>x</t>
        </is>
      </c>
      <c r="AW140" t="inlineStr"/>
      <c r="AX140" t="inlineStr">
        <is>
          <t>x</t>
        </is>
      </c>
      <c r="AY140" t="inlineStr"/>
      <c r="AZ140" t="inlineStr"/>
      <c r="BA140" t="n">
        <v>180</v>
      </c>
      <c r="BB140" t="inlineStr"/>
      <c r="BC140" t="inlineStr"/>
      <c r="BD140" t="inlineStr"/>
      <c r="BE140" t="inlineStr"/>
      <c r="BF140" t="inlineStr"/>
      <c r="BG140" t="inlineStr">
        <is>
          <t>ja vor</t>
        </is>
      </c>
      <c r="BH140" t="n">
        <v>0.5</v>
      </c>
      <c r="BI140" t="inlineStr"/>
      <c r="BJ140" t="inlineStr"/>
      <c r="BK140" t="inlineStr"/>
      <c r="BL140" t="inlineStr"/>
      <c r="BM140" t="inlineStr"/>
      <c r="BN140" t="inlineStr"/>
      <c r="BO140" t="inlineStr"/>
      <c r="BP140" t="inlineStr"/>
      <c r="BQ140" t="inlineStr"/>
      <c r="BR140" t="inlineStr"/>
      <c r="BS140" t="inlineStr"/>
      <c r="BT140" t="inlineStr">
        <is>
          <t>x</t>
        </is>
      </c>
      <c r="BU140" t="inlineStr"/>
      <c r="BV140" t="inlineStr">
        <is>
          <t>x</t>
        </is>
      </c>
      <c r="BW140" t="inlineStr"/>
      <c r="BX140" t="inlineStr"/>
      <c r="BY140" t="inlineStr"/>
      <c r="BZ140" t="inlineStr"/>
      <c r="CA140" t="inlineStr"/>
      <c r="CB140" t="inlineStr"/>
      <c r="CC140" t="inlineStr"/>
      <c r="CD140" t="inlineStr"/>
      <c r="CE140" t="inlineStr"/>
      <c r="CF140" t="inlineStr"/>
      <c r="CG140" t="n">
        <v>0.5</v>
      </c>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is>
          <t>x</t>
        </is>
      </c>
      <c r="DC140" t="inlineStr">
        <is>
          <t>x</t>
        </is>
      </c>
      <c r="DD140" t="inlineStr">
        <is>
          <t>994377584</t>
        </is>
      </c>
      <c r="DE140" t="inlineStr">
        <is>
          <t>L-1729-155561057</t>
        </is>
      </c>
      <c r="DF140" t="inlineStr">
        <is>
          <t>Aal</t>
        </is>
      </c>
      <c r="DG140" t="inlineStr">
        <is>
          <t>DBSM/F/Klemm</t>
        </is>
      </c>
      <c r="DH140" t="inlineStr">
        <is>
          <t>Cb 18</t>
        </is>
      </c>
      <c r="DI140" t="inlineStr">
        <is>
          <t>Cb 18</t>
        </is>
      </c>
      <c r="DJ140" t="inlineStr">
        <is>
          <t xml:space="preserve">Vorschrifft, deutsch und frantsösischer Lauff-Cantsley und Fractur-Schrifften auff die neuweste Manier der lehrbegierigen Jugend zu gutem : </t>
        </is>
      </c>
      <c r="DK140" t="inlineStr">
        <is>
          <t xml:space="preserve"> : </t>
        </is>
      </c>
      <c r="DL140" t="inlineStr">
        <is>
          <t>[14] Bl.</t>
        </is>
      </c>
      <c r="DM140" t="inlineStr"/>
    </row>
    <row r="141">
      <c r="A141" t="inlineStr">
        <is>
          <t>Schreibmeister</t>
        </is>
      </c>
      <c r="B141" t="b">
        <v>1</v>
      </c>
      <c r="C141" t="n">
        <v>138</v>
      </c>
      <c r="D141" t="inlineStr">
        <is>
          <t>L-1619-154526304</t>
        </is>
      </c>
      <c r="E141" t="inlineStr">
        <is>
          <t>Hal</t>
        </is>
      </c>
      <c r="F141" t="inlineStr">
        <is>
          <t>994118473</t>
        </is>
      </c>
      <c r="G141" t="inlineStr">
        <is>
          <t>https://portal.dnb.de/opac.htm?method=simpleSearch&amp;cqlMode=true&amp;query=idn%3D994118473</t>
        </is>
      </c>
      <c r="H141" t="inlineStr">
        <is>
          <t>Cb 19</t>
        </is>
      </c>
      <c r="I141" t="inlineStr">
        <is>
          <t>Cb 19</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x</t>
        </is>
      </c>
      <c r="DC141" t="inlineStr">
        <is>
          <t>x</t>
        </is>
      </c>
      <c r="DD141" t="inlineStr">
        <is>
          <t>994118473</t>
        </is>
      </c>
      <c r="DE141" t="inlineStr">
        <is>
          <t>L-1619-154526304</t>
        </is>
      </c>
      <c r="DF141" t="inlineStr">
        <is>
          <t>Hal</t>
        </is>
      </c>
      <c r="DG141" t="inlineStr">
        <is>
          <t>DBSM/F/Klemm</t>
        </is>
      </c>
      <c r="DH141" t="inlineStr">
        <is>
          <t>Cb 19</t>
        </is>
      </c>
      <c r="DI141" t="inlineStr">
        <is>
          <t>Cb 19</t>
        </is>
      </c>
      <c r="DJ141" t="inlineStr">
        <is>
          <t xml:space="preserve">139 kalligraphische Vorlagen in Original : </t>
        </is>
      </c>
      <c r="DK141" t="inlineStr">
        <is>
          <t xml:space="preserve"> : </t>
        </is>
      </c>
      <c r="DL141" t="inlineStr">
        <is>
          <t>139 Blätter</t>
        </is>
      </c>
      <c r="DM141" t="inlineStr"/>
    </row>
    <row r="142">
      <c r="A142" t="inlineStr">
        <is>
          <t>Schreibmeister</t>
        </is>
      </c>
      <c r="B142" t="b">
        <v>1</v>
      </c>
      <c r="C142" t="n">
        <v>139</v>
      </c>
      <c r="D142" t="inlineStr">
        <is>
          <t>L-9999-154003182</t>
        </is>
      </c>
      <c r="E142" t="inlineStr">
        <is>
          <t>Aal</t>
        </is>
      </c>
      <c r="F142" t="inlineStr">
        <is>
          <t>993914918</t>
        </is>
      </c>
      <c r="G142" t="inlineStr">
        <is>
          <t>https://portal.dnb.de/opac.htm?method=simpleSearch&amp;cqlMode=true&amp;query=idn%3D993914918</t>
        </is>
      </c>
      <c r="H142" t="inlineStr">
        <is>
          <t>Cb 20</t>
        </is>
      </c>
      <c r="I142" t="inlineStr">
        <is>
          <t>Cb 20</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x</t>
        </is>
      </c>
      <c r="DC142" t="inlineStr">
        <is>
          <t>x</t>
        </is>
      </c>
      <c r="DD142" t="inlineStr">
        <is>
          <t>993914918</t>
        </is>
      </c>
      <c r="DE142" t="inlineStr">
        <is>
          <t>L-9999-154003182</t>
        </is>
      </c>
      <c r="DF142" t="inlineStr">
        <is>
          <t>Aal</t>
        </is>
      </c>
      <c r="DG142" t="inlineStr">
        <is>
          <t>DBSM/F/Klemm</t>
        </is>
      </c>
      <c r="DH142" t="inlineStr">
        <is>
          <t>Cb 20</t>
        </is>
      </c>
      <c r="DI142" t="inlineStr">
        <is>
          <t>Cb 20</t>
        </is>
      </c>
      <c r="DJ142" t="inlineStr">
        <is>
          <t xml:space="preserve">Opera ... nelle quale si insegna a scrivere varie sorte di lettere : </t>
        </is>
      </c>
      <c r="DK142" t="inlineStr">
        <is>
          <t xml:space="preserve"> : </t>
        </is>
      </c>
      <c r="DL142" t="inlineStr">
        <is>
          <t>[49] Bl.</t>
        </is>
      </c>
      <c r="DM142" t="inlineStr"/>
    </row>
    <row r="143">
      <c r="A143" t="inlineStr">
        <is>
          <t>Schreibmeister</t>
        </is>
      </c>
      <c r="B143" t="b">
        <v>1</v>
      </c>
      <c r="C143" t="n">
        <v>140</v>
      </c>
      <c r="D143" t="inlineStr">
        <is>
          <t>L-1535-177606118</t>
        </is>
      </c>
      <c r="E143" t="inlineStr">
        <is>
          <t>Aal</t>
        </is>
      </c>
      <c r="F143" t="inlineStr">
        <is>
          <t>1002571642</t>
        </is>
      </c>
      <c r="G143" t="inlineStr">
        <is>
          <t>https://portal.dnb.de/opac.htm?method=simpleSearch&amp;cqlMode=true&amp;query=idn%3D1002571642</t>
        </is>
      </c>
      <c r="H143" t="inlineStr">
        <is>
          <t>Cb 21</t>
        </is>
      </c>
      <c r="I143" t="inlineStr">
        <is>
          <t>Cb 21</t>
        </is>
      </c>
      <c r="J143" t="inlineStr"/>
      <c r="K143" t="inlineStr"/>
      <c r="L143" t="inlineStr"/>
      <c r="M143" t="inlineStr">
        <is>
          <t>bis 25 cm</t>
        </is>
      </c>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is>
          <t>Pg</t>
        </is>
      </c>
      <c r="AD143" t="inlineStr">
        <is>
          <t xml:space="preserve">
flexibler Pg</t>
        </is>
      </c>
      <c r="AE143" t="inlineStr"/>
      <c r="AF143" t="inlineStr"/>
      <c r="AG143" t="inlineStr">
        <is>
          <t>h</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is>
          <t>x</t>
        </is>
      </c>
      <c r="AW143" t="inlineStr"/>
      <c r="AX143" t="inlineStr">
        <is>
          <t>x</t>
        </is>
      </c>
      <c r="AY143" t="inlineStr"/>
      <c r="AZ143" t="inlineStr"/>
      <c r="BA143" t="n">
        <v>110</v>
      </c>
      <c r="BB143" t="inlineStr"/>
      <c r="BC143" t="inlineStr"/>
      <c r="BD143" t="inlineStr"/>
      <c r="BE143" t="inlineStr"/>
      <c r="BF143" t="inlineStr"/>
      <c r="BG143" t="inlineStr">
        <is>
          <t>n</t>
        </is>
      </c>
      <c r="BH143" t="n">
        <v>0</v>
      </c>
      <c r="BI143" t="inlineStr"/>
      <c r="BJ143" t="inlineStr">
        <is>
          <t>Gewebe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x</t>
        </is>
      </c>
      <c r="DC143" t="inlineStr">
        <is>
          <t>x</t>
        </is>
      </c>
      <c r="DD143" t="inlineStr">
        <is>
          <t>1002571642</t>
        </is>
      </c>
      <c r="DE143" t="inlineStr">
        <is>
          <t>L-1535-177606118</t>
        </is>
      </c>
      <c r="DF143" t="inlineStr">
        <is>
          <t>Aal</t>
        </is>
      </c>
      <c r="DG143" t="inlineStr">
        <is>
          <t>DBSM/F/Klemm</t>
        </is>
      </c>
      <c r="DH143" t="inlineStr">
        <is>
          <t>Cb 21</t>
        </is>
      </c>
      <c r="DI143" t="inlineStr">
        <is>
          <t>Cb 21</t>
        </is>
      </c>
      <c r="DJ143" t="inlineStr">
        <is>
          <t>Thesavro De Scrit=||tori|| : opera artificiosa laquale con grandissima arte, si per pratica|| come per geometria insegna a Scruere diuerse sorte litte</t>
        </is>
      </c>
      <c r="DK143" t="inlineStr">
        <is>
          <t xml:space="preserve"> : </t>
        </is>
      </c>
      <c r="DL143" t="inlineStr">
        <is>
          <t>[48] Bl. Holzschn. u. typogr. Text.</t>
        </is>
      </c>
      <c r="DM143" t="inlineStr"/>
    </row>
    <row r="144">
      <c r="A144" t="inlineStr">
        <is>
          <t>Schreibmeister</t>
        </is>
      </c>
      <c r="B144" t="b">
        <v>1</v>
      </c>
      <c r="C144" t="n">
        <v>141</v>
      </c>
      <c r="D144" t="inlineStr">
        <is>
          <t>L-1526-177933569</t>
        </is>
      </c>
      <c r="E144" t="inlineStr">
        <is>
          <t>Afl</t>
        </is>
      </c>
      <c r="F144" t="inlineStr">
        <is>
          <t>1002761042</t>
        </is>
      </c>
      <c r="G144" t="inlineStr">
        <is>
          <t>https://portal.dnb.de/opac.htm?method=simpleSearch&amp;cqlMode=true&amp;query=idn%3D1002761042</t>
        </is>
      </c>
      <c r="H144" t="inlineStr">
        <is>
          <t>Cb 22</t>
        </is>
      </c>
      <c r="I144" t="inlineStr">
        <is>
          <t>Cb 22</t>
        </is>
      </c>
      <c r="J144" t="inlineStr"/>
      <c r="K144" t="inlineStr"/>
      <c r="L144" t="inlineStr"/>
      <c r="M144" t="inlineStr">
        <is>
          <t>bis 25 cm</t>
        </is>
      </c>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is>
          <t>Pg</t>
        </is>
      </c>
      <c r="AD144" t="inlineStr"/>
      <c r="AE144" t="inlineStr"/>
      <c r="AF144" t="inlineStr"/>
      <c r="AG144" t="inlineStr">
        <is>
          <t>h</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is>
          <t>x</t>
        </is>
      </c>
      <c r="AW144" t="inlineStr"/>
      <c r="AX144" t="inlineStr">
        <is>
          <t>x</t>
        </is>
      </c>
      <c r="AY144" t="inlineStr"/>
      <c r="AZ144" t="inlineStr"/>
      <c r="BA144" t="n">
        <v>110</v>
      </c>
      <c r="BB144" t="inlineStr"/>
      <c r="BC144" t="inlineStr"/>
      <c r="BD144" t="inlineStr"/>
      <c r="BE144" t="inlineStr"/>
      <c r="BF144" t="inlineStr"/>
      <c r="BG144" t="inlineStr">
        <is>
          <t>n</t>
        </is>
      </c>
      <c r="BH144" t="n">
        <v>0</v>
      </c>
      <c r="BI144" t="inlineStr"/>
      <c r="BJ144" t="inlineStr"/>
      <c r="BK144" t="inlineStr"/>
      <c r="BL144" t="inlineStr"/>
      <c r="BM144" t="inlineStr"/>
      <c r="BN144" t="inlineStr"/>
      <c r="BO144" t="inlineStr"/>
      <c r="BP144" t="inlineStr">
        <is>
          <t>Schaden stabil</t>
        </is>
      </c>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x</t>
        </is>
      </c>
      <c r="DC144" t="inlineStr">
        <is>
          <t>x</t>
        </is>
      </c>
      <c r="DD144" t="inlineStr">
        <is>
          <t>1002761042</t>
        </is>
      </c>
      <c r="DE144" t="inlineStr">
        <is>
          <t>L-1526-177933569</t>
        </is>
      </c>
      <c r="DF144" t="inlineStr">
        <is>
          <t>Afl</t>
        </is>
      </c>
      <c r="DG144" t="inlineStr">
        <is>
          <t>DBSM/F/Klemm</t>
        </is>
      </c>
      <c r="DH144" t="inlineStr">
        <is>
          <t>Cb 22</t>
        </is>
      </c>
      <c r="DI144" t="inlineStr">
        <is>
          <t>Cb 22</t>
        </is>
      </c>
      <c r="DJ144" t="inlineStr">
        <is>
          <t>Incipit liber primus [-quartus] elementorum litterarum Ioannis Baptiste de Verinis Florentini</t>
        </is>
      </c>
      <c r="DK144" t="inlineStr">
        <is>
          <t xml:space="preserve">1 : </t>
        </is>
      </c>
      <c r="DL144" t="inlineStr">
        <is>
          <t>XVI Bl.</t>
        </is>
      </c>
      <c r="DM144" t="inlineStr"/>
    </row>
    <row r="145">
      <c r="A145" t="inlineStr">
        <is>
          <t>Schreibmeister</t>
        </is>
      </c>
      <c r="B145" t="b">
        <v>1</v>
      </c>
      <c r="C145" t="n">
        <v>142</v>
      </c>
      <c r="D145" t="inlineStr">
        <is>
          <t>L-1526-17793364X</t>
        </is>
      </c>
      <c r="E145" t="inlineStr">
        <is>
          <t>Afl</t>
        </is>
      </c>
      <c r="F145" t="inlineStr">
        <is>
          <t>1002761123</t>
        </is>
      </c>
      <c r="G145" t="inlineStr">
        <is>
          <t>https://portal.dnb.de/opac.htm?method=simpleSearch&amp;cqlMode=true&amp;query=idn%3D1002761123</t>
        </is>
      </c>
      <c r="H145" t="inlineStr">
        <is>
          <t>Cb 22</t>
        </is>
      </c>
      <c r="I145" t="inlineStr">
        <is>
          <t>Cb 22</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x</t>
        </is>
      </c>
      <c r="DC145" t="inlineStr">
        <is>
          <t>x</t>
        </is>
      </c>
      <c r="DD145" t="inlineStr">
        <is>
          <t>1002761123</t>
        </is>
      </c>
      <c r="DE145" t="inlineStr">
        <is>
          <t>L-1526-17793364X</t>
        </is>
      </c>
      <c r="DF145" t="inlineStr">
        <is>
          <t>Afl</t>
        </is>
      </c>
      <c r="DG145" t="inlineStr">
        <is>
          <t>DBSM/F/Klemm</t>
        </is>
      </c>
      <c r="DH145" t="inlineStr">
        <is>
          <t>Cb 22</t>
        </is>
      </c>
      <c r="DI145" t="inlineStr">
        <is>
          <t>Cb 22</t>
        </is>
      </c>
      <c r="DJ145" t="inlineStr">
        <is>
          <t>Incipit liber primus [-quartus] elementorum litterarum Ioannis Baptiste de Verinis Florentini</t>
        </is>
      </c>
      <c r="DK145" t="inlineStr">
        <is>
          <t xml:space="preserve">2 : </t>
        </is>
      </c>
      <c r="DL145" t="inlineStr">
        <is>
          <t>Bl. XVII - XXXII</t>
        </is>
      </c>
      <c r="DM145" t="inlineStr"/>
    </row>
    <row r="146">
      <c r="A146" t="inlineStr">
        <is>
          <t>Schreibmeister</t>
        </is>
      </c>
      <c r="B146" t="b">
        <v>1</v>
      </c>
      <c r="C146" t="n">
        <v>143</v>
      </c>
      <c r="D146" t="inlineStr">
        <is>
          <t>L-1526-177933682</t>
        </is>
      </c>
      <c r="E146" t="inlineStr">
        <is>
          <t>Afl</t>
        </is>
      </c>
      <c r="F146" t="inlineStr">
        <is>
          <t>1002761166</t>
        </is>
      </c>
      <c r="G146" t="inlineStr">
        <is>
          <t>https://portal.dnb.de/opac.htm?method=simpleSearch&amp;cqlMode=true&amp;query=idn%3D1002761166</t>
        </is>
      </c>
      <c r="H146" t="inlineStr">
        <is>
          <t>Cb 22</t>
        </is>
      </c>
      <c r="I146" t="inlineStr">
        <is>
          <t>Cb 22</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x</t>
        </is>
      </c>
      <c r="DC146" t="inlineStr">
        <is>
          <t>x</t>
        </is>
      </c>
      <c r="DD146" t="inlineStr">
        <is>
          <t>1002761166</t>
        </is>
      </c>
      <c r="DE146" t="inlineStr">
        <is>
          <t>L-1526-177933682</t>
        </is>
      </c>
      <c r="DF146" t="inlineStr">
        <is>
          <t>Afl</t>
        </is>
      </c>
      <c r="DG146" t="inlineStr">
        <is>
          <t>DBSM/F/Klemm</t>
        </is>
      </c>
      <c r="DH146" t="inlineStr">
        <is>
          <t>Cb 22</t>
        </is>
      </c>
      <c r="DI146" t="inlineStr">
        <is>
          <t>Cb 22</t>
        </is>
      </c>
      <c r="DJ146" t="inlineStr">
        <is>
          <t>Incipit liber primus [-quartus] elementorum litterarum Ioannis Baptiste de Verinis Florentini</t>
        </is>
      </c>
      <c r="DK146" t="inlineStr">
        <is>
          <t xml:space="preserve">3 : </t>
        </is>
      </c>
      <c r="DL146" t="inlineStr">
        <is>
          <t>Bl. XXXIII - XLIX</t>
        </is>
      </c>
      <c r="DM146" t="inlineStr"/>
    </row>
    <row r="147">
      <c r="A147" t="inlineStr">
        <is>
          <t>Schreibmeister</t>
        </is>
      </c>
      <c r="B147" t="b">
        <v>1</v>
      </c>
      <c r="C147" t="n">
        <v>144</v>
      </c>
      <c r="D147" t="inlineStr">
        <is>
          <t>L-1526-177933720</t>
        </is>
      </c>
      <c r="E147" t="inlineStr">
        <is>
          <t>Afl</t>
        </is>
      </c>
      <c r="F147" t="inlineStr">
        <is>
          <t>1002761182</t>
        </is>
      </c>
      <c r="G147" t="inlineStr">
        <is>
          <t>https://portal.dnb.de/opac.htm?method=simpleSearch&amp;cqlMode=true&amp;query=idn%3D1002761182</t>
        </is>
      </c>
      <c r="H147" t="inlineStr">
        <is>
          <t>Cb 22</t>
        </is>
      </c>
      <c r="I147" t="inlineStr">
        <is>
          <t>Cb 22</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x</t>
        </is>
      </c>
      <c r="DC147" t="inlineStr">
        <is>
          <t>x</t>
        </is>
      </c>
      <c r="DD147" t="inlineStr">
        <is>
          <t>1002761182</t>
        </is>
      </c>
      <c r="DE147" t="inlineStr">
        <is>
          <t>L-1526-177933720</t>
        </is>
      </c>
      <c r="DF147" t="inlineStr">
        <is>
          <t>Afl</t>
        </is>
      </c>
      <c r="DG147" t="inlineStr">
        <is>
          <t>DBSM/F/Klemm</t>
        </is>
      </c>
      <c r="DH147" t="inlineStr">
        <is>
          <t>Cb 22</t>
        </is>
      </c>
      <c r="DI147" t="inlineStr">
        <is>
          <t>Cb 22</t>
        </is>
      </c>
      <c r="DJ147" t="inlineStr">
        <is>
          <t>Incipit liber primus [-quartus] elementorum litterarum Ioannis Baptiste de Verinis Florentini</t>
        </is>
      </c>
      <c r="DK147" t="inlineStr">
        <is>
          <t xml:space="preserve">4 : </t>
        </is>
      </c>
      <c r="DL147" t="inlineStr">
        <is>
          <t>Bl. L - LXIIII</t>
        </is>
      </c>
      <c r="DM147" t="inlineStr"/>
    </row>
    <row r="148">
      <c r="A148" t="inlineStr">
        <is>
          <t>Schreibmeister</t>
        </is>
      </c>
      <c r="B148" t="b">
        <v>1</v>
      </c>
      <c r="C148" t="n">
        <v>145</v>
      </c>
      <c r="D148" t="inlineStr">
        <is>
          <t>L-1545-169509885</t>
        </is>
      </c>
      <c r="E148" t="inlineStr">
        <is>
          <t>Aal</t>
        </is>
      </c>
      <c r="F148" t="inlineStr">
        <is>
          <t>99982791X</t>
        </is>
      </c>
      <c r="G148" t="inlineStr">
        <is>
          <t>https://portal.dnb.de/opac.htm?method=simpleSearch&amp;cqlMode=true&amp;query=idn%3D99982791X</t>
        </is>
      </c>
      <c r="H148" t="inlineStr">
        <is>
          <t>Cb 23</t>
        </is>
      </c>
      <c r="I148" t="inlineStr">
        <is>
          <t>Cb 23</t>
        </is>
      </c>
      <c r="J148" t="inlineStr"/>
      <c r="K148" t="inlineStr"/>
      <c r="L148" t="inlineStr"/>
      <c r="M148" t="inlineStr">
        <is>
          <t>bis 25 cm</t>
        </is>
      </c>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is>
          <t>Pg (Mak.)</t>
        </is>
      </c>
      <c r="AD148" t="inlineStr"/>
      <c r="AE148" t="inlineStr"/>
      <c r="AF148" t="inlineStr"/>
      <c r="AG148" t="inlineStr">
        <is>
          <t>h</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is>
          <t>x</t>
        </is>
      </c>
      <c r="AW148" t="inlineStr"/>
      <c r="AX148" t="inlineStr">
        <is>
          <t>x</t>
        </is>
      </c>
      <c r="AY148" t="inlineStr"/>
      <c r="AZ148" t="inlineStr"/>
      <c r="BA148" t="n">
        <v>110</v>
      </c>
      <c r="BB148" t="inlineStr"/>
      <c r="BC148" t="inlineStr"/>
      <c r="BD148" t="inlineStr"/>
      <c r="BE148" t="inlineStr"/>
      <c r="BF148" t="inlineStr"/>
      <c r="BG148" t="inlineStr">
        <is>
          <t>n</t>
        </is>
      </c>
      <c r="BH148" t="n">
        <v>0</v>
      </c>
      <c r="BI148" t="inlineStr"/>
      <c r="BJ148" t="inlineStr">
        <is>
          <t>Gewebe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x</t>
        </is>
      </c>
      <c r="DC148" t="inlineStr">
        <is>
          <t>x</t>
        </is>
      </c>
      <c r="DD148" t="inlineStr">
        <is>
          <t>99982791X</t>
        </is>
      </c>
      <c r="DE148" t="inlineStr">
        <is>
          <t>L-1545-169509885</t>
        </is>
      </c>
      <c r="DF148" t="inlineStr">
        <is>
          <t>Aal</t>
        </is>
      </c>
      <c r="DG148" t="inlineStr">
        <is>
          <t>DBSM/F/Klemm</t>
        </is>
      </c>
      <c r="DH148" t="inlineStr">
        <is>
          <t>Cb 23</t>
        </is>
      </c>
      <c r="DI148" t="inlineStr">
        <is>
          <t>Cb 23</t>
        </is>
      </c>
      <c r="DJ148" t="inlineStr">
        <is>
          <t>Libro di Giovanbattista Palatino, nel qual sʹinsegna a scrivere ogni sorte lettera, antica, et moderna, di qualunque natione, con le sue regole, et mi</t>
        </is>
      </c>
      <c r="DK148" t="inlineStr">
        <is>
          <t xml:space="preserve"> : </t>
        </is>
      </c>
      <c r="DL148" t="inlineStr">
        <is>
          <t>[64] Bl.</t>
        </is>
      </c>
      <c r="DM148" t="inlineStr"/>
    </row>
    <row r="149">
      <c r="A149" t="inlineStr">
        <is>
          <t>Schreibmeister</t>
        </is>
      </c>
      <c r="B149" t="b">
        <v>1</v>
      </c>
      <c r="C149" t="inlineStr"/>
      <c r="D149" t="inlineStr">
        <is>
          <t>L-9999-783030681</t>
        </is>
      </c>
      <c r="E149" t="inlineStr">
        <is>
          <t>Acl</t>
        </is>
      </c>
      <c r="F149" t="inlineStr">
        <is>
          <t>100071117X</t>
        </is>
      </c>
      <c r="G149" t="inlineStr"/>
      <c r="H149" t="inlineStr"/>
      <c r="I149" t="inlineStr">
        <is>
          <t>Cb 25</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is>
          <t>100071117X</t>
        </is>
      </c>
      <c r="DE149" t="inlineStr">
        <is>
          <t>L-9999-783030681</t>
        </is>
      </c>
      <c r="DF149" t="inlineStr">
        <is>
          <t>Acl</t>
        </is>
      </c>
      <c r="DG149" t="inlineStr"/>
      <c r="DH149" t="inlineStr"/>
      <c r="DI149" t="inlineStr">
        <is>
          <t>Cb 25</t>
        </is>
      </c>
      <c r="DJ149" t="inlineStr">
        <is>
          <t xml:space="preserve">Systematische Anweisung zum Schön- und Geschwindschreiben und zur Prüfung deutscher Hand- und Druckschriften : </t>
        </is>
      </c>
      <c r="DK149" t="inlineStr">
        <is>
          <t xml:space="preserve"> : </t>
        </is>
      </c>
      <c r="DL149" t="inlineStr">
        <is>
          <t>Theil 1-3 in mehreren Auflagen und Ausgaben, 2 Tafelbände</t>
        </is>
      </c>
      <c r="DM149" t="inlineStr"/>
    </row>
    <row r="150">
      <c r="A150" t="inlineStr">
        <is>
          <t>Schreibmeister</t>
        </is>
      </c>
      <c r="B150" t="b">
        <v>1</v>
      </c>
      <c r="C150" t="n">
        <v>146</v>
      </c>
      <c r="D150" t="inlineStr">
        <is>
          <t>L-1820-171052188</t>
        </is>
      </c>
      <c r="E150" t="inlineStr">
        <is>
          <t>Afl</t>
        </is>
      </c>
      <c r="F150" t="inlineStr">
        <is>
          <t>1003598099</t>
        </is>
      </c>
      <c r="G150" t="inlineStr">
        <is>
          <t>https://portal.dnb.de/opac.htm?method=simpleSearch&amp;cqlMode=true&amp;query=idn%3D1003598099</t>
        </is>
      </c>
      <c r="H150" t="inlineStr">
        <is>
          <t>(ÜF / 3. OG: R75/8/6)</t>
        </is>
      </c>
      <c r="I150" t="inlineStr">
        <is>
          <t>Cb 25 - 1, Taf.</t>
        </is>
      </c>
      <c r="J150" t="inlineStr">
        <is>
          <t>liegt bei ÜF, R75/8/6</t>
        </is>
      </c>
      <c r="K150" t="inlineStr"/>
      <c r="L150" t="inlineStr"/>
      <c r="M150" t="inlineStr">
        <is>
          <t>bis 42 cm</t>
        </is>
      </c>
      <c r="N150" t="inlineStr"/>
      <c r="O150" t="inlineStr"/>
      <c r="P150" t="inlineStr"/>
      <c r="Q150" t="inlineStr"/>
      <c r="R150" t="inlineStr"/>
      <c r="S150" t="inlineStr"/>
      <c r="T150" t="inlineStr"/>
      <c r="U150" t="inlineStr"/>
      <c r="V150" t="inlineStr"/>
      <c r="W150" t="inlineStr"/>
      <c r="X150" t="inlineStr"/>
      <c r="Y150" t="inlineStr"/>
      <c r="Z150" t="inlineStr">
        <is>
          <t>QF (49x39)</t>
        </is>
      </c>
      <c r="AA150" t="inlineStr"/>
      <c r="AB150" t="inlineStr"/>
      <c r="AC150" t="inlineStr">
        <is>
          <t>L</t>
        </is>
      </c>
      <c r="AD150" t="inlineStr"/>
      <c r="AE150" t="inlineStr"/>
      <c r="AF150" t="inlineStr">
        <is>
          <t>x</t>
        </is>
      </c>
      <c r="AG150" t="inlineStr">
        <is>
          <t>h/E</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is>
          <t>x</t>
        </is>
      </c>
      <c r="AW150" t="inlineStr"/>
      <c r="AX150" t="inlineStr"/>
      <c r="AY150" t="inlineStr"/>
      <c r="AZ150" t="inlineStr"/>
      <c r="BA150" t="n">
        <v>110</v>
      </c>
      <c r="BB150" t="inlineStr">
        <is>
          <t xml:space="preserve">
bessere Planlage bei 110° anstelle möglichen 180°</t>
        </is>
      </c>
      <c r="BC150" t="inlineStr"/>
      <c r="BD150" t="inlineStr"/>
      <c r="BE150" t="inlineStr"/>
      <c r="BF150" t="inlineStr"/>
      <c r="BG150" t="inlineStr">
        <is>
          <t>n</t>
        </is>
      </c>
      <c r="BH150" t="n">
        <v>0</v>
      </c>
      <c r="BI150" t="inlineStr"/>
      <c r="BJ150" t="inlineStr">
        <is>
          <t>Gewebe</t>
        </is>
      </c>
      <c r="BK150" t="inlineStr"/>
      <c r="BL150" t="inlineStr"/>
      <c r="BM150" t="inlineStr"/>
      <c r="BN150" t="inlineStr"/>
      <c r="BO150" t="inlineStr"/>
      <c r="BP150" t="inlineStr">
        <is>
          <t>bessere Planlage bei 110°</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x</t>
        </is>
      </c>
      <c r="DC150" t="inlineStr">
        <is>
          <t>x</t>
        </is>
      </c>
      <c r="DD150" t="inlineStr">
        <is>
          <t>1003598099</t>
        </is>
      </c>
      <c r="DE150" t="inlineStr">
        <is>
          <t>L-1820-171052188</t>
        </is>
      </c>
      <c r="DF150" t="inlineStr">
        <is>
          <t>Afl</t>
        </is>
      </c>
      <c r="DG150" t="inlineStr">
        <is>
          <t>DBSM/F/Klemm</t>
        </is>
      </c>
      <c r="DH150" t="inlineStr">
        <is>
          <t>(ÜF / 3. OG: R75/8/6)</t>
        </is>
      </c>
      <c r="DI150" t="inlineStr">
        <is>
          <t>Cb 25 - 1, Taf.</t>
        </is>
      </c>
      <c r="DJ150" t="inlineStr">
        <is>
          <t>Systematische Anweisung zum Schön- und Geschwindschreiben und zur Prüfung deutscher Hand- und Druckschriften</t>
        </is>
      </c>
      <c r="DK150" t="inlineStr">
        <is>
          <t>Tafelbd., Teil 1 : , Systematische Anweisung zum Schönschreiben</t>
        </is>
      </c>
      <c r="DL150" t="inlineStr">
        <is>
          <t>Kupf.-Tit., 72 Taf.</t>
        </is>
      </c>
      <c r="DM150" t="inlineStr">
        <is>
          <t xml:space="preserve">, </t>
        </is>
      </c>
    </row>
    <row r="151">
      <c r="A151" t="inlineStr">
        <is>
          <t>Schreibmeister</t>
        </is>
      </c>
      <c r="B151" t="b">
        <v>1</v>
      </c>
      <c r="C151" t="inlineStr"/>
      <c r="D151" t="inlineStr">
        <is>
          <t>L-1820-40801170X</t>
        </is>
      </c>
      <c r="E151" t="inlineStr">
        <is>
          <t>Afl</t>
        </is>
      </c>
      <c r="F151" t="inlineStr">
        <is>
          <t>1133386563</t>
        </is>
      </c>
      <c r="G151" t="inlineStr"/>
      <c r="H151" t="inlineStr">
        <is>
          <t>Cb 25 - 1.2</t>
        </is>
      </c>
      <c r="I151" t="inlineStr">
        <is>
          <t>Cb 25 - 1.2</t>
        </is>
      </c>
      <c r="J151" t="inlineStr">
        <is>
          <t>war nicht in Excelliste (nur in B. Rüdigers Liste)</t>
        </is>
      </c>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is>
          <t>x</t>
        </is>
      </c>
      <c r="DC151" t="inlineStr">
        <is>
          <t>x</t>
        </is>
      </c>
      <c r="DD151" t="inlineStr">
        <is>
          <t>1133386563</t>
        </is>
      </c>
      <c r="DE151" t="inlineStr">
        <is>
          <t>L-1820-40801170X</t>
        </is>
      </c>
      <c r="DF151" t="inlineStr">
        <is>
          <t>Afl</t>
        </is>
      </c>
      <c r="DG151" t="inlineStr">
        <is>
          <t>DBSM/F/Bö</t>
        </is>
      </c>
      <c r="DH151" t="inlineStr">
        <is>
          <t>Cb 25 - 1.2</t>
        </is>
      </c>
      <c r="DI151" t="inlineStr">
        <is>
          <t>Cb 25 - 1.2</t>
        </is>
      </c>
      <c r="DJ151" t="inlineStr">
        <is>
          <t>Systematische Anweisung zum Schön- und Geschwindschreiben und zur Prüfung deutscher Hand- und Druckschriften</t>
        </is>
      </c>
      <c r="DK151" t="inlineStr">
        <is>
          <t>Teil 1.2. : Kalligraphie</t>
        </is>
      </c>
      <c r="DL151" t="inlineStr">
        <is>
          <t>XVI, XVI, 494 S.</t>
        </is>
      </c>
      <c r="DM151" t="inlineStr"/>
    </row>
    <row r="152">
      <c r="A152" t="inlineStr">
        <is>
          <t>Schreibmeister</t>
        </is>
      </c>
      <c r="B152" t="b">
        <v>1</v>
      </c>
      <c r="C152" t="inlineStr"/>
      <c r="D152" t="inlineStr">
        <is>
          <t>L-1806-171052218</t>
        </is>
      </c>
      <c r="E152" t="inlineStr">
        <is>
          <t>Afl</t>
        </is>
      </c>
      <c r="F152" t="inlineStr">
        <is>
          <t>1000711315</t>
        </is>
      </c>
      <c r="G152" t="inlineStr"/>
      <c r="H152" t="inlineStr">
        <is>
          <t>Cb 25 - 2</t>
        </is>
      </c>
      <c r="I152" t="inlineStr">
        <is>
          <t>Cb 25 - 2</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is>
          <t>1000711315</t>
        </is>
      </c>
      <c r="DE152" t="inlineStr">
        <is>
          <t>L-1806-171052218</t>
        </is>
      </c>
      <c r="DF152" t="inlineStr">
        <is>
          <t>Afl</t>
        </is>
      </c>
      <c r="DG152" t="inlineStr">
        <is>
          <t>DBSM/F/Klemm</t>
        </is>
      </c>
      <c r="DH152" t="inlineStr">
        <is>
          <t>Cb 25 - 2</t>
        </is>
      </c>
      <c r="DI152" t="inlineStr">
        <is>
          <t>Cb 25 - 2</t>
        </is>
      </c>
      <c r="DJ152" t="inlineStr">
        <is>
          <t>Systematische Anweisung zum Schön- und Geschwindschreiben und zur Prüfung deutscher Hand- und Druckschriften</t>
        </is>
      </c>
      <c r="DK152" t="inlineStr">
        <is>
          <t xml:space="preserve">Teil 2 : </t>
        </is>
      </c>
      <c r="DL152" t="inlineStr">
        <is>
          <t>[2] Bl., XXX, 288 S.</t>
        </is>
      </c>
      <c r="DM152" t="inlineStr"/>
    </row>
    <row r="153">
      <c r="A153" t="inlineStr">
        <is>
          <t>Schreibmeister</t>
        </is>
      </c>
      <c r="B153" t="b">
        <v>1</v>
      </c>
      <c r="C153" t="inlineStr"/>
      <c r="D153" t="inlineStr">
        <is>
          <t>L-1808-171052234</t>
        </is>
      </c>
      <c r="E153" t="inlineStr">
        <is>
          <t>Afl</t>
        </is>
      </c>
      <c r="F153" t="inlineStr">
        <is>
          <t>1000711331</t>
        </is>
      </c>
      <c r="G153" t="inlineStr"/>
      <c r="H153" t="inlineStr">
        <is>
          <t>Cb 25 - 3</t>
        </is>
      </c>
      <c r="I153" t="inlineStr">
        <is>
          <t>Cb 25 - 3</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is>
          <t>1000711331</t>
        </is>
      </c>
      <c r="DE153" t="inlineStr">
        <is>
          <t>L-1808-171052234</t>
        </is>
      </c>
      <c r="DF153" t="inlineStr">
        <is>
          <t>Afl</t>
        </is>
      </c>
      <c r="DG153" t="inlineStr">
        <is>
          <t>DBSM/F/Klemm</t>
        </is>
      </c>
      <c r="DH153" t="inlineStr">
        <is>
          <t>Cb 25 - 3</t>
        </is>
      </c>
      <c r="DI153" t="inlineStr">
        <is>
          <t>Cb 25 - 3</t>
        </is>
      </c>
      <c r="DJ153" t="inlineStr">
        <is>
          <t>Systematische Anweisung zum Schön- und Geschwindschreiben und zur Prüfung deutscher Hand- und Druckschriften</t>
        </is>
      </c>
      <c r="DK153" t="inlineStr">
        <is>
          <t>Teil 3. : Orthographie</t>
        </is>
      </c>
      <c r="DL153" t="inlineStr">
        <is>
          <t>VI, 341, 124 S., [4] Bl.</t>
        </is>
      </c>
      <c r="DM153" t="inlineStr"/>
    </row>
    <row r="154">
      <c r="A154" t="inlineStr">
        <is>
          <t>Schreibmeister</t>
        </is>
      </c>
      <c r="B154" t="b">
        <v>1</v>
      </c>
      <c r="C154" t="inlineStr"/>
      <c r="D154" t="inlineStr">
        <is>
          <t>L-1808-171055446</t>
        </is>
      </c>
      <c r="E154" t="inlineStr">
        <is>
          <t>Afl</t>
        </is>
      </c>
      <c r="F154" t="inlineStr">
        <is>
          <t>1003598323</t>
        </is>
      </c>
      <c r="G154" t="inlineStr"/>
      <c r="H154" t="inlineStr">
        <is>
          <t>(ÜF/3.OG/R75/8/6)</t>
        </is>
      </c>
      <c r="I154" t="inlineStr">
        <is>
          <t>Cb 25 - Taf. (angebunden)</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is>
          <t>1003598323</t>
        </is>
      </c>
      <c r="DE154" t="inlineStr">
        <is>
          <t>L-1808-171055446</t>
        </is>
      </c>
      <c r="DF154" t="inlineStr">
        <is>
          <t>Afl</t>
        </is>
      </c>
      <c r="DG154" t="inlineStr">
        <is>
          <t>DBSM/F/Klemm</t>
        </is>
      </c>
      <c r="DH154" t="inlineStr">
        <is>
          <t>(ÜF/3.OG/R75/8/6)</t>
        </is>
      </c>
      <c r="DI154" t="inlineStr">
        <is>
          <t>Cb 25 - Taf. (angebunden)</t>
        </is>
      </c>
      <c r="DJ154" t="inlineStr">
        <is>
          <t>Systematische Anweisung zum Schön- und Geschwindschreiben und zur Prüfung deutscher Hand- und Druckschriften</t>
        </is>
      </c>
      <c r="DK154" t="inlineStr">
        <is>
          <t xml:space="preserve">Tafelbd., Teil 2 : , </t>
        </is>
      </c>
      <c r="DL154" t="inlineStr">
        <is>
          <t>Kupf.-Tit., 67 Taf.</t>
        </is>
      </c>
      <c r="DM154" t="inlineStr">
        <is>
          <t xml:space="preserve">, </t>
        </is>
      </c>
    </row>
    <row r="155">
      <c r="A155" t="inlineStr">
        <is>
          <t>Schreibmeister</t>
        </is>
      </c>
      <c r="B155" t="b">
        <v>1</v>
      </c>
      <c r="C155" t="n">
        <v>150</v>
      </c>
      <c r="D155" t="inlineStr">
        <is>
          <t>L-1821-169618404</t>
        </is>
      </c>
      <c r="E155" t="inlineStr">
        <is>
          <t>Aal</t>
        </is>
      </c>
      <c r="F155" t="inlineStr">
        <is>
          <t>999886924</t>
        </is>
      </c>
      <c r="G155" t="inlineStr">
        <is>
          <t>https://portal.dnb.de/opac.htm?method=simpleSearch&amp;cqlMode=true&amp;query=idn%3D999886924</t>
        </is>
      </c>
      <c r="H155" t="inlineStr">
        <is>
          <t>Cb 26</t>
        </is>
      </c>
      <c r="I155" t="inlineStr">
        <is>
          <t>Cb 26</t>
        </is>
      </c>
      <c r="J155" t="inlineStr"/>
      <c r="K155" t="inlineStr"/>
      <c r="L155" t="inlineStr"/>
      <c r="M155" t="inlineStr">
        <is>
          <t>&gt; 42 cm</t>
        </is>
      </c>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is>
          <t>HL</t>
        </is>
      </c>
      <c r="AD155" t="inlineStr"/>
      <c r="AE155" t="inlineStr"/>
      <c r="AF155" t="inlineStr"/>
      <c r="AG155" t="inlineStr">
        <is>
          <t>f/V</t>
        </is>
      </c>
      <c r="AH155" t="inlineStr"/>
      <c r="AI155" t="inlineStr"/>
      <c r="AJ155" t="inlineStr"/>
      <c r="AK155" t="inlineStr"/>
      <c r="AL155" t="inlineStr"/>
      <c r="AM155" t="inlineStr">
        <is>
          <t>Pa</t>
        </is>
      </c>
      <c r="AN155" t="inlineStr"/>
      <c r="AO155" t="inlineStr"/>
      <c r="AP155" t="inlineStr"/>
      <c r="AQ155" t="inlineStr"/>
      <c r="AR155" t="inlineStr"/>
      <c r="AS155" t="inlineStr"/>
      <c r="AT155" t="inlineStr"/>
      <c r="AU155" t="inlineStr"/>
      <c r="AV155" t="inlineStr">
        <is>
          <t>x</t>
        </is>
      </c>
      <c r="AW155" t="inlineStr"/>
      <c r="AX155" t="inlineStr">
        <is>
          <t>x</t>
        </is>
      </c>
      <c r="AY155" t="inlineStr"/>
      <c r="AZ155" t="inlineStr"/>
      <c r="BA155" t="n">
        <v>110</v>
      </c>
      <c r="BB155" t="inlineStr"/>
      <c r="BC155" t="inlineStr"/>
      <c r="BD155" t="inlineStr"/>
      <c r="BE155" t="inlineStr"/>
      <c r="BF155" t="inlineStr"/>
      <c r="BG155" t="inlineStr">
        <is>
          <t>n</t>
        </is>
      </c>
      <c r="BH155" t="n">
        <v>0</v>
      </c>
      <c r="BI155" t="inlineStr"/>
      <c r="BJ155" t="inlineStr"/>
      <c r="BK155" t="inlineStr"/>
      <c r="BL155" t="inlineStr"/>
      <c r="BM155" t="inlineStr"/>
      <c r="BN155" t="inlineStr"/>
      <c r="BO155" t="inlineStr"/>
      <c r="BP155" t="inlineStr">
        <is>
          <t>Schaden stabil</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x</t>
        </is>
      </c>
      <c r="DC155" t="inlineStr">
        <is>
          <t>x</t>
        </is>
      </c>
      <c r="DD155" t="inlineStr">
        <is>
          <t>999886924</t>
        </is>
      </c>
      <c r="DE155" t="inlineStr">
        <is>
          <t>L-1821-169618404</t>
        </is>
      </c>
      <c r="DF155" t="inlineStr">
        <is>
          <t>Aal</t>
        </is>
      </c>
      <c r="DG155" t="inlineStr">
        <is>
          <t>DBSM/F/Klemm</t>
        </is>
      </c>
      <c r="DH155" t="inlineStr">
        <is>
          <t>Cb 26</t>
        </is>
      </c>
      <c r="DI155" t="inlineStr">
        <is>
          <t>Cb 26</t>
        </is>
      </c>
      <c r="DJ155" t="inlineStr">
        <is>
          <t>Monogrammoplocia : in ogni possibile aspetto alfabetico con in fine 2 tav. di scudi civici e bellici</t>
        </is>
      </c>
      <c r="DK155" t="inlineStr">
        <is>
          <t xml:space="preserve"> : </t>
        </is>
      </c>
      <c r="DL155" t="inlineStr">
        <is>
          <t>[4], 54 Bl.</t>
        </is>
      </c>
      <c r="DM155" t="inlineStr"/>
    </row>
    <row r="156">
      <c r="A156" t="inlineStr">
        <is>
          <t>Schreibmeister</t>
        </is>
      </c>
      <c r="B156" t="b">
        <v>1</v>
      </c>
      <c r="C156" t="n">
        <v>151</v>
      </c>
      <c r="D156" t="inlineStr">
        <is>
          <t>L-1526-155961667</t>
        </is>
      </c>
      <c r="E156" t="inlineStr">
        <is>
          <t>Aal</t>
        </is>
      </c>
      <c r="F156" t="inlineStr">
        <is>
          <t>994457391</t>
        </is>
      </c>
      <c r="G156" t="inlineStr">
        <is>
          <t>https://portal.dnb.de/opac.htm?method=simpleSearch&amp;cqlMode=true&amp;query=idn%3D994457391</t>
        </is>
      </c>
      <c r="H156" t="inlineStr">
        <is>
          <t>Cb 27</t>
        </is>
      </c>
      <c r="I156" t="inlineStr">
        <is>
          <t>Cb 27</t>
        </is>
      </c>
      <c r="J156" t="inlineStr">
        <is>
          <t>nicht bei GF in R 45 und nicht bei NF</t>
        </is>
      </c>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x</t>
        </is>
      </c>
      <c r="DC156" t="inlineStr">
        <is>
          <t>x</t>
        </is>
      </c>
      <c r="DD156" t="inlineStr">
        <is>
          <t>994457391</t>
        </is>
      </c>
      <c r="DE156" t="inlineStr">
        <is>
          <t>L-1526-155961667</t>
        </is>
      </c>
      <c r="DF156" t="inlineStr">
        <is>
          <t>Aal</t>
        </is>
      </c>
      <c r="DG156" t="inlineStr">
        <is>
          <t>DBSM/F/Klemm</t>
        </is>
      </c>
      <c r="DH156" t="inlineStr">
        <is>
          <t>Cb 27</t>
        </is>
      </c>
      <c r="DI156" t="inlineStr">
        <is>
          <t>Cb 27</t>
        </is>
      </c>
      <c r="DJ156" t="inlineStr">
        <is>
          <t>Il @modo d'imparare di scrivere lettera mercantescha et ectiam à far la inchoistro, et cognoscer la carta : Con el modo de temperare la penna</t>
        </is>
      </c>
      <c r="DK156" t="inlineStr">
        <is>
          <t xml:space="preserve"> : </t>
        </is>
      </c>
      <c r="DL156" t="inlineStr">
        <is>
          <t>[4] Bl.</t>
        </is>
      </c>
      <c r="DM156" t="inlineStr"/>
    </row>
    <row r="157">
      <c r="A157" t="inlineStr">
        <is>
          <t>Schreibmeister</t>
        </is>
      </c>
      <c r="B157" t="b">
        <v>1</v>
      </c>
      <c r="C157" t="inlineStr"/>
      <c r="D157" t="inlineStr">
        <is>
          <t>L-1800-164033521</t>
        </is>
      </c>
      <c r="E157" t="inlineStr">
        <is>
          <t>Afl</t>
        </is>
      </c>
      <c r="F157" t="inlineStr">
        <is>
          <t>997496797</t>
        </is>
      </c>
      <c r="G157" t="inlineStr"/>
      <c r="H157" t="inlineStr">
        <is>
          <t>Cb 55</t>
        </is>
      </c>
      <c r="I157" t="inlineStr">
        <is>
          <t>Cb 55</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is>
          <t>997496797</t>
        </is>
      </c>
      <c r="DE157" t="inlineStr">
        <is>
          <t>L-1800-164033521</t>
        </is>
      </c>
      <c r="DF157" t="inlineStr">
        <is>
          <t>Afl</t>
        </is>
      </c>
      <c r="DG157" t="inlineStr">
        <is>
          <t>DBSM/F/Klemm</t>
        </is>
      </c>
      <c r="DH157" t="inlineStr">
        <is>
          <t>Cb 55</t>
        </is>
      </c>
      <c r="DI157" t="inlineStr">
        <is>
          <t>Cb 55</t>
        </is>
      </c>
      <c r="DJ157" t="inlineStr">
        <is>
          <t>Vorzeichnungen in Buchstaben und Zügen für Schriftstecher, Mahler, Graveurs, Pitschierstecher, Steinmetzen, Schriftschneider ...</t>
        </is>
      </c>
      <c r="DK157" t="inlineStr">
        <is>
          <t xml:space="preserve">1 : </t>
        </is>
      </c>
      <c r="DL157" t="inlineStr">
        <is>
          <t>[15] Bl.</t>
        </is>
      </c>
      <c r="DM157" t="inlineStr"/>
    </row>
    <row r="158">
      <c r="A158" t="inlineStr">
        <is>
          <t>Schreibmeister</t>
        </is>
      </c>
      <c r="B158" t="b">
        <v>1</v>
      </c>
      <c r="C158" t="inlineStr"/>
      <c r="D158" t="inlineStr">
        <is>
          <t>L-1800-164033556</t>
        </is>
      </c>
      <c r="E158" t="inlineStr">
        <is>
          <t>Afl</t>
        </is>
      </c>
      <c r="F158" t="inlineStr">
        <is>
          <t>997496827</t>
        </is>
      </c>
      <c r="G158" t="inlineStr"/>
      <c r="H158" t="inlineStr">
        <is>
          <t>Cb 55</t>
        </is>
      </c>
      <c r="I158" t="inlineStr">
        <is>
          <t>Cb 55</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is>
          <t>997496827</t>
        </is>
      </c>
      <c r="DE158" t="inlineStr">
        <is>
          <t>L-1800-164033556</t>
        </is>
      </c>
      <c r="DF158" t="inlineStr">
        <is>
          <t>Afl</t>
        </is>
      </c>
      <c r="DG158" t="inlineStr">
        <is>
          <t>DBSM/F/Klemm</t>
        </is>
      </c>
      <c r="DH158" t="inlineStr">
        <is>
          <t>Cb 55</t>
        </is>
      </c>
      <c r="DI158" t="inlineStr">
        <is>
          <t>Cb 55</t>
        </is>
      </c>
      <c r="DJ158" t="inlineStr">
        <is>
          <t>Vorzeichnungen in Buchstaben und Zügen für Schriftstecher, Mahler, Graveurs, Pitschierstecher, Steinmetzen, Schriftschneider ...</t>
        </is>
      </c>
      <c r="DK158" t="inlineStr">
        <is>
          <t xml:space="preserve">2 : </t>
        </is>
      </c>
      <c r="DL158" t="inlineStr">
        <is>
          <t>[13] Bl.</t>
        </is>
      </c>
      <c r="DM158" t="inlineStr"/>
    </row>
    <row r="159">
      <c r="A159" t="inlineStr">
        <is>
          <t>Schreibmeister</t>
        </is>
      </c>
      <c r="B159" t="b">
        <v>1</v>
      </c>
      <c r="C159" t="n">
        <v>154</v>
      </c>
      <c r="D159" t="inlineStr">
        <is>
          <t>L-1820-163500304</t>
        </is>
      </c>
      <c r="E159" t="inlineStr">
        <is>
          <t>Aal</t>
        </is>
      </c>
      <c r="F159" t="inlineStr">
        <is>
          <t>997213175</t>
        </is>
      </c>
      <c r="G159" t="inlineStr">
        <is>
          <t>https://portal.dnb.de/opac.htm?method=simpleSearch&amp;cqlMode=true&amp;query=idn%3D997213175</t>
        </is>
      </c>
      <c r="H159" t="inlineStr">
        <is>
          <t>Cb 110</t>
        </is>
      </c>
      <c r="I159" t="inlineStr">
        <is>
          <t>Cb 110</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x</t>
        </is>
      </c>
      <c r="DC159" t="inlineStr">
        <is>
          <t>x</t>
        </is>
      </c>
      <c r="DD159" t="inlineStr">
        <is>
          <t>997213175</t>
        </is>
      </c>
      <c r="DE159" t="inlineStr">
        <is>
          <t>L-1820-163500304</t>
        </is>
      </c>
      <c r="DF159" t="inlineStr">
        <is>
          <t>Aal</t>
        </is>
      </c>
      <c r="DG159" t="inlineStr">
        <is>
          <t>DBSM/F/Klemm</t>
        </is>
      </c>
      <c r="DH159" t="inlineStr">
        <is>
          <t>Cb 110</t>
        </is>
      </c>
      <c r="DI159" t="inlineStr">
        <is>
          <t>Cb 110</t>
        </is>
      </c>
      <c r="DJ159" t="inlineStr">
        <is>
          <t xml:space="preserve">Unterricht in der Schoenschreibekunst der Deutsch, u. Latein Current, Kanzley, u. Fractur Schrift : </t>
        </is>
      </c>
      <c r="DK159" t="inlineStr">
        <is>
          <t xml:space="preserve"> : </t>
        </is>
      </c>
      <c r="DL159" t="inlineStr">
        <is>
          <t>gest. Tit., 20 Bl. Stiche</t>
        </is>
      </c>
      <c r="DM159" t="inlineStr"/>
    </row>
    <row r="160">
      <c r="A160" t="inlineStr">
        <is>
          <t>Schreibmeister</t>
        </is>
      </c>
      <c r="B160" t="b">
        <v>1</v>
      </c>
      <c r="C160" t="n">
        <v>155</v>
      </c>
      <c r="D160" t="inlineStr">
        <is>
          <t>L-1829-170515710</t>
        </is>
      </c>
      <c r="E160" t="inlineStr">
        <is>
          <t>Aal</t>
        </is>
      </c>
      <c r="F160" t="inlineStr">
        <is>
          <t>1000363562</t>
        </is>
      </c>
      <c r="G160" t="inlineStr">
        <is>
          <t>https://portal.dnb.de/opac.htm?method=simpleSearch&amp;cqlMode=true&amp;query=idn%3D1000363562</t>
        </is>
      </c>
      <c r="H160" t="inlineStr">
        <is>
          <t>Cb 116</t>
        </is>
      </c>
      <c r="I160" t="inlineStr">
        <is>
          <t>Cb 116</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x</t>
        </is>
      </c>
      <c r="DC160" t="inlineStr">
        <is>
          <t>x</t>
        </is>
      </c>
      <c r="DD160" t="inlineStr">
        <is>
          <t>1000363562</t>
        </is>
      </c>
      <c r="DE160" t="inlineStr">
        <is>
          <t>L-1829-170515710</t>
        </is>
      </c>
      <c r="DF160" t="inlineStr">
        <is>
          <t>Aal</t>
        </is>
      </c>
      <c r="DG160" t="inlineStr">
        <is>
          <t>DBSM/F/Klemm</t>
        </is>
      </c>
      <c r="DH160" t="inlineStr">
        <is>
          <t>Cb 116</t>
        </is>
      </c>
      <c r="DI160" t="inlineStr">
        <is>
          <t>Cb 116</t>
        </is>
      </c>
      <c r="DJ160" t="inlineStr">
        <is>
          <t>Le @régulateur de lʹécriture, ou la manière dʹécrire correctement sans étude et sans maître, en une seule lec̜on, suivi dʹun autre procédé calligraphi</t>
        </is>
      </c>
      <c r="DK160" t="inlineStr">
        <is>
          <t xml:space="preserve"> : </t>
        </is>
      </c>
      <c r="DL160" t="inlineStr">
        <is>
          <t>15 S.</t>
        </is>
      </c>
      <c r="DM160" t="inlineStr"/>
    </row>
    <row r="161">
      <c r="A161" t="inlineStr">
        <is>
          <t>Schreibmeister</t>
        </is>
      </c>
      <c r="B161" t="b">
        <v>1</v>
      </c>
      <c r="C161" t="n">
        <v>156</v>
      </c>
      <c r="D161" t="inlineStr">
        <is>
          <t>L-1788-165136294</t>
        </is>
      </c>
      <c r="E161" t="inlineStr">
        <is>
          <t>Aal</t>
        </is>
      </c>
      <c r="F161" t="inlineStr">
        <is>
          <t>997870451</t>
        </is>
      </c>
      <c r="G161" t="inlineStr">
        <is>
          <t>https://portal.dnb.de/opac.htm?method=simpleSearch&amp;cqlMode=true&amp;query=idn%3D997870451</t>
        </is>
      </c>
      <c r="H161" t="inlineStr">
        <is>
          <t>Cb 127</t>
        </is>
      </c>
      <c r="I161" t="inlineStr">
        <is>
          <t>Cb 127</t>
        </is>
      </c>
      <c r="J161" t="inlineStr"/>
      <c r="K161" t="inlineStr"/>
      <c r="L161" t="inlineStr"/>
      <c r="M161" t="inlineStr">
        <is>
          <t>bis 25 cm</t>
        </is>
      </c>
      <c r="N161" t="inlineStr"/>
      <c r="O161" t="inlineStr"/>
      <c r="P161" t="inlineStr"/>
      <c r="Q161" t="inlineStr"/>
      <c r="R161" t="inlineStr"/>
      <c r="S161" t="inlineStr"/>
      <c r="T161" t="inlineStr"/>
      <c r="U161" t="inlineStr"/>
      <c r="V161" t="inlineStr"/>
      <c r="W161" t="inlineStr"/>
      <c r="X161" t="inlineStr"/>
      <c r="Y161" t="inlineStr"/>
      <c r="Z161" t="inlineStr">
        <is>
          <t>QF (33x21)</t>
        </is>
      </c>
      <c r="AA161" t="inlineStr"/>
      <c r="AB161" t="inlineStr"/>
      <c r="AC161" t="inlineStr">
        <is>
          <t>Pa</t>
        </is>
      </c>
      <c r="AD161" t="inlineStr"/>
      <c r="AE161" t="inlineStr"/>
      <c r="AF161" t="inlineStr"/>
      <c r="AG161" t="inlineStr">
        <is>
          <t>h/E</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is>
          <t>x</t>
        </is>
      </c>
      <c r="AW161" t="inlineStr"/>
      <c r="AX161" t="inlineStr">
        <is>
          <t>x</t>
        </is>
      </c>
      <c r="AY161" t="inlineStr"/>
      <c r="AZ161" t="inlineStr"/>
      <c r="BA161" t="n">
        <v>110</v>
      </c>
      <c r="BB161" t="inlineStr"/>
      <c r="BC161" t="inlineStr"/>
      <c r="BD161" t="inlineStr"/>
      <c r="BE161" t="inlineStr"/>
      <c r="BF161" t="inlineStr"/>
      <c r="BG161" t="inlineStr">
        <is>
          <t>n</t>
        </is>
      </c>
      <c r="BH161" t="n">
        <v>0</v>
      </c>
      <c r="BI161" t="inlineStr"/>
      <c r="BJ161" t="inlineStr"/>
      <c r="BK161" t="inlineStr"/>
      <c r="BL161" t="inlineStr"/>
      <c r="BM161" t="inlineStr"/>
      <c r="BN161" t="inlineStr">
        <is>
          <t>x sauer</t>
        </is>
      </c>
      <c r="BO161" t="inlineStr">
        <is>
          <t>x</t>
        </is>
      </c>
      <c r="BP161" t="inlineStr"/>
      <c r="BQ161" t="inlineStr"/>
      <c r="BR161" t="inlineStr"/>
      <c r="BS161" t="inlineStr">
        <is>
          <t>Box (Deckel verknickt)</t>
        </is>
      </c>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x</t>
        </is>
      </c>
      <c r="DC161" t="inlineStr">
        <is>
          <t>x</t>
        </is>
      </c>
      <c r="DD161" t="inlineStr">
        <is>
          <t>997870451</t>
        </is>
      </c>
      <c r="DE161" t="inlineStr">
        <is>
          <t>L-1788-165136294</t>
        </is>
      </c>
      <c r="DF161" t="inlineStr">
        <is>
          <t>Aal</t>
        </is>
      </c>
      <c r="DG161" t="inlineStr">
        <is>
          <t>DBSM/F/Klemm</t>
        </is>
      </c>
      <c r="DH161" t="inlineStr">
        <is>
          <t>Cb 127</t>
        </is>
      </c>
      <c r="DI161" t="inlineStr">
        <is>
          <t>Cb 127</t>
        </is>
      </c>
      <c r="DJ161" t="inlineStr">
        <is>
          <t>Die @teutsche Kurrent-Kanzlei- und Fraktur-Schrift : In e. theoret.-prakt. Anweisung zum Gebrauch d. Schul- und Privat-Unterrichts</t>
        </is>
      </c>
      <c r="DK161" t="inlineStr">
        <is>
          <t xml:space="preserve"> : </t>
        </is>
      </c>
      <c r="DL161" t="inlineStr">
        <is>
          <t>31 Bl.</t>
        </is>
      </c>
      <c r="DM161" t="inlineStr"/>
    </row>
    <row r="162">
      <c r="A162" t="inlineStr">
        <is>
          <t>Schreibmeister</t>
        </is>
      </c>
      <c r="B162" t="b">
        <v>1</v>
      </c>
      <c r="C162" t="n">
        <v>157</v>
      </c>
      <c r="D162" t="inlineStr">
        <is>
          <t>L-1776-157763420</t>
        </is>
      </c>
      <c r="E162" t="inlineStr">
        <is>
          <t>Aal</t>
        </is>
      </c>
      <c r="F162" t="inlineStr">
        <is>
          <t>994739397</t>
        </is>
      </c>
      <c r="G162" t="inlineStr">
        <is>
          <t>https://portal.dnb.de/opac.htm?method=simpleSearch&amp;cqlMode=true&amp;query=idn%3D994739397</t>
        </is>
      </c>
      <c r="H162" t="inlineStr">
        <is>
          <t>Cb 154</t>
        </is>
      </c>
      <c r="I162" t="inlineStr">
        <is>
          <t>Cb 154</t>
        </is>
      </c>
      <c r="J162" t="inlineStr"/>
      <c r="K162" t="inlineStr"/>
      <c r="L162" t="inlineStr"/>
      <c r="M162" t="inlineStr">
        <is>
          <t>bis 35 cm</t>
        </is>
      </c>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is>
          <t>L</t>
        </is>
      </c>
      <c r="AD162" t="inlineStr"/>
      <c r="AE162" t="inlineStr"/>
      <c r="AF162" t="inlineStr"/>
      <c r="AG162" t="inlineStr">
        <is>
          <t>h/E</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c r="AX162" t="inlineStr"/>
      <c r="AY162" t="inlineStr"/>
      <c r="AZ162" t="inlineStr"/>
      <c r="BA162" t="n">
        <v>60</v>
      </c>
      <c r="BB162" t="inlineStr"/>
      <c r="BC162" t="inlineStr"/>
      <c r="BD162" t="inlineStr"/>
      <c r="BE162" t="inlineStr"/>
      <c r="BF162" t="inlineStr">
        <is>
          <t>x</t>
        </is>
      </c>
      <c r="BG162" t="inlineStr">
        <is>
          <t>n</t>
        </is>
      </c>
      <c r="BH162" t="n">
        <v>0</v>
      </c>
      <c r="BI162" t="inlineStr"/>
      <c r="BJ162" t="inlineStr"/>
      <c r="BK162" t="inlineStr"/>
      <c r="BL162" t="inlineStr"/>
      <c r="BM162" t="inlineStr"/>
      <c r="BN162" t="inlineStr">
        <is>
          <t>x sauer</t>
        </is>
      </c>
      <c r="BO162" t="inlineStr">
        <is>
          <t>x</t>
        </is>
      </c>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x</t>
        </is>
      </c>
      <c r="DC162" t="inlineStr">
        <is>
          <t>x</t>
        </is>
      </c>
      <c r="DD162" t="inlineStr">
        <is>
          <t>994739397</t>
        </is>
      </c>
      <c r="DE162" t="inlineStr">
        <is>
          <t>L-1776-157763420</t>
        </is>
      </c>
      <c r="DF162" t="inlineStr">
        <is>
          <t>Aal</t>
        </is>
      </c>
      <c r="DG162" t="inlineStr">
        <is>
          <t>DBSM/F/Klemm</t>
        </is>
      </c>
      <c r="DH162" t="inlineStr">
        <is>
          <t>Cb 154</t>
        </is>
      </c>
      <c r="DI162" t="inlineStr">
        <is>
          <t>Cb 154</t>
        </is>
      </c>
      <c r="DJ162" t="inlineStr">
        <is>
          <t>Arte nueva de escribir, inventada por Pedro Diaz Morante, e ilustrada con muestras nuevas, y varios discursos conducentes al verdadero magiterio de pr</t>
        </is>
      </c>
      <c r="DK162" t="inlineStr">
        <is>
          <t xml:space="preserve"> : </t>
        </is>
      </c>
      <c r="DL162" t="inlineStr">
        <is>
          <t>XXVIII, 136 S., [2] Bl., [40] Taf.</t>
        </is>
      </c>
      <c r="DM162" t="inlineStr"/>
    </row>
    <row r="163">
      <c r="A163" t="inlineStr">
        <is>
          <t>Schreibmeister</t>
        </is>
      </c>
      <c r="B163" t="b">
        <v>1</v>
      </c>
      <c r="C163" t="n">
        <v>193</v>
      </c>
      <c r="D163" t="inlineStr">
        <is>
          <t>L-1816-165786809</t>
        </is>
      </c>
      <c r="E163" t="inlineStr">
        <is>
          <t>Hal</t>
        </is>
      </c>
      <c r="F163" t="inlineStr">
        <is>
          <t>99831000X</t>
        </is>
      </c>
      <c r="G163" t="inlineStr">
        <is>
          <t>https://portal.dnb.de/opac.htm?method=simpleSearch&amp;cqlMode=true&amp;query=idn%3D99831000X</t>
        </is>
      </c>
      <c r="H163" t="inlineStr">
        <is>
          <t>Cb 174</t>
        </is>
      </c>
      <c r="I163" t="inlineStr">
        <is>
          <t>Cb 174</t>
        </is>
      </c>
      <c r="J163" t="inlineStr"/>
      <c r="K163" t="inlineStr"/>
      <c r="L163" t="inlineStr"/>
      <c r="M163" t="inlineStr">
        <is>
          <t>bis 35 cm</t>
        </is>
      </c>
      <c r="N163" t="inlineStr"/>
      <c r="O163" t="inlineStr"/>
      <c r="P163" t="inlineStr"/>
      <c r="Q163" t="inlineStr"/>
      <c r="R163" t="inlineStr"/>
      <c r="S163" t="inlineStr"/>
      <c r="T163" t="inlineStr"/>
      <c r="U163" t="inlineStr"/>
      <c r="V163" t="inlineStr"/>
      <c r="W163" t="inlineStr"/>
      <c r="X163" t="inlineStr"/>
      <c r="Y163" t="inlineStr"/>
      <c r="Z163" t="inlineStr">
        <is>
          <t>QF (42x34)</t>
        </is>
      </c>
      <c r="AA163" t="inlineStr"/>
      <c r="AB163" t="inlineStr"/>
      <c r="AC163" t="inlineStr">
        <is>
          <t>HG</t>
        </is>
      </c>
      <c r="AD163" t="inlineStr"/>
      <c r="AE163" t="inlineStr"/>
      <c r="AF163" t="inlineStr"/>
      <c r="AG163" t="inlineStr">
        <is>
          <t>f</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c r="AU163" t="inlineStr"/>
      <c r="AV163" t="inlineStr"/>
      <c r="AW163" t="inlineStr">
        <is>
          <t>B</t>
        </is>
      </c>
      <c r="AX163" t="inlineStr">
        <is>
          <t>x</t>
        </is>
      </c>
      <c r="AY163" t="inlineStr"/>
      <c r="AZ163" t="inlineStr"/>
      <c r="BA163" t="n">
        <v>110</v>
      </c>
      <c r="BB163" t="inlineStr"/>
      <c r="BC163" t="inlineStr"/>
      <c r="BD163" t="inlineStr"/>
      <c r="BE163" t="inlineStr"/>
      <c r="BF163" t="inlineStr"/>
      <c r="BG163" t="inlineStr">
        <is>
          <t>n</t>
        </is>
      </c>
      <c r="BH163" t="n">
        <v>0</v>
      </c>
      <c r="BI163" t="inlineStr"/>
      <c r="BJ163" t="inlineStr">
        <is>
          <t>Gewebe</t>
        </is>
      </c>
      <c r="BK163" t="inlineStr"/>
      <c r="BL163" t="inlineStr"/>
      <c r="BM163" t="inlineStr"/>
      <c r="BN163" t="inlineStr"/>
      <c r="BO163" t="inlineStr"/>
      <c r="BP163" t="inlineStr">
        <is>
          <t>Schaden stabil</t>
        </is>
      </c>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x</t>
        </is>
      </c>
      <c r="DC163" t="inlineStr"/>
      <c r="DD163" t="inlineStr">
        <is>
          <t>99831000X</t>
        </is>
      </c>
      <c r="DE163" t="inlineStr">
        <is>
          <t>L-1816-165786809</t>
        </is>
      </c>
      <c r="DF163" t="inlineStr">
        <is>
          <t>Hal</t>
        </is>
      </c>
      <c r="DG163" t="inlineStr">
        <is>
          <t>DBSM/F/Klemm</t>
        </is>
      </c>
      <c r="DH163" t="inlineStr">
        <is>
          <t>Cb 174</t>
        </is>
      </c>
      <c r="DI163" t="inlineStr">
        <is>
          <t>Cb 174</t>
        </is>
      </c>
      <c r="DJ163" t="inlineStr">
        <is>
          <t>Krone, Johann Gottfried, in Klein-Lißa den 24. December 1816 : [Schreibmeisterbuch]</t>
        </is>
      </c>
      <c r="DK163" t="inlineStr">
        <is>
          <t xml:space="preserve"> : </t>
        </is>
      </c>
      <c r="DL163" t="inlineStr">
        <is>
          <t>[34] Bl. in dt. u. lat. Schreibschr.</t>
        </is>
      </c>
      <c r="DM163" t="inlineStr"/>
    </row>
    <row r="164">
      <c r="A164" t="inlineStr">
        <is>
          <t>Schreibmeister</t>
        </is>
      </c>
      <c r="B164" t="b">
        <v>1</v>
      </c>
      <c r="C164" t="n">
        <v>158</v>
      </c>
      <c r="D164" t="inlineStr">
        <is>
          <t>L-1741-176001662</t>
        </is>
      </c>
      <c r="E164" t="inlineStr">
        <is>
          <t>Aal</t>
        </is>
      </c>
      <c r="F164" t="inlineStr">
        <is>
          <t>1002008700</t>
        </is>
      </c>
      <c r="G164" t="inlineStr">
        <is>
          <t>https://portal.dnb.de/opac.htm?method=simpleSearch&amp;cqlMode=true&amp;query=idn%3D1002008700</t>
        </is>
      </c>
      <c r="H164" t="inlineStr">
        <is>
          <t>Cb 175</t>
        </is>
      </c>
      <c r="I164" t="inlineStr">
        <is>
          <t>Cb 175</t>
        </is>
      </c>
      <c r="J164" t="inlineStr"/>
      <c r="K164" t="inlineStr"/>
      <c r="L164" t="inlineStr"/>
      <c r="M164" t="inlineStr">
        <is>
          <t>bis 25 cm</t>
        </is>
      </c>
      <c r="N164" t="inlineStr"/>
      <c r="O164" t="inlineStr"/>
      <c r="P164" t="inlineStr"/>
      <c r="Q164" t="inlineStr"/>
      <c r="R164" t="inlineStr"/>
      <c r="S164" t="inlineStr"/>
      <c r="T164" t="inlineStr"/>
      <c r="U164" t="inlineStr"/>
      <c r="V164" t="inlineStr"/>
      <c r="W164" t="inlineStr"/>
      <c r="X164" t="inlineStr"/>
      <c r="Y164" t="inlineStr"/>
      <c r="Z164" t="inlineStr">
        <is>
          <t>QF (37x23)</t>
        </is>
      </c>
      <c r="AA164" t="inlineStr"/>
      <c r="AB164" t="inlineStr"/>
      <c r="AC164" t="inlineStr">
        <is>
          <t>HL</t>
        </is>
      </c>
      <c r="AD164" t="inlineStr"/>
      <c r="AE164" t="inlineStr"/>
      <c r="AF164" t="inlineStr"/>
      <c r="AG164" t="inlineStr">
        <is>
          <t>f</t>
        </is>
      </c>
      <c r="AH164" t="inlineStr"/>
      <c r="AI164" t="inlineStr"/>
      <c r="AJ164" t="inlineStr"/>
      <c r="AK164" t="inlineStr"/>
      <c r="AL164" t="inlineStr"/>
      <c r="AM164" t="inlineStr">
        <is>
          <t>Pa</t>
        </is>
      </c>
      <c r="AN164" t="inlineStr"/>
      <c r="AO164" t="inlineStr"/>
      <c r="AP164" t="inlineStr"/>
      <c r="AQ164" t="inlineStr"/>
      <c r="AR164" t="inlineStr"/>
      <c r="AS164" t="inlineStr"/>
      <c r="AT164" t="inlineStr"/>
      <c r="AU164" t="inlineStr"/>
      <c r="AV164" t="inlineStr">
        <is>
          <t>x</t>
        </is>
      </c>
      <c r="AW164" t="inlineStr"/>
      <c r="AX164" t="inlineStr">
        <is>
          <t>x</t>
        </is>
      </c>
      <c r="AY164" t="inlineStr"/>
      <c r="AZ164" t="inlineStr"/>
      <c r="BA164" t="n">
        <v>110</v>
      </c>
      <c r="BB164" t="inlineStr"/>
      <c r="BC164" t="inlineStr"/>
      <c r="BD164" t="inlineStr"/>
      <c r="BE164" t="inlineStr"/>
      <c r="BF164" t="inlineStr"/>
      <c r="BG164" t="inlineStr">
        <is>
          <t>ja vor</t>
        </is>
      </c>
      <c r="BH164" t="n">
        <v>0.5</v>
      </c>
      <c r="BI164" t="inlineStr"/>
      <c r="BJ164" t="inlineStr">
        <is>
          <t>Gewebe</t>
        </is>
      </c>
      <c r="BK164" t="inlineStr"/>
      <c r="BL164" t="inlineStr"/>
      <c r="BM164" t="inlineStr"/>
      <c r="BN164" t="inlineStr"/>
      <c r="BO164" t="inlineStr"/>
      <c r="BP164" t="inlineStr"/>
      <c r="BQ164" t="inlineStr"/>
      <c r="BR164" t="inlineStr"/>
      <c r="BS164" t="inlineStr"/>
      <c r="BT164" t="inlineStr">
        <is>
          <t>x</t>
        </is>
      </c>
      <c r="BU164" t="inlineStr">
        <is>
          <t>x</t>
        </is>
      </c>
      <c r="BV164" t="inlineStr">
        <is>
          <t>x</t>
        </is>
      </c>
      <c r="BW164" t="inlineStr"/>
      <c r="BX164" t="inlineStr"/>
      <c r="BY164" t="inlineStr"/>
      <c r="BZ164" t="inlineStr"/>
      <c r="CA164" t="inlineStr"/>
      <c r="CB164" t="inlineStr"/>
      <c r="CC164" t="inlineStr"/>
      <c r="CD164" t="inlineStr"/>
      <c r="CE164" t="inlineStr"/>
      <c r="CF164" t="inlineStr"/>
      <c r="CG164" t="n">
        <v>0.5</v>
      </c>
      <c r="CH164" t="inlineStr">
        <is>
          <t>nur Rücken, Rest ist stabil</t>
        </is>
      </c>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x</t>
        </is>
      </c>
      <c r="DC164" t="inlineStr">
        <is>
          <t>x</t>
        </is>
      </c>
      <c r="DD164" t="inlineStr">
        <is>
          <t>1002008700</t>
        </is>
      </c>
      <c r="DE164" t="inlineStr">
        <is>
          <t>L-1741-176001662</t>
        </is>
      </c>
      <c r="DF164" t="inlineStr">
        <is>
          <t>Aal</t>
        </is>
      </c>
      <c r="DG164" t="inlineStr">
        <is>
          <t>DBSM/F/Klemm</t>
        </is>
      </c>
      <c r="DH164" t="inlineStr">
        <is>
          <t>Cb 175</t>
        </is>
      </c>
      <c r="DI164" t="inlineStr">
        <is>
          <t>Cb 175</t>
        </is>
      </c>
      <c r="DJ164" t="inlineStr">
        <is>
          <t>Geographische und historische Vorschrifften : mit sonderbarem Fleiß colligiret von einem Liebhaber der edlen Schreibe-Kunst</t>
        </is>
      </c>
      <c r="DK164" t="inlineStr">
        <is>
          <t xml:space="preserve"> : </t>
        </is>
      </c>
      <c r="DL164" t="inlineStr">
        <is>
          <t>Kupfert., [1] Bl., gest. Widmg, [1] Bl. typogr. Satz, 28 Kupf. z.T. mit leeren Seiten durchschossen</t>
        </is>
      </c>
      <c r="DM164" t="inlineStr"/>
    </row>
    <row r="165">
      <c r="A165" t="inlineStr">
        <is>
          <t>Schreibmeister</t>
        </is>
      </c>
      <c r="B165" t="b">
        <v>1</v>
      </c>
      <c r="C165" t="n">
        <v>194</v>
      </c>
      <c r="D165" t="inlineStr">
        <is>
          <t>L-1592-348638663</t>
        </is>
      </c>
      <c r="E165" t="inlineStr">
        <is>
          <t>Ha</t>
        </is>
      </c>
      <c r="F165" t="inlineStr">
        <is>
          <t>1081735546</t>
        </is>
      </c>
      <c r="G165" t="inlineStr">
        <is>
          <t>https://portal.dnb.de/opac.htm?method=simpleSearch&amp;cqlMode=true&amp;query=idn%3D1081735546</t>
        </is>
      </c>
      <c r="H165" t="inlineStr">
        <is>
          <t>Cb 180</t>
        </is>
      </c>
      <c r="I165" t="inlineStr">
        <is>
          <t>Cb 180</t>
        </is>
      </c>
      <c r="J165" t="inlineStr"/>
      <c r="K165" t="inlineStr"/>
      <c r="L165" t="inlineStr"/>
      <c r="M165" t="inlineStr">
        <is>
          <t>bis 25 cm</t>
        </is>
      </c>
      <c r="N165" t="inlineStr"/>
      <c r="O165" t="inlineStr"/>
      <c r="P165" t="inlineStr"/>
      <c r="Q165" t="inlineStr"/>
      <c r="R165" t="inlineStr"/>
      <c r="S165" t="inlineStr"/>
      <c r="T165" t="inlineStr"/>
      <c r="U165" t="inlineStr"/>
      <c r="V165" t="inlineStr"/>
      <c r="W165" t="inlineStr"/>
      <c r="X165" t="inlineStr"/>
      <c r="Y165" t="inlineStr"/>
      <c r="Z165" t="inlineStr">
        <is>
          <t>QF (20x14)</t>
        </is>
      </c>
      <c r="AA165" t="inlineStr"/>
      <c r="AB165" t="inlineStr">
        <is>
          <t>x</t>
        </is>
      </c>
      <c r="AC165" t="inlineStr">
        <is>
          <t>Pg</t>
        </is>
      </c>
      <c r="AD165" t="inlineStr"/>
      <c r="AE165" t="inlineStr"/>
      <c r="AF165" t="inlineStr"/>
      <c r="AG165" t="inlineStr">
        <is>
          <t>h</t>
        </is>
      </c>
      <c r="AH165" t="inlineStr"/>
      <c r="AI165" t="inlineStr"/>
      <c r="AJ165" t="inlineStr"/>
      <c r="AK165" t="inlineStr"/>
      <c r="AL165" t="inlineStr"/>
      <c r="AM165" t="inlineStr">
        <is>
          <t>Pg</t>
        </is>
      </c>
      <c r="AN165" t="inlineStr"/>
      <c r="AO165" t="inlineStr"/>
      <c r="AP165" t="inlineStr"/>
      <c r="AQ165" t="inlineStr"/>
      <c r="AR165" t="inlineStr"/>
      <c r="AS165" t="inlineStr"/>
      <c r="AT165" t="inlineStr"/>
      <c r="AU165" t="inlineStr"/>
      <c r="AV165" t="inlineStr"/>
      <c r="AW165" t="inlineStr"/>
      <c r="AX165" t="inlineStr">
        <is>
          <t>x</t>
        </is>
      </c>
      <c r="AY165" t="inlineStr"/>
      <c r="AZ165" t="inlineStr"/>
      <c r="BA165" t="inlineStr">
        <is>
          <t>nur 110</t>
        </is>
      </c>
      <c r="BB165" t="inlineStr"/>
      <c r="BC165" t="inlineStr"/>
      <c r="BD165" t="inlineStr"/>
      <c r="BE165" t="inlineStr"/>
      <c r="BF165" t="inlineStr">
        <is>
          <t>x</t>
        </is>
      </c>
      <c r="BG165" t="inlineStr">
        <is>
          <t>n</t>
        </is>
      </c>
      <c r="BH165" t="n">
        <v>0</v>
      </c>
      <c r="BI165" t="inlineStr"/>
      <c r="BJ165" t="inlineStr"/>
      <c r="BK165" t="inlineStr"/>
      <c r="BL165" t="inlineStr"/>
      <c r="BM165" t="inlineStr">
        <is>
          <t>x</t>
        </is>
      </c>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x</t>
        </is>
      </c>
      <c r="DC165" t="inlineStr"/>
      <c r="DD165" t="inlineStr">
        <is>
          <t>1081735546</t>
        </is>
      </c>
      <c r="DE165" t="inlineStr">
        <is>
          <t>L-1592-348638663</t>
        </is>
      </c>
      <c r="DF165" t="inlineStr">
        <is>
          <t>Ha</t>
        </is>
      </c>
      <c r="DG165" t="inlineStr">
        <is>
          <t>DBSM/F/Klemm</t>
        </is>
      </c>
      <c r="DH165" t="inlineStr">
        <is>
          <t>Cb 180</t>
        </is>
      </c>
      <c r="DI165" t="inlineStr">
        <is>
          <t>Cb 180</t>
        </is>
      </c>
      <c r="DJ165" t="inlineStr">
        <is>
          <t>Von Zier geschrifften baides Latinisch wie Teütsches : auch ander neben arten andeüttungen vff Cantzelleysche Handt vnd Current gericht</t>
        </is>
      </c>
      <c r="DK165" t="inlineStr">
        <is>
          <t xml:space="preserve"> : </t>
        </is>
      </c>
      <c r="DL165" t="inlineStr">
        <is>
          <t>6 Blatt</t>
        </is>
      </c>
      <c r="DM165" t="inlineStr"/>
    </row>
    <row r="166">
      <c r="A166" t="inlineStr">
        <is>
          <t>Schreibmeister</t>
        </is>
      </c>
      <c r="B166" t="b">
        <v>1</v>
      </c>
      <c r="C166" t="n">
        <v>159</v>
      </c>
      <c r="D166" t="inlineStr">
        <is>
          <t>L-1755-178405019</t>
        </is>
      </c>
      <c r="E166" t="inlineStr">
        <is>
          <t>Aal</t>
        </is>
      </c>
      <c r="F166" t="inlineStr">
        <is>
          <t>100289672X</t>
        </is>
      </c>
      <c r="G166" t="inlineStr">
        <is>
          <t>https://portal.dnb.de/opac.htm?method=simpleSearch&amp;cqlMode=true&amp;query=idn%3D100289672X</t>
        </is>
      </c>
      <c r="H166" t="inlineStr">
        <is>
          <t>Cb 209</t>
        </is>
      </c>
      <c r="I166" t="inlineStr">
        <is>
          <t>Cb 209</t>
        </is>
      </c>
      <c r="J166" t="inlineStr"/>
      <c r="K166" t="inlineStr"/>
      <c r="L166" t="inlineStr"/>
      <c r="M166" t="inlineStr">
        <is>
          <t>bis 25 cm</t>
        </is>
      </c>
      <c r="N166" t="inlineStr"/>
      <c r="O166" t="inlineStr"/>
      <c r="P166" t="inlineStr"/>
      <c r="Q166" t="inlineStr"/>
      <c r="R166" t="inlineStr"/>
      <c r="S166" t="inlineStr"/>
      <c r="T166" t="inlineStr"/>
      <c r="U166" t="inlineStr"/>
      <c r="V166" t="inlineStr"/>
      <c r="W166" t="inlineStr"/>
      <c r="X166" t="inlineStr"/>
      <c r="Y166" t="inlineStr"/>
      <c r="Z166" t="inlineStr">
        <is>
          <t>QF (35x22)</t>
        </is>
      </c>
      <c r="AA166" t="inlineStr"/>
      <c r="AB166" t="inlineStr"/>
      <c r="AC166" t="inlineStr">
        <is>
          <t>Br</t>
        </is>
      </c>
      <c r="AD166" t="inlineStr"/>
      <c r="AE166" t="inlineStr"/>
      <c r="AF166" t="inlineStr"/>
      <c r="AG166" t="inlineStr"/>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is>
          <t>x</t>
        </is>
      </c>
      <c r="AW166" t="inlineStr"/>
      <c r="AX166" t="inlineStr">
        <is>
          <t>x</t>
        </is>
      </c>
      <c r="AY166" t="inlineStr"/>
      <c r="AZ166" t="inlineStr"/>
      <c r="BA166" t="n">
        <v>180</v>
      </c>
      <c r="BB166" t="inlineStr"/>
      <c r="BC166" t="inlineStr"/>
      <c r="BD166" t="inlineStr"/>
      <c r="BE166" t="inlineStr"/>
      <c r="BF166" t="inlineStr"/>
      <c r="BG166" t="inlineStr">
        <is>
          <t>n</t>
        </is>
      </c>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x</t>
        </is>
      </c>
      <c r="DC166" t="inlineStr">
        <is>
          <t>x</t>
        </is>
      </c>
      <c r="DD166" t="inlineStr">
        <is>
          <t>100289672X</t>
        </is>
      </c>
      <c r="DE166" t="inlineStr">
        <is>
          <t>L-1755-178405019</t>
        </is>
      </c>
      <c r="DF166" t="inlineStr">
        <is>
          <t>Aal</t>
        </is>
      </c>
      <c r="DG166" t="inlineStr">
        <is>
          <t>DBSM/F/Klemm</t>
        </is>
      </c>
      <c r="DH166" t="inlineStr">
        <is>
          <t>Cb 209</t>
        </is>
      </c>
      <c r="DI166" t="inlineStr">
        <is>
          <t>Cb 209</t>
        </is>
      </c>
      <c r="DJ166" t="inlineStr">
        <is>
          <t xml:space="preserve">Selbstlehrende Canzley̋mäßige|| Dreßdnische|| Schreibe=Schule|| : </t>
        </is>
      </c>
      <c r="DK166" t="inlineStr">
        <is>
          <t xml:space="preserve"> : </t>
        </is>
      </c>
      <c r="DL166" t="inlineStr">
        <is>
          <t>[24] Bl., Titelbl.</t>
        </is>
      </c>
      <c r="DM166" t="inlineStr"/>
    </row>
    <row r="167">
      <c r="A167" t="inlineStr">
        <is>
          <t>Schreibmeister</t>
        </is>
      </c>
      <c r="B167" t="b">
        <v>1</v>
      </c>
      <c r="C167" t="n">
        <v>195</v>
      </c>
      <c r="D167" t="inlineStr">
        <is>
          <t>L-1773-175758018</t>
        </is>
      </c>
      <c r="E167" t="inlineStr">
        <is>
          <t>Hal</t>
        </is>
      </c>
      <c r="F167" t="inlineStr">
        <is>
          <t>1001874102</t>
        </is>
      </c>
      <c r="G167" t="inlineStr">
        <is>
          <t>https://portal.dnb.de/opac.htm?method=simpleSearch&amp;cqlMode=true&amp;query=idn%3D1001874102</t>
        </is>
      </c>
      <c r="H167" t="inlineStr">
        <is>
          <t>Cb 210</t>
        </is>
      </c>
      <c r="I167" t="inlineStr">
        <is>
          <t>Cb 210</t>
        </is>
      </c>
      <c r="J167" t="inlineStr"/>
      <c r="K167" t="inlineStr"/>
      <c r="L167" t="inlineStr"/>
      <c r="M167" t="inlineStr">
        <is>
          <t>bis 42 cm</t>
        </is>
      </c>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is>
          <t>EB</t>
        </is>
      </c>
      <c r="AD167" t="inlineStr"/>
      <c r="AE167" t="inlineStr"/>
      <c r="AF167" t="inlineStr"/>
      <c r="AG167" t="inlineStr"/>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c r="AX167" t="inlineStr"/>
      <c r="AY167" t="inlineStr"/>
      <c r="AZ167" t="inlineStr"/>
      <c r="BA167" t="n">
        <v>180</v>
      </c>
      <c r="BB167" t="inlineStr"/>
      <c r="BC167" t="inlineStr"/>
      <c r="BD167" t="inlineStr"/>
      <c r="BE167" t="inlineStr"/>
      <c r="BF167" t="inlineStr"/>
      <c r="BG167" t="inlineStr">
        <is>
          <t>n</t>
        </is>
      </c>
      <c r="BH167" t="n">
        <v>0</v>
      </c>
      <c r="BI167" t="inlineStr"/>
      <c r="BJ167" t="inlineStr"/>
      <c r="BK167" t="inlineStr"/>
      <c r="BL167" t="inlineStr"/>
      <c r="BM167" t="inlineStr">
        <is>
          <t>x</t>
        </is>
      </c>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x</t>
        </is>
      </c>
      <c r="DC167" t="inlineStr"/>
      <c r="DD167" t="inlineStr">
        <is>
          <t>1001874102</t>
        </is>
      </c>
      <c r="DE167" t="inlineStr">
        <is>
          <t>L-1773-175758018</t>
        </is>
      </c>
      <c r="DF167" t="inlineStr">
        <is>
          <t>Hal</t>
        </is>
      </c>
      <c r="DG167" t="inlineStr">
        <is>
          <t>DBSM/F/Klemm</t>
        </is>
      </c>
      <c r="DH167" t="inlineStr">
        <is>
          <t>Cb 210</t>
        </is>
      </c>
      <c r="DI167" t="inlineStr">
        <is>
          <t>Cb 210</t>
        </is>
      </c>
      <c r="DJ167" t="inlineStr">
        <is>
          <t xml:space="preserve">Der @getreue|| Schreibemeister|| : </t>
        </is>
      </c>
      <c r="DK167" t="inlineStr">
        <is>
          <t xml:space="preserve"> : </t>
        </is>
      </c>
      <c r="DL167" t="inlineStr">
        <is>
          <t>12 ungezählte Blätter, handschriftlich (Titelbl., Bl. 38 - 39, 46 - 54)</t>
        </is>
      </c>
      <c r="DM167" t="inlineStr"/>
    </row>
    <row r="168">
      <c r="A168" t="inlineStr">
        <is>
          <t>Schreibmeister</t>
        </is>
      </c>
      <c r="B168" t="b">
        <v>1</v>
      </c>
      <c r="C168" t="n">
        <v>160</v>
      </c>
      <c r="D168" t="inlineStr">
        <is>
          <t>L-1780-181054469</t>
        </is>
      </c>
      <c r="E168" t="inlineStr">
        <is>
          <t>Aal</t>
        </is>
      </c>
      <c r="F168" t="inlineStr">
        <is>
          <t>1003826709</t>
        </is>
      </c>
      <c r="G168" t="inlineStr">
        <is>
          <t>https://portal.dnb.de/opac.htm?method=simpleSearch&amp;cqlMode=true&amp;query=idn%3D1003826709</t>
        </is>
      </c>
      <c r="H168" t="inlineStr">
        <is>
          <t>Cb 214</t>
        </is>
      </c>
      <c r="I168" t="inlineStr">
        <is>
          <t>Cb 214</t>
        </is>
      </c>
      <c r="J168" t="inlineStr"/>
      <c r="K168" t="inlineStr"/>
      <c r="L168" t="inlineStr"/>
      <c r="M168" t="inlineStr">
        <is>
          <t>bis 25 cm</t>
        </is>
      </c>
      <c r="N168" t="inlineStr"/>
      <c r="O168" t="inlineStr"/>
      <c r="P168" t="inlineStr"/>
      <c r="Q168" t="inlineStr"/>
      <c r="R168" t="inlineStr"/>
      <c r="S168" t="inlineStr"/>
      <c r="T168" t="inlineStr"/>
      <c r="U168" t="inlineStr"/>
      <c r="V168" t="inlineStr"/>
      <c r="W168" t="inlineStr"/>
      <c r="X168" t="inlineStr"/>
      <c r="Y168" t="inlineStr"/>
      <c r="Z168" t="inlineStr">
        <is>
          <t>QF (20x16)</t>
        </is>
      </c>
      <c r="AA168" t="inlineStr"/>
      <c r="AB168" t="inlineStr"/>
      <c r="AC168" t="inlineStr">
        <is>
          <t>Pa</t>
        </is>
      </c>
      <c r="AD168" t="inlineStr"/>
      <c r="AE168" t="inlineStr"/>
      <c r="AF168" t="inlineStr"/>
      <c r="AG168" t="inlineStr">
        <is>
          <t>h/E</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is>
          <t>x</t>
        </is>
      </c>
      <c r="AW168" t="inlineStr"/>
      <c r="AX168" t="inlineStr">
        <is>
          <t>x</t>
        </is>
      </c>
      <c r="AY168" t="inlineStr"/>
      <c r="AZ168" t="inlineStr"/>
      <c r="BA168" t="n">
        <v>110</v>
      </c>
      <c r="BB168" t="inlineStr"/>
      <c r="BC168" t="inlineStr"/>
      <c r="BD168" t="inlineStr"/>
      <c r="BE168" t="inlineStr"/>
      <c r="BF168" t="inlineStr"/>
      <c r="BG168" t="inlineStr">
        <is>
          <t>n</t>
        </is>
      </c>
      <c r="BH168" t="n">
        <v>0</v>
      </c>
      <c r="BI168" t="inlineStr"/>
      <c r="BJ168" t="inlineStr"/>
      <c r="BK168" t="inlineStr"/>
      <c r="BL168" t="inlineStr"/>
      <c r="BM168" t="inlineStr">
        <is>
          <t>x</t>
        </is>
      </c>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x</t>
        </is>
      </c>
      <c r="DC168" t="inlineStr">
        <is>
          <t>x</t>
        </is>
      </c>
      <c r="DD168" t="inlineStr">
        <is>
          <t>1003826709</t>
        </is>
      </c>
      <c r="DE168" t="inlineStr">
        <is>
          <t>L-1780-181054469</t>
        </is>
      </c>
      <c r="DF168" t="inlineStr">
        <is>
          <t>Aal</t>
        </is>
      </c>
      <c r="DG168" t="inlineStr">
        <is>
          <t>DBSM/F/Klemm</t>
        </is>
      </c>
      <c r="DH168" t="inlineStr">
        <is>
          <t>Cb 214</t>
        </is>
      </c>
      <c r="DI168" t="inlineStr">
        <is>
          <t>Cb 214</t>
        </is>
      </c>
      <c r="DJ168" t="inlineStr">
        <is>
          <t xml:space="preserve">[Schreibmeisterbuch] : </t>
        </is>
      </c>
      <c r="DK168" t="inlineStr">
        <is>
          <t xml:space="preserve"> : </t>
        </is>
      </c>
      <c r="DL168" t="inlineStr">
        <is>
          <t>[23] Bl. Kupfer</t>
        </is>
      </c>
      <c r="DM168" t="inlineStr"/>
    </row>
    <row r="169">
      <c r="A169" t="inlineStr">
        <is>
          <t>Schreibmeister</t>
        </is>
      </c>
      <c r="B169" t="b">
        <v>1</v>
      </c>
      <c r="C169" t="n">
        <v>161</v>
      </c>
      <c r="D169" t="inlineStr">
        <is>
          <t>L-1746-175756597</t>
        </is>
      </c>
      <c r="E169" t="inlineStr">
        <is>
          <t>Aal</t>
        </is>
      </c>
      <c r="F169" t="inlineStr">
        <is>
          <t>1001873335</t>
        </is>
      </c>
      <c r="G169" t="inlineStr">
        <is>
          <t>https://portal.dnb.de/opac.htm?method=simpleSearch&amp;cqlMode=true&amp;query=idn%3D1001873335</t>
        </is>
      </c>
      <c r="H169" t="inlineStr">
        <is>
          <t>Cb 215</t>
        </is>
      </c>
      <c r="I169" t="inlineStr">
        <is>
          <t>Cb 215</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x</t>
        </is>
      </c>
      <c r="DC169" t="inlineStr">
        <is>
          <t>x</t>
        </is>
      </c>
      <c r="DD169" t="inlineStr">
        <is>
          <t>1001873335</t>
        </is>
      </c>
      <c r="DE169" t="inlineStr">
        <is>
          <t>L-1746-175756597</t>
        </is>
      </c>
      <c r="DF169" t="inlineStr">
        <is>
          <t>Aal</t>
        </is>
      </c>
      <c r="DG169" t="inlineStr">
        <is>
          <t>DBSM/F/Klemm</t>
        </is>
      </c>
      <c r="DH169" t="inlineStr">
        <is>
          <t>Cb 215</t>
        </is>
      </c>
      <c r="DI169" t="inlineStr">
        <is>
          <t>Cb 215</t>
        </is>
      </c>
      <c r="DJ169" t="inlineStr">
        <is>
          <t xml:space="preserve">[Schreibmeisterblätter] : </t>
        </is>
      </c>
      <c r="DK169" t="inlineStr">
        <is>
          <t xml:space="preserve"> : </t>
        </is>
      </c>
      <c r="DL169" t="inlineStr">
        <is>
          <t>num Taf. 3 - 36 in Kupferst.</t>
        </is>
      </c>
      <c r="DM169" t="inlineStr"/>
    </row>
    <row r="170">
      <c r="A170" t="inlineStr">
        <is>
          <t>Schreibmeister</t>
        </is>
      </c>
      <c r="B170" t="b">
        <v>1</v>
      </c>
      <c r="C170" t="n">
        <v>162</v>
      </c>
      <c r="D170" t="inlineStr">
        <is>
          <t>L-9999-162082878</t>
        </is>
      </c>
      <c r="E170" t="inlineStr">
        <is>
          <t>Aal</t>
        </is>
      </c>
      <c r="F170" t="inlineStr">
        <is>
          <t>996390073</t>
        </is>
      </c>
      <c r="G170" t="inlineStr">
        <is>
          <t>https://portal.dnb.de/opac.htm?method=simpleSearch&amp;cqlMode=true&amp;query=idn%3D996390073</t>
        </is>
      </c>
      <c r="H170" t="inlineStr">
        <is>
          <t>Cb 216</t>
        </is>
      </c>
      <c r="I170" t="inlineStr">
        <is>
          <t>Cb 216</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x</t>
        </is>
      </c>
      <c r="DC170" t="inlineStr">
        <is>
          <t>x</t>
        </is>
      </c>
      <c r="DD170" t="inlineStr">
        <is>
          <t>996390073</t>
        </is>
      </c>
      <c r="DE170" t="inlineStr">
        <is>
          <t>L-9999-162082878</t>
        </is>
      </c>
      <c r="DF170" t="inlineStr">
        <is>
          <t>Aal</t>
        </is>
      </c>
      <c r="DG170" t="inlineStr">
        <is>
          <t>DBSM/F/Klemm</t>
        </is>
      </c>
      <c r="DH170" t="inlineStr">
        <is>
          <t>Cb 216</t>
        </is>
      </c>
      <c r="DI170" t="inlineStr">
        <is>
          <t>Cb 216</t>
        </is>
      </c>
      <c r="DJ170" t="inlineStr">
        <is>
          <t xml:space="preserve">NUOVO METODO E REGOLE|| per formare un bel Carattere|| all'uso moderno|| Giovao. Fresini Scrisse Gaetano Giarrè incise|| : </t>
        </is>
      </c>
      <c r="DK170" t="inlineStr">
        <is>
          <t xml:space="preserve"> : </t>
        </is>
      </c>
      <c r="DL170" t="inlineStr">
        <is>
          <t>14 Bl. Kupfer.</t>
        </is>
      </c>
      <c r="DM170" t="inlineStr"/>
    </row>
    <row r="171">
      <c r="A171" t="inlineStr">
        <is>
          <t>Schreibmeister</t>
        </is>
      </c>
      <c r="B171" t="b">
        <v>1</v>
      </c>
      <c r="C171" t="n">
        <v>163</v>
      </c>
      <c r="D171" t="inlineStr">
        <is>
          <t>L-1824-315053593</t>
        </is>
      </c>
      <c r="E171" t="inlineStr">
        <is>
          <t>Aaf</t>
        </is>
      </c>
      <c r="F171" t="inlineStr">
        <is>
          <t>1066665133</t>
        </is>
      </c>
      <c r="G171" t="inlineStr">
        <is>
          <t>https://portal.dnb.de/opac.htm?method=simpleSearch&amp;cqlMode=true&amp;query=idn%3D1066665133</t>
        </is>
      </c>
      <c r="H171" t="inlineStr">
        <is>
          <t>Cb 384</t>
        </is>
      </c>
      <c r="I171" t="inlineStr">
        <is>
          <t>Cb 384</t>
        </is>
      </c>
      <c r="J171" t="inlineStr"/>
      <c r="K171" t="inlineStr"/>
      <c r="L171" t="inlineStr"/>
      <c r="M171" t="inlineStr">
        <is>
          <t>bis 25 cm</t>
        </is>
      </c>
      <c r="N171" t="inlineStr"/>
      <c r="O171" t="inlineStr"/>
      <c r="P171" t="inlineStr"/>
      <c r="Q171" t="inlineStr"/>
      <c r="R171" t="inlineStr"/>
      <c r="S171" t="inlineStr"/>
      <c r="T171" t="inlineStr"/>
      <c r="U171" t="inlineStr"/>
      <c r="V171" t="inlineStr"/>
      <c r="W171" t="inlineStr"/>
      <c r="X171" t="inlineStr"/>
      <c r="Y171" t="inlineStr"/>
      <c r="Z171" t="inlineStr">
        <is>
          <t>QF (21x13)</t>
        </is>
      </c>
      <c r="AA171" t="inlineStr"/>
      <c r="AB171" t="inlineStr">
        <is>
          <t>x</t>
        </is>
      </c>
      <c r="AC171" t="inlineStr">
        <is>
          <t>Pa</t>
        </is>
      </c>
      <c r="AD171" t="inlineStr"/>
      <c r="AE171" t="inlineStr"/>
      <c r="AF171" t="inlineStr"/>
      <c r="AG171" t="inlineStr">
        <is>
          <t>h/E</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is>
          <t>x</t>
        </is>
      </c>
      <c r="AW171" t="inlineStr"/>
      <c r="AX171" t="inlineStr">
        <is>
          <t>x</t>
        </is>
      </c>
      <c r="AY171" t="inlineStr"/>
      <c r="AZ171" t="inlineStr"/>
      <c r="BA171" t="n">
        <v>180</v>
      </c>
      <c r="BB171" t="inlineStr"/>
      <c r="BC171" t="inlineStr"/>
      <c r="BD171" t="inlineStr"/>
      <c r="BE171" t="inlineStr"/>
      <c r="BF171" t="inlineStr"/>
      <c r="BG171" t="inlineStr">
        <is>
          <t>n</t>
        </is>
      </c>
      <c r="BH171" t="n">
        <v>0</v>
      </c>
      <c r="BI171" t="inlineStr"/>
      <c r="BJ171" t="inlineStr"/>
      <c r="BK171" t="inlineStr">
        <is>
          <t>x</t>
        </is>
      </c>
      <c r="BL171" t="inlineStr"/>
      <c r="BM171" t="inlineStr">
        <is>
          <t>x</t>
        </is>
      </c>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x</t>
        </is>
      </c>
      <c r="DC171" t="inlineStr">
        <is>
          <t>x</t>
        </is>
      </c>
      <c r="DD171" t="inlineStr">
        <is>
          <t>1066665133</t>
        </is>
      </c>
      <c r="DE171" t="inlineStr">
        <is>
          <t>L-1824-315053593</t>
        </is>
      </c>
      <c r="DF171" t="inlineStr">
        <is>
          <t>Aaf</t>
        </is>
      </c>
      <c r="DG171" t="inlineStr">
        <is>
          <t>DBSM/F/Klemm</t>
        </is>
      </c>
      <c r="DH171" t="inlineStr">
        <is>
          <t>Cb 384</t>
        </is>
      </c>
      <c r="DI171" t="inlineStr">
        <is>
          <t>Cb 384</t>
        </is>
      </c>
      <c r="DJ171" t="inlineStr">
        <is>
          <t>Systematischer Unterricht im Schreiben : [50 kalligraphische Blätter]</t>
        </is>
      </c>
      <c r="DK171" t="inlineStr">
        <is>
          <t xml:space="preserve"> : </t>
        </is>
      </c>
      <c r="DL171" t="inlineStr">
        <is>
          <t>[48 von] 50 Bl.</t>
        </is>
      </c>
      <c r="DM171" t="inlineStr"/>
    </row>
    <row r="172">
      <c r="A172" t="inlineStr">
        <is>
          <t>Schreibmeister</t>
        </is>
      </c>
      <c r="B172" t="b">
        <v>1</v>
      </c>
      <c r="C172" t="n">
        <v>165</v>
      </c>
      <c r="D172" t="inlineStr">
        <is>
          <t>L-2007-324961</t>
        </is>
      </c>
      <c r="E172" t="inlineStr">
        <is>
          <t>Aa</t>
        </is>
      </c>
      <c r="F172" t="inlineStr">
        <is>
          <t>986026689</t>
        </is>
      </c>
      <c r="G172" t="inlineStr">
        <is>
          <t>https://portal.dnb.de/opac.htm?method=simpleSearch&amp;cqlMode=true&amp;query=idn%3D986026689</t>
        </is>
      </c>
      <c r="H172" t="inlineStr">
        <is>
          <t>Cb 498</t>
        </is>
      </c>
      <c r="I172" t="inlineStr">
        <is>
          <t>Cb 498</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x</t>
        </is>
      </c>
      <c r="DC172" t="inlineStr">
        <is>
          <t>x</t>
        </is>
      </c>
      <c r="DD172" t="inlineStr">
        <is>
          <t>986026689</t>
        </is>
      </c>
      <c r="DE172" t="inlineStr">
        <is>
          <t>L-2007-324961</t>
        </is>
      </c>
      <c r="DF172" t="inlineStr">
        <is>
          <t>Aa</t>
        </is>
      </c>
      <c r="DG172" t="inlineStr">
        <is>
          <t>DBSM/F/Klemm</t>
        </is>
      </c>
      <c r="DH172" t="inlineStr">
        <is>
          <t>Cb 498</t>
        </is>
      </c>
      <c r="DI172" t="inlineStr">
        <is>
          <t>Cb 498</t>
        </is>
      </c>
      <c r="DJ172" t="inlineStr">
        <is>
          <t xml:space="preserve">Vorschrifft, Teutsch und Lateinischer Schrifften : </t>
        </is>
      </c>
      <c r="DK172" t="inlineStr">
        <is>
          <t xml:space="preserve"> : </t>
        </is>
      </c>
      <c r="DL172" t="inlineStr">
        <is>
          <t>17 Bl.</t>
        </is>
      </c>
      <c r="DM172" t="inlineStr"/>
    </row>
    <row r="173">
      <c r="A173" t="inlineStr">
        <is>
          <t>Schreibmeister</t>
        </is>
      </c>
      <c r="B173" t="b">
        <v>1</v>
      </c>
      <c r="C173" t="n">
        <v>166</v>
      </c>
      <c r="D173" t="inlineStr">
        <is>
          <t>L-2007-320601</t>
        </is>
      </c>
      <c r="E173" t="inlineStr">
        <is>
          <t>Aa</t>
        </is>
      </c>
      <c r="F173" t="inlineStr">
        <is>
          <t>986026581</t>
        </is>
      </c>
      <c r="G173" t="inlineStr">
        <is>
          <t>https://portal.dnb.de/opac.htm?method=simpleSearch&amp;cqlMode=true&amp;query=idn%3D986026581</t>
        </is>
      </c>
      <c r="H173" t="inlineStr">
        <is>
          <t>(ÜF / 3. OG: R75/8/6)</t>
        </is>
      </c>
      <c r="I173" t="inlineStr">
        <is>
          <t>Cb 499</t>
        </is>
      </c>
      <c r="J173" t="inlineStr">
        <is>
          <t>liegt bei ÜF</t>
        </is>
      </c>
      <c r="K173" t="inlineStr"/>
      <c r="L173" t="inlineStr"/>
      <c r="M173" t="inlineStr">
        <is>
          <t>&gt; 42 cm</t>
        </is>
      </c>
      <c r="N173" t="inlineStr"/>
      <c r="O173" t="inlineStr"/>
      <c r="P173" t="inlineStr"/>
      <c r="Q173" t="inlineStr"/>
      <c r="R173" t="inlineStr"/>
      <c r="S173" t="inlineStr"/>
      <c r="T173" t="inlineStr"/>
      <c r="U173" t="inlineStr"/>
      <c r="V173" t="inlineStr"/>
      <c r="W173" t="inlineStr"/>
      <c r="X173" t="inlineStr"/>
      <c r="Y173" t="inlineStr">
        <is>
          <t>35x53</t>
        </is>
      </c>
      <c r="Z173" t="inlineStr"/>
      <c r="AA173" t="inlineStr"/>
      <c r="AB173" t="inlineStr"/>
      <c r="AC173" t="inlineStr">
        <is>
          <t>EB</t>
        </is>
      </c>
      <c r="AD173" t="inlineStr"/>
      <c r="AE173" t="inlineStr"/>
      <c r="AF173" t="inlineStr"/>
      <c r="AG173" t="inlineStr"/>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is>
          <t>x</t>
        </is>
      </c>
      <c r="AW173" t="inlineStr"/>
      <c r="AX173" t="inlineStr"/>
      <c r="AY173" t="inlineStr"/>
      <c r="AZ173" t="inlineStr"/>
      <c r="BA173" t="n">
        <v>180</v>
      </c>
      <c r="BB173" t="inlineStr"/>
      <c r="BC173" t="inlineStr"/>
      <c r="BD173" t="inlineStr"/>
      <c r="BE173" t="inlineStr"/>
      <c r="BF173" t="inlineStr"/>
      <c r="BG173" t="inlineStr">
        <is>
          <t>n</t>
        </is>
      </c>
      <c r="BH173" t="n">
        <v>0</v>
      </c>
      <c r="BI173" t="inlineStr"/>
      <c r="BJ173" t="inlineStr"/>
      <c r="BK173" t="inlineStr"/>
      <c r="BL173" t="inlineStr"/>
      <c r="BM173" t="inlineStr">
        <is>
          <t>x</t>
        </is>
      </c>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x</t>
        </is>
      </c>
      <c r="DC173" t="inlineStr">
        <is>
          <t>x</t>
        </is>
      </c>
      <c r="DD173" t="inlineStr">
        <is>
          <t>986026581</t>
        </is>
      </c>
      <c r="DE173" t="inlineStr">
        <is>
          <t>L-2007-320601</t>
        </is>
      </c>
      <c r="DF173" t="inlineStr">
        <is>
          <t>Aa</t>
        </is>
      </c>
      <c r="DG173" t="inlineStr">
        <is>
          <t>DBSM/F/Klemm</t>
        </is>
      </c>
      <c r="DH173" t="inlineStr">
        <is>
          <t>(ÜF / 3. OG: R75/8/6)</t>
        </is>
      </c>
      <c r="DI173" t="inlineStr">
        <is>
          <t>Cb 499</t>
        </is>
      </c>
      <c r="DJ173" t="inlineStr">
        <is>
          <t>Le @maitre d'ecriture des commercans en caractères : Français, Anglais, Hollandais, Italiens et Allemands</t>
        </is>
      </c>
      <c r="DK173" t="inlineStr">
        <is>
          <t xml:space="preserve"> : </t>
        </is>
      </c>
      <c r="DL173" t="inlineStr">
        <is>
          <t>[24] Bl.</t>
        </is>
      </c>
      <c r="DM173" t="inlineStr"/>
    </row>
    <row r="174">
      <c r="A174" t="inlineStr">
        <is>
          <t>Schreibmeister</t>
        </is>
      </c>
      <c r="B174" t="b">
        <v>1</v>
      </c>
      <c r="C174" t="n">
        <v>167</v>
      </c>
      <c r="D174" t="inlineStr">
        <is>
          <t>L-2008-303179</t>
        </is>
      </c>
      <c r="E174" t="inlineStr">
        <is>
          <t>Aa</t>
        </is>
      </c>
      <c r="F174" t="inlineStr">
        <is>
          <t>986959332</t>
        </is>
      </c>
      <c r="G174" t="inlineStr">
        <is>
          <t>https://portal.dnb.de/opac.htm?method=simpleSearch&amp;cqlMode=true&amp;query=idn%3D986959332</t>
        </is>
      </c>
      <c r="H174" t="inlineStr">
        <is>
          <t>Cb 506</t>
        </is>
      </c>
      <c r="I174" t="inlineStr">
        <is>
          <t>Cb 506</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x</t>
        </is>
      </c>
      <c r="DC174" t="inlineStr">
        <is>
          <t>x</t>
        </is>
      </c>
      <c r="DD174" t="inlineStr">
        <is>
          <t>986959332</t>
        </is>
      </c>
      <c r="DE174" t="inlineStr">
        <is>
          <t>L-2008-303179</t>
        </is>
      </c>
      <c r="DF174" t="inlineStr">
        <is>
          <t>Aa</t>
        </is>
      </c>
      <c r="DG174" t="inlineStr">
        <is>
          <t>DBSM/F/Klemm</t>
        </is>
      </c>
      <c r="DH174" t="inlineStr">
        <is>
          <t>Cb 506</t>
        </is>
      </c>
      <c r="DI174" t="inlineStr">
        <is>
          <t>Cb 506</t>
        </is>
      </c>
      <c r="DJ174" t="inlineStr">
        <is>
          <t xml:space="preserve">Handleiding tot de schrijfkunst, naar vaste regelen, met aanwijzing van de meest in het oog vallende afwijkingen : </t>
        </is>
      </c>
      <c r="DK174" t="inlineStr">
        <is>
          <t xml:space="preserve"> : </t>
        </is>
      </c>
      <c r="DL174" t="inlineStr">
        <is>
          <t>84 S., VII Bl.</t>
        </is>
      </c>
      <c r="DM174" t="inlineStr"/>
    </row>
    <row r="175">
      <c r="A175" t="inlineStr">
        <is>
          <t>Schreibmeister</t>
        </is>
      </c>
      <c r="B175" t="b">
        <v>1</v>
      </c>
      <c r="C175" t="inlineStr"/>
      <c r="D175" t="inlineStr">
        <is>
          <t>L-2008-306765</t>
        </is>
      </c>
      <c r="E175" t="inlineStr">
        <is>
          <t>Aa</t>
        </is>
      </c>
      <c r="F175" t="inlineStr">
        <is>
          <t>988014165</t>
        </is>
      </c>
      <c r="G175" t="inlineStr"/>
      <c r="H175" t="inlineStr">
        <is>
          <t>Cb 513</t>
        </is>
      </c>
      <c r="I175" t="inlineStr">
        <is>
          <t>Cb 513</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is>
          <t>988014165</t>
        </is>
      </c>
      <c r="DE175" t="inlineStr">
        <is>
          <t>L-2008-306765</t>
        </is>
      </c>
      <c r="DF175" t="inlineStr">
        <is>
          <t>Aa</t>
        </is>
      </c>
      <c r="DG175" t="inlineStr">
        <is>
          <t>DBSM/F/Klemm</t>
        </is>
      </c>
      <c r="DH175" t="inlineStr">
        <is>
          <t>Cb 513</t>
        </is>
      </c>
      <c r="DI175" t="inlineStr">
        <is>
          <t>Cb 513</t>
        </is>
      </c>
      <c r="DJ175" t="inlineStr">
        <is>
          <t>Arte de escribir por reglas y con muestras segun la doctrina de los mejores autores antiguos y modernos, estrangeros y nacionales : acompan^ado de uno</t>
        </is>
      </c>
      <c r="DK175" t="inlineStr">
        <is>
          <t xml:space="preserve"> : </t>
        </is>
      </c>
      <c r="DL175" t="inlineStr">
        <is>
          <t>XXXI, 445, 58 S.</t>
        </is>
      </c>
      <c r="DM175" t="inlineStr"/>
    </row>
    <row r="176">
      <c r="A176" t="inlineStr">
        <is>
          <t>Schreibmeister</t>
        </is>
      </c>
      <c r="B176" t="b">
        <v>1</v>
      </c>
      <c r="C176" t="n">
        <v>169</v>
      </c>
      <c r="D176" t="inlineStr">
        <is>
          <t>L-2010-309937</t>
        </is>
      </c>
      <c r="E176" t="inlineStr">
        <is>
          <t>Af</t>
        </is>
      </c>
      <c r="F176" t="inlineStr">
        <is>
          <t>1003923283</t>
        </is>
      </c>
      <c r="G176" t="inlineStr">
        <is>
          <t>https://portal.dnb.de/opac.htm?method=simpleSearch&amp;cqlMode=true&amp;query=idn%3D1003923283</t>
        </is>
      </c>
      <c r="H176" t="inlineStr">
        <is>
          <t>Cb 556</t>
        </is>
      </c>
      <c r="I176" t="inlineStr">
        <is>
          <t>Cb 556</t>
        </is>
      </c>
      <c r="J176" t="inlineStr"/>
      <c r="K176" t="inlineStr"/>
      <c r="L176" t="inlineStr"/>
      <c r="M176" t="inlineStr">
        <is>
          <t>bis 25 cm</t>
        </is>
      </c>
      <c r="N176" t="inlineStr"/>
      <c r="O176" t="inlineStr"/>
      <c r="P176" t="inlineStr"/>
      <c r="Q176" t="inlineStr"/>
      <c r="R176" t="inlineStr"/>
      <c r="S176" t="inlineStr"/>
      <c r="T176" t="inlineStr"/>
      <c r="U176" t="inlineStr"/>
      <c r="V176" t="inlineStr"/>
      <c r="W176" t="inlineStr"/>
      <c r="X176" t="inlineStr"/>
      <c r="Y176" t="inlineStr"/>
      <c r="Z176" t="inlineStr">
        <is>
          <t>QF (36x21)</t>
        </is>
      </c>
      <c r="AA176" t="inlineStr"/>
      <c r="AB176" t="inlineStr"/>
      <c r="AC176" t="inlineStr">
        <is>
          <t>oE</t>
        </is>
      </c>
      <c r="AD176" t="inlineStr"/>
      <c r="AE176" t="inlineStr"/>
      <c r="AF176" t="inlineStr"/>
      <c r="AG176" t="inlineStr"/>
      <c r="AH176" t="inlineStr"/>
      <c r="AI176" t="inlineStr"/>
      <c r="AJ176" t="inlineStr"/>
      <c r="AK176" t="inlineStr"/>
      <c r="AL176" t="inlineStr"/>
      <c r="AM176" t="inlineStr">
        <is>
          <t>Pa</t>
        </is>
      </c>
      <c r="AN176" t="inlineStr"/>
      <c r="AO176" t="inlineStr"/>
      <c r="AP176" t="inlineStr">
        <is>
          <t>x</t>
        </is>
      </c>
      <c r="AQ176" t="inlineStr"/>
      <c r="AR176" t="inlineStr"/>
      <c r="AS176" t="inlineStr"/>
      <c r="AT176" t="inlineStr"/>
      <c r="AU176" t="inlineStr"/>
      <c r="AV176" t="inlineStr">
        <is>
          <t>x</t>
        </is>
      </c>
      <c r="AW176" t="inlineStr"/>
      <c r="AX176" t="inlineStr">
        <is>
          <t>x</t>
        </is>
      </c>
      <c r="AY176" t="inlineStr"/>
      <c r="AZ176" t="inlineStr"/>
      <c r="BA176" t="inlineStr">
        <is>
          <t>nur 110</t>
        </is>
      </c>
      <c r="BB176" t="inlineStr"/>
      <c r="BC176" t="inlineStr"/>
      <c r="BD176" t="inlineStr"/>
      <c r="BE176" t="inlineStr"/>
      <c r="BF176" t="inlineStr"/>
      <c r="BG176" t="inlineStr">
        <is>
          <t>n</t>
        </is>
      </c>
      <c r="BH176" t="n">
        <v>0</v>
      </c>
      <c r="BI176" t="inlineStr"/>
      <c r="BJ176" t="inlineStr"/>
      <c r="BK176" t="inlineStr"/>
      <c r="BL176" t="inlineStr"/>
      <c r="BM176" t="inlineStr">
        <is>
          <t>x</t>
        </is>
      </c>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x</t>
        </is>
      </c>
      <c r="DC176" t="inlineStr">
        <is>
          <t>x</t>
        </is>
      </c>
      <c r="DD176" t="inlineStr">
        <is>
          <t>1003923283</t>
        </is>
      </c>
      <c r="DE176" t="inlineStr">
        <is>
          <t>L-2010-309937</t>
        </is>
      </c>
      <c r="DF176" t="inlineStr">
        <is>
          <t>Af</t>
        </is>
      </c>
      <c r="DG176" t="inlineStr">
        <is>
          <t>DBSM/F/Klemm</t>
        </is>
      </c>
      <c r="DH176" t="inlineStr">
        <is>
          <t>Cb 556</t>
        </is>
      </c>
      <c r="DI176" t="inlineStr">
        <is>
          <t>Cb 556</t>
        </is>
      </c>
      <c r="DJ176" t="inlineStr">
        <is>
          <t>Der @Schreibmeister oder Anweisung, wie ein jeder sich selbst lehren kann eine schöne franzoesische Hand im englischen und franzoesischen Ductus zu sc</t>
        </is>
      </c>
      <c r="DK176" t="inlineStr">
        <is>
          <t xml:space="preserve">H. 3 : </t>
        </is>
      </c>
      <c r="DL176" t="inlineStr">
        <is>
          <t>13 Bl.</t>
        </is>
      </c>
      <c r="DM176" t="inlineStr"/>
    </row>
    <row r="177">
      <c r="A177" t="inlineStr">
        <is>
          <t>Schreibmeister</t>
        </is>
      </c>
      <c r="B177" t="b">
        <v>1</v>
      </c>
      <c r="C177" t="n">
        <v>170</v>
      </c>
      <c r="D177" t="inlineStr">
        <is>
          <t>L-2011-301613</t>
        </is>
      </c>
      <c r="E177" t="inlineStr">
        <is>
          <t>Aa</t>
        </is>
      </c>
      <c r="F177" t="inlineStr">
        <is>
          <t>1009878972</t>
        </is>
      </c>
      <c r="G177" t="inlineStr">
        <is>
          <t>https://portal.dnb.de/opac.htm?method=simpleSearch&amp;cqlMode=true&amp;query=idn%3D1009878972</t>
        </is>
      </c>
      <c r="H177" t="inlineStr">
        <is>
          <t>Cb 579</t>
        </is>
      </c>
      <c r="I177" t="inlineStr">
        <is>
          <t>Cb 579</t>
        </is>
      </c>
      <c r="J177" t="inlineStr"/>
      <c r="K177" t="inlineStr"/>
      <c r="L177" t="inlineStr"/>
      <c r="M177" t="inlineStr">
        <is>
          <t>bis 25 cm</t>
        </is>
      </c>
      <c r="N177" t="inlineStr"/>
      <c r="O177" t="inlineStr"/>
      <c r="P177" t="inlineStr"/>
      <c r="Q177" t="inlineStr"/>
      <c r="R177" t="inlineStr"/>
      <c r="S177" t="inlineStr"/>
      <c r="T177" t="inlineStr"/>
      <c r="U177" t="inlineStr"/>
      <c r="V177" t="inlineStr"/>
      <c r="W177" t="inlineStr"/>
      <c r="X177" t="inlineStr"/>
      <c r="Y177" t="inlineStr"/>
      <c r="Z177" t="inlineStr">
        <is>
          <t>QF (22x18)</t>
        </is>
      </c>
      <c r="AA177" t="inlineStr"/>
      <c r="AB177" t="inlineStr"/>
      <c r="AC177" t="inlineStr">
        <is>
          <t>Br</t>
        </is>
      </c>
      <c r="AD177" t="inlineStr"/>
      <c r="AE177" t="inlineStr"/>
      <c r="AF177" t="inlineStr">
        <is>
          <t>x</t>
        </is>
      </c>
      <c r="AG177" t="inlineStr"/>
      <c r="AH177" t="inlineStr"/>
      <c r="AI177" t="inlineStr"/>
      <c r="AJ177" t="inlineStr"/>
      <c r="AK177" t="inlineStr"/>
      <c r="AL177" t="inlineStr"/>
      <c r="AM177" t="inlineStr">
        <is>
          <t>Pa</t>
        </is>
      </c>
      <c r="AN177" t="inlineStr"/>
      <c r="AO177" t="inlineStr"/>
      <c r="AP177" t="inlineStr">
        <is>
          <t>x</t>
        </is>
      </c>
      <c r="AQ177" t="inlineStr"/>
      <c r="AR177" t="inlineStr"/>
      <c r="AS177" t="inlineStr"/>
      <c r="AT177" t="inlineStr"/>
      <c r="AU177" t="inlineStr"/>
      <c r="AV177" t="inlineStr">
        <is>
          <t>x</t>
        </is>
      </c>
      <c r="AW177" t="inlineStr"/>
      <c r="AX177" t="inlineStr">
        <is>
          <t>x</t>
        </is>
      </c>
      <c r="AY177" t="inlineStr"/>
      <c r="AZ177" t="inlineStr"/>
      <c r="BA177" t="inlineStr">
        <is>
          <t>nur 110</t>
        </is>
      </c>
      <c r="BB177" t="inlineStr"/>
      <c r="BC177" t="inlineStr"/>
      <c r="BD177" t="inlineStr"/>
      <c r="BE177" t="inlineStr"/>
      <c r="BF177" t="inlineStr"/>
      <c r="BG177" t="inlineStr">
        <is>
          <t>n</t>
        </is>
      </c>
      <c r="BH177" t="n">
        <v>0</v>
      </c>
      <c r="BI177" t="inlineStr"/>
      <c r="BJ177" t="inlineStr"/>
      <c r="BK177" t="inlineStr"/>
      <c r="BL177" t="inlineStr"/>
      <c r="BM177" t="inlineStr">
        <is>
          <t>x</t>
        </is>
      </c>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x</t>
        </is>
      </c>
      <c r="DC177" t="inlineStr">
        <is>
          <t>x</t>
        </is>
      </c>
      <c r="DD177" t="inlineStr">
        <is>
          <t>1009878972</t>
        </is>
      </c>
      <c r="DE177" t="inlineStr">
        <is>
          <t>L-2011-301613</t>
        </is>
      </c>
      <c r="DF177" t="inlineStr">
        <is>
          <t>Aa</t>
        </is>
      </c>
      <c r="DG177" t="inlineStr">
        <is>
          <t>DBSM/F/Klemm</t>
        </is>
      </c>
      <c r="DH177" t="inlineStr">
        <is>
          <t>Cb 579</t>
        </is>
      </c>
      <c r="DI177" t="inlineStr">
        <is>
          <t>Cb 579</t>
        </is>
      </c>
      <c r="DJ177" t="inlineStr">
        <is>
          <t xml:space="preserve">Vorschriften zum nützlichen Gebrauch für die Jugend : </t>
        </is>
      </c>
      <c r="DK177" t="inlineStr">
        <is>
          <t xml:space="preserve"> : </t>
        </is>
      </c>
      <c r="DL177" t="inlineStr">
        <is>
          <t>19 Bl.</t>
        </is>
      </c>
      <c r="DM177" t="inlineStr"/>
    </row>
    <row r="178">
      <c r="A178" t="inlineStr">
        <is>
          <t>Schreibmeister</t>
        </is>
      </c>
      <c r="B178" t="b">
        <v>1</v>
      </c>
      <c r="C178" t="n">
        <v>171</v>
      </c>
      <c r="D178" t="inlineStr">
        <is>
          <t>L-2011-324366</t>
        </is>
      </c>
      <c r="E178" t="inlineStr">
        <is>
          <t>Aa</t>
        </is>
      </c>
      <c r="F178" t="inlineStr">
        <is>
          <t>1017059594</t>
        </is>
      </c>
      <c r="G178" t="inlineStr">
        <is>
          <t>https://portal.dnb.de/opac.htm?method=simpleSearch&amp;cqlMode=true&amp;query=idn%3D1017059594</t>
        </is>
      </c>
      <c r="H178" t="inlineStr">
        <is>
          <t>Cb 591</t>
        </is>
      </c>
      <c r="I178" t="inlineStr">
        <is>
          <t>Cb 591</t>
        </is>
      </c>
      <c r="J178" t="inlineStr"/>
      <c r="K178" t="inlineStr"/>
      <c r="L178" t="inlineStr"/>
      <c r="M178" t="inlineStr">
        <is>
          <t>bis 25 cm</t>
        </is>
      </c>
      <c r="N178" t="inlineStr"/>
      <c r="O178" t="inlineStr"/>
      <c r="P178" t="inlineStr"/>
      <c r="Q178" t="inlineStr"/>
      <c r="R178" t="inlineStr"/>
      <c r="S178" t="inlineStr"/>
      <c r="T178" t="inlineStr"/>
      <c r="U178" t="inlineStr"/>
      <c r="V178" t="inlineStr"/>
      <c r="W178" t="inlineStr"/>
      <c r="X178" t="inlineStr"/>
      <c r="Y178" t="inlineStr"/>
      <c r="Z178" t="inlineStr">
        <is>
          <t>QF (29x19)</t>
        </is>
      </c>
      <c r="AA178" t="inlineStr"/>
      <c r="AB178" t="inlineStr"/>
      <c r="AC178" t="inlineStr">
        <is>
          <t>Pg</t>
        </is>
      </c>
      <c r="AD178" t="inlineStr"/>
      <c r="AE178" t="inlineStr"/>
      <c r="AF178" t="inlineStr">
        <is>
          <t>x</t>
        </is>
      </c>
      <c r="AG178" t="inlineStr">
        <is>
          <t>h</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is>
          <t>x</t>
        </is>
      </c>
      <c r="AW178" t="inlineStr"/>
      <c r="AX178" t="inlineStr">
        <is>
          <t>x</t>
        </is>
      </c>
      <c r="AY178" t="inlineStr"/>
      <c r="AZ178" t="inlineStr"/>
      <c r="BA178" t="n">
        <v>110</v>
      </c>
      <c r="BB178" t="inlineStr"/>
      <c r="BC178" t="inlineStr"/>
      <c r="BD178" t="inlineStr"/>
      <c r="BE178" t="inlineStr"/>
      <c r="BF178" t="inlineStr"/>
      <c r="BG178" t="inlineStr">
        <is>
          <t>n</t>
        </is>
      </c>
      <c r="BH178" t="n">
        <v>0</v>
      </c>
      <c r="BI178" t="inlineStr"/>
      <c r="BJ178" t="inlineStr"/>
      <c r="BK178" t="inlineStr"/>
      <c r="BL178" t="inlineStr"/>
      <c r="BM178" t="inlineStr">
        <is>
          <t>x</t>
        </is>
      </c>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x</t>
        </is>
      </c>
      <c r="DC178" t="inlineStr">
        <is>
          <t>x</t>
        </is>
      </c>
      <c r="DD178" t="inlineStr">
        <is>
          <t>1017059594</t>
        </is>
      </c>
      <c r="DE178" t="inlineStr">
        <is>
          <t>L-2011-324366</t>
        </is>
      </c>
      <c r="DF178" t="inlineStr">
        <is>
          <t>Aa</t>
        </is>
      </c>
      <c r="DG178" t="inlineStr">
        <is>
          <t>DBSM/F/Klemm</t>
        </is>
      </c>
      <c r="DH178" t="inlineStr">
        <is>
          <t>Cb 591</t>
        </is>
      </c>
      <c r="DI178" t="inlineStr">
        <is>
          <t>Cb 591</t>
        </is>
      </c>
      <c r="DJ178" t="inlineStr">
        <is>
          <t>Panchrestographie : Toutes les figures cy dessus sont formees d'un seul traict</t>
        </is>
      </c>
      <c r="DK178" t="inlineStr">
        <is>
          <t xml:space="preserve"> : </t>
        </is>
      </c>
      <c r="DL178" t="inlineStr">
        <is>
          <t>[66] Bl.</t>
        </is>
      </c>
      <c r="DM178" t="inlineStr"/>
    </row>
    <row r="179">
      <c r="A179" t="inlineStr">
        <is>
          <t>Schreibmeister</t>
        </is>
      </c>
      <c r="B179" t="b">
        <v>1</v>
      </c>
      <c r="C179" t="n">
        <v>172</v>
      </c>
      <c r="D179" t="inlineStr">
        <is>
          <t>L-2011-325542</t>
        </is>
      </c>
      <c r="E179" t="inlineStr">
        <is>
          <t>Aa</t>
        </is>
      </c>
      <c r="F179" t="inlineStr">
        <is>
          <t>1017209332</t>
        </is>
      </c>
      <c r="G179" t="inlineStr">
        <is>
          <t>https://portal.dnb.de/opac.htm?method=simpleSearch&amp;cqlMode=true&amp;query=idn%3D1017209332</t>
        </is>
      </c>
      <c r="H179" t="inlineStr">
        <is>
          <t>Cb 592</t>
        </is>
      </c>
      <c r="I179" t="inlineStr">
        <is>
          <t>Cb 592</t>
        </is>
      </c>
      <c r="J179" t="inlineStr"/>
      <c r="K179" t="inlineStr"/>
      <c r="L179" t="inlineStr"/>
      <c r="M179" t="inlineStr">
        <is>
          <t>bis 25 cm</t>
        </is>
      </c>
      <c r="N179" t="inlineStr"/>
      <c r="O179" t="inlineStr"/>
      <c r="P179" t="inlineStr"/>
      <c r="Q179" t="inlineStr"/>
      <c r="R179" t="inlineStr"/>
      <c r="S179" t="inlineStr"/>
      <c r="T179" t="inlineStr"/>
      <c r="U179" t="inlineStr"/>
      <c r="V179" t="inlineStr"/>
      <c r="W179" t="inlineStr"/>
      <c r="X179" t="inlineStr"/>
      <c r="Y179" t="inlineStr"/>
      <c r="Z179" t="inlineStr">
        <is>
          <t>QF (31x22)</t>
        </is>
      </c>
      <c r="AA179" t="inlineStr"/>
      <c r="AB179" t="inlineStr"/>
      <c r="AC179" t="inlineStr">
        <is>
          <t>L</t>
        </is>
      </c>
      <c r="AD179" t="inlineStr"/>
      <c r="AE179" t="inlineStr"/>
      <c r="AF179" t="inlineStr">
        <is>
          <t>x</t>
        </is>
      </c>
      <c r="AG179" t="inlineStr">
        <is>
          <t>h/E</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is>
          <t>x</t>
        </is>
      </c>
      <c r="AW179" t="inlineStr"/>
      <c r="AX179" t="inlineStr">
        <is>
          <t>x</t>
        </is>
      </c>
      <c r="AY179" t="inlineStr"/>
      <c r="AZ179" t="inlineStr"/>
      <c r="BA179" t="n">
        <v>110</v>
      </c>
      <c r="BB179" t="inlineStr"/>
      <c r="BC179" t="inlineStr"/>
      <c r="BD179" t="inlineStr"/>
      <c r="BE179" t="inlineStr"/>
      <c r="BF179" t="inlineStr"/>
      <c r="BG179" t="inlineStr">
        <is>
          <t>n</t>
        </is>
      </c>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x</t>
        </is>
      </c>
      <c r="DC179" t="inlineStr">
        <is>
          <t>x</t>
        </is>
      </c>
      <c r="DD179" t="inlineStr">
        <is>
          <t>1017209332</t>
        </is>
      </c>
      <c r="DE179" t="inlineStr">
        <is>
          <t>L-2011-325542</t>
        </is>
      </c>
      <c r="DF179" t="inlineStr">
        <is>
          <t>Aa</t>
        </is>
      </c>
      <c r="DG179" t="inlineStr">
        <is>
          <t>DBSM/F/Klemm</t>
        </is>
      </c>
      <c r="DH179" t="inlineStr">
        <is>
          <t>Cb 592</t>
        </is>
      </c>
      <c r="DI179" t="inlineStr">
        <is>
          <t>Cb 592</t>
        </is>
      </c>
      <c r="DJ179" t="inlineStr">
        <is>
          <t>The @Pen-mans Paradis both Pleasant and Profitable Or Examples of all y usuall Hands of this Kingdome. Adorn'd with variety of ffigures and Flourishes</t>
        </is>
      </c>
      <c r="DK179" t="inlineStr">
        <is>
          <t xml:space="preserve"> : </t>
        </is>
      </c>
      <c r="DL179" t="inlineStr">
        <is>
          <t>33, [1] Bl.</t>
        </is>
      </c>
      <c r="DM179" t="inlineStr"/>
    </row>
    <row r="180">
      <c r="A180" t="inlineStr">
        <is>
          <t>Schreibmeister</t>
        </is>
      </c>
      <c r="B180" t="b">
        <v>1</v>
      </c>
      <c r="C180" t="n">
        <v>173</v>
      </c>
      <c r="D180" t="inlineStr">
        <is>
          <t>L-2011-325541</t>
        </is>
      </c>
      <c r="E180" t="inlineStr">
        <is>
          <t>Aa</t>
        </is>
      </c>
      <c r="F180" t="inlineStr">
        <is>
          <t>1017104387</t>
        </is>
      </c>
      <c r="G180" t="inlineStr">
        <is>
          <t>https://portal.dnb.de/opac.htm?method=simpleSearch&amp;cqlMode=true&amp;query=idn%3D1017104387</t>
        </is>
      </c>
      <c r="H180" t="inlineStr">
        <is>
          <t>Cb 593</t>
        </is>
      </c>
      <c r="I180" t="inlineStr">
        <is>
          <t>Cb 593</t>
        </is>
      </c>
      <c r="J180" t="inlineStr"/>
      <c r="K180" t="inlineStr"/>
      <c r="L180" t="inlineStr"/>
      <c r="M180" t="inlineStr">
        <is>
          <t>bis 25 cm</t>
        </is>
      </c>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is>
          <t>L</t>
        </is>
      </c>
      <c r="AD180" t="inlineStr"/>
      <c r="AE180" t="inlineStr"/>
      <c r="AF180" t="inlineStr"/>
      <c r="AG180" t="inlineStr">
        <is>
          <t>f/V</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is>
          <t>x</t>
        </is>
      </c>
      <c r="AU180" t="inlineStr"/>
      <c r="AV180" t="inlineStr"/>
      <c r="AW180" t="inlineStr">
        <is>
          <t>K</t>
        </is>
      </c>
      <c r="AX180" t="inlineStr">
        <is>
          <t>x</t>
        </is>
      </c>
      <c r="AY180" t="inlineStr"/>
      <c r="AZ180" t="inlineStr"/>
      <c r="BA180" t="n">
        <v>0</v>
      </c>
      <c r="BB180" t="inlineStr">
        <is>
          <t xml:space="preserve">
aus konservatorischen Gründen
</t>
        </is>
      </c>
      <c r="BC180" t="inlineStr"/>
      <c r="BD180" t="inlineStr"/>
      <c r="BE180" t="inlineStr"/>
      <c r="BF180" t="inlineStr"/>
      <c r="BG180" t="inlineStr">
        <is>
          <t>n</t>
        </is>
      </c>
      <c r="BH180" t="n">
        <v>0</v>
      </c>
      <c r="BI180" t="inlineStr"/>
      <c r="BJ180" t="inlineStr"/>
      <c r="BK180" t="inlineStr"/>
      <c r="BL180" t="inlineStr"/>
      <c r="BM180" t="inlineStr"/>
      <c r="BN180" t="inlineStr">
        <is>
          <t>x sauer</t>
        </is>
      </c>
      <c r="BO180" t="inlineStr">
        <is>
          <t>x</t>
        </is>
      </c>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x</t>
        </is>
      </c>
      <c r="DC180" t="inlineStr">
        <is>
          <t>x</t>
        </is>
      </c>
      <c r="DD180" t="inlineStr">
        <is>
          <t>1017104387</t>
        </is>
      </c>
      <c r="DE180" t="inlineStr">
        <is>
          <t>L-2011-325541</t>
        </is>
      </c>
      <c r="DF180" t="inlineStr">
        <is>
          <t>Aa</t>
        </is>
      </c>
      <c r="DG180" t="inlineStr">
        <is>
          <t>DBSM/F/Klemm</t>
        </is>
      </c>
      <c r="DH180" t="inlineStr">
        <is>
          <t>Cb 593</t>
        </is>
      </c>
      <c r="DI180" t="inlineStr">
        <is>
          <t>Cb 593</t>
        </is>
      </c>
      <c r="DJ180" t="inlineStr">
        <is>
          <t>Tableau géographique des quatre parties du monde : orné de treize gravures coloriées, Représentant les costumes des Peuples qui habitent les différent</t>
        </is>
      </c>
      <c r="DK180" t="inlineStr">
        <is>
          <t xml:space="preserve"> : </t>
        </is>
      </c>
      <c r="DL180" t="inlineStr">
        <is>
          <t>[3] Bl., IV, 179 S., [21] Bl., [1] gef. Bl.</t>
        </is>
      </c>
      <c r="DM180" t="inlineStr"/>
    </row>
    <row r="181">
      <c r="A181" t="inlineStr">
        <is>
          <t>Schreibmeister</t>
        </is>
      </c>
      <c r="B181" t="b">
        <v>1</v>
      </c>
      <c r="C181" t="n">
        <v>176</v>
      </c>
      <c r="D181" t="inlineStr">
        <is>
          <t>L-2013-312885</t>
        </is>
      </c>
      <c r="E181" t="inlineStr">
        <is>
          <t>Aa</t>
        </is>
      </c>
      <c r="F181" t="inlineStr">
        <is>
          <t>1035713691</t>
        </is>
      </c>
      <c r="G181" t="inlineStr">
        <is>
          <t>https://portal.dnb.de/opac.htm?method=simpleSearch&amp;cqlMode=true&amp;query=idn%3D1035713691</t>
        </is>
      </c>
      <c r="H181" t="inlineStr">
        <is>
          <t>Cb 643</t>
        </is>
      </c>
      <c r="I181" t="inlineStr">
        <is>
          <t>Cb 643</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x</t>
        </is>
      </c>
      <c r="DC181" t="inlineStr">
        <is>
          <t>x</t>
        </is>
      </c>
      <c r="DD181" t="inlineStr">
        <is>
          <t>1035713691</t>
        </is>
      </c>
      <c r="DE181" t="inlineStr">
        <is>
          <t>L-2013-312885</t>
        </is>
      </c>
      <c r="DF181" t="inlineStr">
        <is>
          <t>Aa</t>
        </is>
      </c>
      <c r="DG181" t="inlineStr">
        <is>
          <t>DBSM/F/Klemm</t>
        </is>
      </c>
      <c r="DH181" t="inlineStr">
        <is>
          <t>Cb 643</t>
        </is>
      </c>
      <c r="DI181" t="inlineStr">
        <is>
          <t>Cb 643</t>
        </is>
      </c>
      <c r="DJ181" t="inlineStr">
        <is>
          <t xml:space="preserve">Lehrbuch der Kunst schön und geschwind zu schreiben : </t>
        </is>
      </c>
      <c r="DK181" t="inlineStr">
        <is>
          <t xml:space="preserve"> : </t>
        </is>
      </c>
      <c r="DL181" t="inlineStr">
        <is>
          <t>XVI, 100 S., 19 Bl.</t>
        </is>
      </c>
      <c r="DM181" t="inlineStr"/>
    </row>
    <row r="182">
      <c r="A182" t="inlineStr">
        <is>
          <t>Schreibmeister</t>
        </is>
      </c>
      <c r="B182" t="b">
        <v>1</v>
      </c>
      <c r="C182" t="n">
        <v>177</v>
      </c>
      <c r="D182" t="inlineStr">
        <is>
          <t>L-2013-318322</t>
        </is>
      </c>
      <c r="E182" t="inlineStr">
        <is>
          <t>Aa</t>
        </is>
      </c>
      <c r="F182" t="inlineStr">
        <is>
          <t>1037333772</t>
        </is>
      </c>
      <c r="G182" t="inlineStr">
        <is>
          <t>https://portal.dnb.de/opac.htm?method=simpleSearch&amp;cqlMode=true&amp;query=idn%3D1037333772</t>
        </is>
      </c>
      <c r="H182" t="inlineStr">
        <is>
          <t>Cb 645</t>
        </is>
      </c>
      <c r="I182" t="inlineStr">
        <is>
          <t>Cb 645</t>
        </is>
      </c>
      <c r="J182" t="inlineStr"/>
      <c r="K182" t="inlineStr"/>
      <c r="L182" t="inlineStr"/>
      <c r="M182" t="inlineStr">
        <is>
          <t>bis 25 cm</t>
        </is>
      </c>
      <c r="N182" t="inlineStr"/>
      <c r="O182" t="inlineStr"/>
      <c r="P182" t="inlineStr"/>
      <c r="Q182" t="inlineStr"/>
      <c r="R182" t="inlineStr"/>
      <c r="S182" t="inlineStr"/>
      <c r="T182" t="inlineStr"/>
      <c r="U182" t="inlineStr"/>
      <c r="V182" t="inlineStr"/>
      <c r="W182" t="inlineStr"/>
      <c r="X182" t="inlineStr"/>
      <c r="Y182" t="inlineStr"/>
      <c r="Z182" t="inlineStr">
        <is>
          <t>QF (36x19)</t>
        </is>
      </c>
      <c r="AA182" t="inlineStr"/>
      <c r="AB182" t="inlineStr"/>
      <c r="AC182" t="inlineStr">
        <is>
          <t>Br</t>
        </is>
      </c>
      <c r="AD182" t="inlineStr"/>
      <c r="AE182" t="inlineStr"/>
      <c r="AF182" t="inlineStr"/>
      <c r="AG182" t="inlineStr"/>
      <c r="AH182" t="inlineStr"/>
      <c r="AI182" t="inlineStr"/>
      <c r="AJ182" t="inlineStr"/>
      <c r="AK182" t="inlineStr"/>
      <c r="AL182" t="inlineStr"/>
      <c r="AM182" t="inlineStr">
        <is>
          <t>Pa</t>
        </is>
      </c>
      <c r="AN182" t="inlineStr"/>
      <c r="AO182" t="inlineStr"/>
      <c r="AP182" t="inlineStr">
        <is>
          <t>x</t>
        </is>
      </c>
      <c r="AQ182" t="inlineStr"/>
      <c r="AR182" t="inlineStr"/>
      <c r="AS182" t="inlineStr"/>
      <c r="AT182" t="inlineStr"/>
      <c r="AU182" t="inlineStr"/>
      <c r="AV182" t="inlineStr">
        <is>
          <t>x</t>
        </is>
      </c>
      <c r="AW182" t="inlineStr"/>
      <c r="AX182" t="inlineStr">
        <is>
          <t>x</t>
        </is>
      </c>
      <c r="AY182" t="inlineStr"/>
      <c r="AZ182" t="inlineStr"/>
      <c r="BA182" t="inlineStr">
        <is>
          <t>nur 110</t>
        </is>
      </c>
      <c r="BB182" t="inlineStr"/>
      <c r="BC182" t="inlineStr"/>
      <c r="BD182" t="inlineStr"/>
      <c r="BE182" t="inlineStr"/>
      <c r="BF182" t="inlineStr"/>
      <c r="BG182" t="inlineStr">
        <is>
          <t>n</t>
        </is>
      </c>
      <c r="BH182" t="n">
        <v>0</v>
      </c>
      <c r="BI182" t="inlineStr"/>
      <c r="BJ182" t="inlineStr"/>
      <c r="BK182" t="inlineStr"/>
      <c r="BL182" t="inlineStr"/>
      <c r="BM182" t="inlineStr">
        <is>
          <t>x</t>
        </is>
      </c>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x</t>
        </is>
      </c>
      <c r="DC182" t="inlineStr">
        <is>
          <t>x</t>
        </is>
      </c>
      <c r="DD182" t="inlineStr">
        <is>
          <t>1037333772</t>
        </is>
      </c>
      <c r="DE182" t="inlineStr">
        <is>
          <t>L-2013-318322</t>
        </is>
      </c>
      <c r="DF182" t="inlineStr">
        <is>
          <t>Aa</t>
        </is>
      </c>
      <c r="DG182" t="inlineStr">
        <is>
          <t>DBSM/F/Klemm</t>
        </is>
      </c>
      <c r="DH182" t="inlineStr">
        <is>
          <t>Cb 645</t>
        </is>
      </c>
      <c r="DI182" t="inlineStr">
        <is>
          <t>Cb 645</t>
        </is>
      </c>
      <c r="DJ182" t="inlineStr">
        <is>
          <t>Das @Werck lobet den Meister und einen Fürsten seine Händel : es ist ein fährlich Ding in einem Regiment um einen Schwärzer und ein jeder</t>
        </is>
      </c>
      <c r="DK182" t="inlineStr">
        <is>
          <t xml:space="preserve"> : </t>
        </is>
      </c>
      <c r="DL182" t="inlineStr">
        <is>
          <t>[10] Bl.</t>
        </is>
      </c>
      <c r="DM182" t="inlineStr"/>
    </row>
    <row r="183">
      <c r="A183" t="inlineStr">
        <is>
          <t>Schreibmeister</t>
        </is>
      </c>
      <c r="B183" t="b">
        <v>1</v>
      </c>
      <c r="C183" t="n">
        <v>178</v>
      </c>
      <c r="D183" t="inlineStr">
        <is>
          <t>L-2013-328326</t>
        </is>
      </c>
      <c r="E183" t="inlineStr">
        <is>
          <t>Aa</t>
        </is>
      </c>
      <c r="F183" t="inlineStr">
        <is>
          <t>1044098473</t>
        </is>
      </c>
      <c r="G183" t="inlineStr">
        <is>
          <t>https://portal.dnb.de/opac.htm?method=simpleSearch&amp;cqlMode=true&amp;query=idn%3D1044098473</t>
        </is>
      </c>
      <c r="H183" t="inlineStr">
        <is>
          <t>(ÜF/3.OG/R75/8/6)</t>
        </is>
      </c>
      <c r="I183" t="inlineStr">
        <is>
          <t>Cb 651</t>
        </is>
      </c>
      <c r="J183" t="inlineStr"/>
      <c r="K183" t="inlineStr"/>
      <c r="L183" t="inlineStr"/>
      <c r="M183" t="inlineStr">
        <is>
          <t>bis 25 cm</t>
        </is>
      </c>
      <c r="N183" t="inlineStr"/>
      <c r="O183" t="inlineStr"/>
      <c r="P183" t="inlineStr"/>
      <c r="Q183" t="inlineStr"/>
      <c r="R183" t="inlineStr"/>
      <c r="S183" t="inlineStr"/>
      <c r="T183" t="inlineStr"/>
      <c r="U183" t="inlineStr"/>
      <c r="V183" t="inlineStr"/>
      <c r="W183" t="inlineStr"/>
      <c r="X183" t="inlineStr"/>
      <c r="Y183" t="inlineStr"/>
      <c r="Z183" t="inlineStr">
        <is>
          <t>QF (21x32)</t>
        </is>
      </c>
      <c r="AA183" t="inlineStr"/>
      <c r="AB183" t="inlineStr"/>
      <c r="AC183" t="inlineStr">
        <is>
          <t>Br</t>
        </is>
      </c>
      <c r="AD183" t="inlineStr"/>
      <c r="AE183" t="inlineStr"/>
      <c r="AF183" t="inlineStr"/>
      <c r="AG183" t="inlineStr">
        <is>
          <t>h</t>
        </is>
      </c>
      <c r="AH183" t="inlineStr"/>
      <c r="AI183" t="inlineStr"/>
      <c r="AJ183" t="inlineStr"/>
      <c r="AK183" t="inlineStr"/>
      <c r="AL183" t="inlineStr"/>
      <c r="AM183" t="inlineStr">
        <is>
          <t>Pa</t>
        </is>
      </c>
      <c r="AN183" t="inlineStr"/>
      <c r="AO183" t="inlineStr"/>
      <c r="AP183" t="inlineStr">
        <is>
          <t>x</t>
        </is>
      </c>
      <c r="AQ183" t="inlineStr"/>
      <c r="AR183" t="inlineStr"/>
      <c r="AS183" t="inlineStr"/>
      <c r="AT183" t="inlineStr"/>
      <c r="AU183" t="inlineStr"/>
      <c r="AV183" t="inlineStr">
        <is>
          <t>x</t>
        </is>
      </c>
      <c r="AW183" t="inlineStr"/>
      <c r="AX183" t="inlineStr"/>
      <c r="AY183" t="inlineStr"/>
      <c r="AZ183" t="inlineStr"/>
      <c r="BA183" t="inlineStr">
        <is>
          <t>nur 110</t>
        </is>
      </c>
      <c r="BB183" t="inlineStr"/>
      <c r="BC183" t="inlineStr"/>
      <c r="BD183" t="inlineStr"/>
      <c r="BE183" t="inlineStr"/>
      <c r="BF183" t="inlineStr"/>
      <c r="BG183" t="inlineStr">
        <is>
          <t>ja vor</t>
        </is>
      </c>
      <c r="BH183" t="n">
        <v>3</v>
      </c>
      <c r="BI183" t="inlineStr"/>
      <c r="BJ183" t="inlineStr"/>
      <c r="BK183" t="inlineStr"/>
      <c r="BL183" t="inlineStr"/>
      <c r="BM183" t="inlineStr">
        <is>
          <t>x</t>
        </is>
      </c>
      <c r="BN183" t="inlineStr"/>
      <c r="BO183" t="inlineStr"/>
      <c r="BP183" t="inlineStr"/>
      <c r="BQ183" t="inlineStr"/>
      <c r="BR183" t="inlineStr"/>
      <c r="BS183" t="inlineStr"/>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2</v>
      </c>
      <c r="CH183" t="inlineStr">
        <is>
          <t>nur das Nötigste stabilisiern; Fragment von Vorderkante des VD inneliegend</t>
        </is>
      </c>
      <c r="CI183" t="inlineStr"/>
      <c r="CJ183" t="inlineStr"/>
      <c r="CK183" t="inlineStr"/>
      <c r="CL183" t="inlineStr"/>
      <c r="CM183" t="inlineStr"/>
      <c r="CN183" t="inlineStr"/>
      <c r="CO183" t="inlineStr"/>
      <c r="CP183" t="inlineStr"/>
      <c r="CQ183" t="inlineStr"/>
      <c r="CR183" t="inlineStr">
        <is>
          <t>x</t>
        </is>
      </c>
      <c r="CS183" t="inlineStr"/>
      <c r="CT183" t="inlineStr"/>
      <c r="CU183" t="inlineStr"/>
      <c r="CV183" t="inlineStr"/>
      <c r="CW183" t="inlineStr"/>
      <c r="CX183" t="inlineStr"/>
      <c r="CY183" t="inlineStr"/>
      <c r="CZ183" t="n">
        <v>1</v>
      </c>
      <c r="DA183" t="inlineStr">
        <is>
          <t>nur das Nötigste</t>
        </is>
      </c>
      <c r="DB183" t="inlineStr">
        <is>
          <t>x</t>
        </is>
      </c>
      <c r="DC183" t="inlineStr">
        <is>
          <t>x</t>
        </is>
      </c>
      <c r="DD183" t="inlineStr">
        <is>
          <t>1044098473</t>
        </is>
      </c>
      <c r="DE183" t="inlineStr">
        <is>
          <t>L-2013-328326</t>
        </is>
      </c>
      <c r="DF183" t="inlineStr">
        <is>
          <t>Aa</t>
        </is>
      </c>
      <c r="DG183" t="inlineStr">
        <is>
          <t>DBSM/F/Klemm</t>
        </is>
      </c>
      <c r="DH183" t="inlineStr">
        <is>
          <t>(ÜF/3.OG/R75/8/6)</t>
        </is>
      </c>
      <c r="DI183" t="inlineStr">
        <is>
          <t>Cb 651</t>
        </is>
      </c>
      <c r="DJ183" t="inlineStr">
        <is>
          <t xml:space="preserve">L' @Ecriture Italienne Bâtarde En sa perfection De la maniere qu'elle s'ecrit A Present : </t>
        </is>
      </c>
      <c r="DK183" t="inlineStr">
        <is>
          <t xml:space="preserve"> : </t>
        </is>
      </c>
      <c r="DL183" t="inlineStr">
        <is>
          <t>[31] Bl.</t>
        </is>
      </c>
      <c r="DM183" t="inlineStr"/>
    </row>
    <row r="184">
      <c r="A184" t="inlineStr">
        <is>
          <t>Schreibmeister</t>
        </is>
      </c>
      <c r="B184" t="b">
        <v>1</v>
      </c>
      <c r="C184" t="n">
        <v>180</v>
      </c>
      <c r="D184" t="inlineStr">
        <is>
          <t>L-2013-328325</t>
        </is>
      </c>
      <c r="E184" t="inlineStr">
        <is>
          <t>Aa</t>
        </is>
      </c>
      <c r="F184" t="inlineStr">
        <is>
          <t>1044098953</t>
        </is>
      </c>
      <c r="G184" t="inlineStr">
        <is>
          <t>https://portal.dnb.de/opac.htm?method=simpleSearch&amp;cqlMode=true&amp;query=idn%3D1044098953</t>
        </is>
      </c>
      <c r="H184" t="inlineStr">
        <is>
          <t>Cb 652</t>
        </is>
      </c>
      <c r="I184" t="inlineStr">
        <is>
          <t>Cb 652</t>
        </is>
      </c>
      <c r="J184" t="inlineStr"/>
      <c r="K184" t="inlineStr"/>
      <c r="L184" t="inlineStr"/>
      <c r="M184" t="inlineStr">
        <is>
          <t>bis 25 cm</t>
        </is>
      </c>
      <c r="N184" t="inlineStr"/>
      <c r="O184" t="inlineStr"/>
      <c r="P184" t="inlineStr"/>
      <c r="Q184" t="inlineStr"/>
      <c r="R184" t="inlineStr"/>
      <c r="S184" t="inlineStr"/>
      <c r="T184" t="inlineStr"/>
      <c r="U184" t="inlineStr"/>
      <c r="V184" t="inlineStr"/>
      <c r="W184" t="inlineStr"/>
      <c r="X184" t="inlineStr"/>
      <c r="Y184" t="inlineStr"/>
      <c r="Z184" t="inlineStr">
        <is>
          <t>QF (32x19)</t>
        </is>
      </c>
      <c r="AA184" t="inlineStr"/>
      <c r="AB184" t="inlineStr"/>
      <c r="AC184" t="inlineStr">
        <is>
          <t>HL</t>
        </is>
      </c>
      <c r="AD184" t="inlineStr"/>
      <c r="AE184" t="inlineStr"/>
      <c r="AF184" t="inlineStr"/>
      <c r="AG184" t="inlineStr">
        <is>
          <t>f</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is>
          <t>x</t>
        </is>
      </c>
      <c r="AW184" t="inlineStr"/>
      <c r="AX184" t="inlineStr">
        <is>
          <t>x</t>
        </is>
      </c>
      <c r="AY184" t="inlineStr"/>
      <c r="AZ184" t="inlineStr"/>
      <c r="BA184" t="n">
        <v>110</v>
      </c>
      <c r="BB184" t="inlineStr"/>
      <c r="BC184" t="inlineStr"/>
      <c r="BD184" t="inlineStr"/>
      <c r="BE184" t="inlineStr"/>
      <c r="BF184" t="inlineStr"/>
      <c r="BG184" t="inlineStr">
        <is>
          <t>ja vor</t>
        </is>
      </c>
      <c r="BH184" t="n">
        <v>3</v>
      </c>
      <c r="BI184" t="inlineStr"/>
      <c r="BJ184" t="inlineStr"/>
      <c r="BK184" t="inlineStr"/>
      <c r="BL184" t="inlineStr"/>
      <c r="BM184" t="inlineStr">
        <is>
          <t>x</t>
        </is>
      </c>
      <c r="BN184" t="inlineStr"/>
      <c r="BO184" t="inlineStr"/>
      <c r="BP184" t="inlineStr"/>
      <c r="BQ184" t="inlineStr"/>
      <c r="BR184" t="inlineStr"/>
      <c r="BS184" t="inlineStr"/>
      <c r="BT184" t="inlineStr">
        <is>
          <t>x</t>
        </is>
      </c>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is>
          <t>x</t>
        </is>
      </c>
      <c r="CR184" t="inlineStr"/>
      <c r="CS184" t="inlineStr"/>
      <c r="CT184" t="inlineStr"/>
      <c r="CU184" t="inlineStr">
        <is>
          <t>x</t>
        </is>
      </c>
      <c r="CV184" t="inlineStr"/>
      <c r="CW184" t="inlineStr"/>
      <c r="CX184" t="inlineStr"/>
      <c r="CY184" t="inlineStr"/>
      <c r="CZ184" t="n">
        <v>3</v>
      </c>
      <c r="DA184" t="inlineStr"/>
      <c r="DB184" t="inlineStr">
        <is>
          <t>x</t>
        </is>
      </c>
      <c r="DC184" t="inlineStr">
        <is>
          <t>x</t>
        </is>
      </c>
      <c r="DD184" t="inlineStr">
        <is>
          <t>1044098953</t>
        </is>
      </c>
      <c r="DE184" t="inlineStr">
        <is>
          <t>L-2013-328325</t>
        </is>
      </c>
      <c r="DF184" t="inlineStr">
        <is>
          <t>Aa</t>
        </is>
      </c>
      <c r="DG184" t="inlineStr">
        <is>
          <t>DBSM/F/Klemm</t>
        </is>
      </c>
      <c r="DH184" t="inlineStr">
        <is>
          <t>Cb 652</t>
        </is>
      </c>
      <c r="DI184" t="inlineStr">
        <is>
          <t>Cb 652</t>
        </is>
      </c>
      <c r="DJ184" t="inlineStr">
        <is>
          <t>Gründliche Anweisung zur Schreib-Kunst : sammt Etlichen Alphabethen sowohl der Current- und Cantzley- als auch Fractur und Lateinischen Schrifften ; D</t>
        </is>
      </c>
      <c r="DK184" t="inlineStr">
        <is>
          <t xml:space="preserve"> : </t>
        </is>
      </c>
      <c r="DL184" t="inlineStr">
        <is>
          <t>[13] Blätter</t>
        </is>
      </c>
      <c r="DM184" t="inlineStr"/>
    </row>
    <row r="185">
      <c r="A185" t="inlineStr">
        <is>
          <t>Schreibmeister</t>
        </is>
      </c>
      <c r="B185" t="b">
        <v>1</v>
      </c>
      <c r="C185" t="n">
        <v>179</v>
      </c>
      <c r="D185" t="inlineStr">
        <is>
          <t>L-1722-280645058</t>
        </is>
      </c>
      <c r="E185" t="inlineStr">
        <is>
          <t>Aa</t>
        </is>
      </c>
      <c r="F185" t="inlineStr">
        <is>
          <t>1046196235</t>
        </is>
      </c>
      <c r="G185" t="inlineStr">
        <is>
          <t>https://portal.dnb.de/opac.htm?method=simpleSearch&amp;cqlMode=true&amp;query=idn%3D1046196235</t>
        </is>
      </c>
      <c r="H185" t="inlineStr">
        <is>
          <t>Cb 652</t>
        </is>
      </c>
      <c r="I185" t="inlineStr">
        <is>
          <t>Cb 652 (angebunden)</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x</t>
        </is>
      </c>
      <c r="DC185" t="inlineStr">
        <is>
          <t>x</t>
        </is>
      </c>
      <c r="DD185" t="inlineStr">
        <is>
          <t>1046196235</t>
        </is>
      </c>
      <c r="DE185" t="inlineStr">
        <is>
          <t>L-1722-280645058</t>
        </is>
      </c>
      <c r="DF185" t="inlineStr">
        <is>
          <t>Aa</t>
        </is>
      </c>
      <c r="DG185" t="inlineStr">
        <is>
          <t>DBSM/F/Klemm</t>
        </is>
      </c>
      <c r="DH185" t="inlineStr">
        <is>
          <t>Cb 652</t>
        </is>
      </c>
      <c r="DI185" t="inlineStr">
        <is>
          <t>Cb 652</t>
        </is>
      </c>
      <c r="DJ185" t="inlineStr">
        <is>
          <t>Gründliche Anleitung zur Schreib-Übung In denen iezo bräuchlichen Teutsche Current-Cantzley und Fractur- sowohl Latein- und Romanischen- als auch Fran</t>
        </is>
      </c>
      <c r="DK185" t="inlineStr">
        <is>
          <t xml:space="preserve"> : </t>
        </is>
      </c>
      <c r="DL185" t="inlineStr">
        <is>
          <t>[5], 30 Bl.</t>
        </is>
      </c>
      <c r="DM185" t="inlineStr"/>
    </row>
    <row r="186">
      <c r="A186" t="inlineStr">
        <is>
          <t>Schreibmeister</t>
        </is>
      </c>
      <c r="B186" t="b">
        <v>1</v>
      </c>
      <c r="C186" t="n">
        <v>181</v>
      </c>
      <c r="D186" t="inlineStr">
        <is>
          <t>L-2014-311325</t>
        </is>
      </c>
      <c r="E186" t="inlineStr">
        <is>
          <t>Aa</t>
        </is>
      </c>
      <c r="F186" t="inlineStr">
        <is>
          <t>1050054741</t>
        </is>
      </c>
      <c r="G186" t="inlineStr">
        <is>
          <t>https://portal.dnb.de/opac.htm?method=simpleSearch&amp;cqlMode=true&amp;query=idn%3D1050054741</t>
        </is>
      </c>
      <c r="H186" t="inlineStr">
        <is>
          <t>Cb 661</t>
        </is>
      </c>
      <c r="I186" t="inlineStr">
        <is>
          <t>Cb 661</t>
        </is>
      </c>
      <c r="J186" t="inlineStr">
        <is>
          <t>nicht bei GF in R 45 und nicht bei NF</t>
        </is>
      </c>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x</t>
        </is>
      </c>
      <c r="DC186" t="inlineStr">
        <is>
          <t>x</t>
        </is>
      </c>
      <c r="DD186" t="inlineStr">
        <is>
          <t>1050054741</t>
        </is>
      </c>
      <c r="DE186" t="inlineStr">
        <is>
          <t>L-2014-311325</t>
        </is>
      </c>
      <c r="DF186" t="inlineStr">
        <is>
          <t>Aa</t>
        </is>
      </c>
      <c r="DG186" t="inlineStr">
        <is>
          <t>DBSM/F/Klemm</t>
        </is>
      </c>
      <c r="DH186" t="inlineStr">
        <is>
          <t>Cb 661</t>
        </is>
      </c>
      <c r="DI186" t="inlineStr">
        <is>
          <t>Cb 661</t>
        </is>
      </c>
      <c r="DJ186" t="inlineStr">
        <is>
          <t>Die @offene Schreib-Schule, in welcher die Edle und höchstnützbahre Schreib-Kunst Mittelst verschiedener so Deutsch- als Dähnisch- Lateinisch- Frantzö</t>
        </is>
      </c>
      <c r="DK186" t="inlineStr">
        <is>
          <t xml:space="preserve"> : </t>
        </is>
      </c>
      <c r="DL186" t="inlineStr">
        <is>
          <t>24, [4] Bl.</t>
        </is>
      </c>
      <c r="DM186" t="inlineStr"/>
    </row>
    <row r="187">
      <c r="A187" t="inlineStr">
        <is>
          <t>Schreibmeister</t>
        </is>
      </c>
      <c r="B187" t="b">
        <v>1</v>
      </c>
      <c r="C187" t="n">
        <v>182</v>
      </c>
      <c r="D187" t="inlineStr">
        <is>
          <t>L-2014-311364</t>
        </is>
      </c>
      <c r="E187" t="inlineStr">
        <is>
          <t>Aa</t>
        </is>
      </c>
      <c r="F187" t="inlineStr">
        <is>
          <t>1050418271</t>
        </is>
      </c>
      <c r="G187" t="inlineStr">
        <is>
          <t>https://portal.dnb.de/opac.htm?method=simpleSearch&amp;cqlMode=true&amp;query=idn%3D1050418271</t>
        </is>
      </c>
      <c r="H187" t="inlineStr">
        <is>
          <t>(ÜF 3.OG/R.51/2/2)</t>
        </is>
      </c>
      <c r="I187" t="inlineStr">
        <is>
          <t>Cb 662</t>
        </is>
      </c>
      <c r="J187" t="inlineStr">
        <is>
          <t>steht bei ÜF</t>
        </is>
      </c>
      <c r="K187" t="inlineStr"/>
      <c r="L187" t="inlineStr"/>
      <c r="M187" t="inlineStr">
        <is>
          <t>bis 42 cm</t>
        </is>
      </c>
      <c r="N187" t="inlineStr"/>
      <c r="O187" t="inlineStr"/>
      <c r="P187" t="inlineStr"/>
      <c r="Q187" t="inlineStr"/>
      <c r="R187" t="inlineStr"/>
      <c r="S187" t="inlineStr"/>
      <c r="T187" t="inlineStr"/>
      <c r="U187" t="inlineStr"/>
      <c r="V187" t="inlineStr"/>
      <c r="W187" t="inlineStr"/>
      <c r="X187" t="inlineStr"/>
      <c r="Y187" t="inlineStr"/>
      <c r="Z187" t="inlineStr">
        <is>
          <t>QF (53x36)</t>
        </is>
      </c>
      <c r="AA187" t="inlineStr"/>
      <c r="AB187" t="inlineStr"/>
      <c r="AC187" t="inlineStr">
        <is>
          <t>HL</t>
        </is>
      </c>
      <c r="AD187" t="inlineStr"/>
      <c r="AE187" t="inlineStr"/>
      <c r="AF187" t="inlineStr"/>
      <c r="AG187" t="inlineStr">
        <is>
          <t>h/E</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is>
          <t>x</t>
        </is>
      </c>
      <c r="AW187" t="inlineStr"/>
      <c r="AX187" t="inlineStr"/>
      <c r="AY187" t="inlineStr"/>
      <c r="AZ187" t="inlineStr"/>
      <c r="BA187" t="n">
        <v>110</v>
      </c>
      <c r="BB187" t="inlineStr"/>
      <c r="BC187" t="inlineStr"/>
      <c r="BD187" t="inlineStr"/>
      <c r="BE187" t="inlineStr"/>
      <c r="BF187" t="inlineStr"/>
      <c r="BG187" t="inlineStr">
        <is>
          <t>ja vor</t>
        </is>
      </c>
      <c r="BH187" t="n">
        <v>2</v>
      </c>
      <c r="BI187" t="inlineStr"/>
      <c r="BJ187" t="inlineStr"/>
      <c r="BK187" t="inlineStr"/>
      <c r="BL187" t="inlineStr"/>
      <c r="BM187" t="inlineStr">
        <is>
          <t>x</t>
        </is>
      </c>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is>
          <t>x</t>
        </is>
      </c>
      <c r="CN187" t="inlineStr"/>
      <c r="CO187" t="inlineStr"/>
      <c r="CP187" t="inlineStr">
        <is>
          <t>x</t>
        </is>
      </c>
      <c r="CQ187" t="inlineStr"/>
      <c r="CR187" t="inlineStr"/>
      <c r="CS187" t="inlineStr"/>
      <c r="CT187" t="inlineStr"/>
      <c r="CU187" t="inlineStr">
        <is>
          <t>x</t>
        </is>
      </c>
      <c r="CV187" t="inlineStr"/>
      <c r="CW187" t="inlineStr"/>
      <c r="CX187" t="inlineStr"/>
      <c r="CY187" t="inlineStr"/>
      <c r="CZ187" t="n">
        <v>2</v>
      </c>
      <c r="DA187" t="inlineStr"/>
      <c r="DB187" t="inlineStr">
        <is>
          <t>x</t>
        </is>
      </c>
      <c r="DC187" t="inlineStr">
        <is>
          <t>x</t>
        </is>
      </c>
      <c r="DD187" t="inlineStr">
        <is>
          <t>1050418271</t>
        </is>
      </c>
      <c r="DE187" t="inlineStr">
        <is>
          <t>L-2014-311364</t>
        </is>
      </c>
      <c r="DF187" t="inlineStr">
        <is>
          <t>Aa</t>
        </is>
      </c>
      <c r="DG187" t="inlineStr">
        <is>
          <t>DBSM/F/Klemm</t>
        </is>
      </c>
      <c r="DH187" t="inlineStr">
        <is>
          <t>(ÜF 3.OG/R.51/2/2)</t>
        </is>
      </c>
      <c r="DI187" t="inlineStr">
        <is>
          <t>Cb 662</t>
        </is>
      </c>
      <c r="DJ187" t="inlineStr">
        <is>
          <t>Originale caratteri : moderni et antichi ; dedicati A.S.R.M. Francesco 1mo, Re del Regno delle Due Sicilie</t>
        </is>
      </c>
      <c r="DK187" t="inlineStr">
        <is>
          <t xml:space="preserve"> : </t>
        </is>
      </c>
      <c r="DL187" t="inlineStr">
        <is>
          <t>[12] Bl.</t>
        </is>
      </c>
      <c r="DM187" t="inlineStr"/>
    </row>
    <row r="188">
      <c r="A188" t="inlineStr">
        <is>
          <t>Schreibmeister</t>
        </is>
      </c>
      <c r="B188" t="b">
        <v>1</v>
      </c>
      <c r="C188" t="n">
        <v>183</v>
      </c>
      <c r="D188" t="inlineStr">
        <is>
          <t>L-2014-331365</t>
        </is>
      </c>
      <c r="E188" t="inlineStr">
        <is>
          <t>Aa</t>
        </is>
      </c>
      <c r="F188" t="inlineStr">
        <is>
          <t>1060814544</t>
        </is>
      </c>
      <c r="G188" t="inlineStr">
        <is>
          <t>https://portal.dnb.de/opac.htm?method=simpleSearch&amp;cqlMode=true&amp;query=idn%3D1060814544</t>
        </is>
      </c>
      <c r="H188" t="inlineStr">
        <is>
          <t>Cb 674</t>
        </is>
      </c>
      <c r="I188" t="inlineStr">
        <is>
          <t>Cb 674</t>
        </is>
      </c>
      <c r="J188" t="inlineStr"/>
      <c r="K188" t="inlineStr"/>
      <c r="L188" t="inlineStr"/>
      <c r="M188" t="inlineStr">
        <is>
          <t>bis 25 cm</t>
        </is>
      </c>
      <c r="N188" t="inlineStr"/>
      <c r="O188" t="inlineStr"/>
      <c r="P188" t="inlineStr"/>
      <c r="Q188" t="inlineStr"/>
      <c r="R188" t="inlineStr"/>
      <c r="S188" t="inlineStr"/>
      <c r="T188" t="inlineStr"/>
      <c r="U188" t="inlineStr"/>
      <c r="V188" t="inlineStr"/>
      <c r="W188" t="inlineStr"/>
      <c r="X188" t="inlineStr"/>
      <c r="Y188" t="inlineStr"/>
      <c r="Z188" t="inlineStr">
        <is>
          <t>QF (35x24)</t>
        </is>
      </c>
      <c r="AA188" t="inlineStr"/>
      <c r="AB188" t="inlineStr"/>
      <c r="AC188" t="inlineStr">
        <is>
          <t>Pg</t>
        </is>
      </c>
      <c r="AD188" t="inlineStr"/>
      <c r="AE188" t="inlineStr"/>
      <c r="AF188" t="inlineStr">
        <is>
          <t>x</t>
        </is>
      </c>
      <c r="AG188" t="inlineStr">
        <is>
          <t>h</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is>
          <t>x</t>
        </is>
      </c>
      <c r="AW188" t="inlineStr"/>
      <c r="AX188" t="inlineStr">
        <is>
          <t>x</t>
        </is>
      </c>
      <c r="AY188" t="inlineStr"/>
      <c r="AZ188" t="inlineStr"/>
      <c r="BA188" t="n">
        <v>110</v>
      </c>
      <c r="BB188" t="inlineStr"/>
      <c r="BC188" t="inlineStr"/>
      <c r="BD188" t="inlineStr"/>
      <c r="BE188" t="inlineStr"/>
      <c r="BF188" t="inlineStr"/>
      <c r="BG188" t="inlineStr">
        <is>
          <t>n</t>
        </is>
      </c>
      <c r="BH188" t="n">
        <v>0</v>
      </c>
      <c r="BI188" t="inlineStr"/>
      <c r="BJ188" t="inlineStr"/>
      <c r="BK188" t="inlineStr"/>
      <c r="BL188" t="inlineStr"/>
      <c r="BM188" t="inlineStr">
        <is>
          <t>x</t>
        </is>
      </c>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x</t>
        </is>
      </c>
      <c r="DC188" t="inlineStr">
        <is>
          <t>x</t>
        </is>
      </c>
      <c r="DD188" t="inlineStr">
        <is>
          <t>1060814544</t>
        </is>
      </c>
      <c r="DE188" t="inlineStr">
        <is>
          <t>L-2014-331365</t>
        </is>
      </c>
      <c r="DF188" t="inlineStr">
        <is>
          <t>Aa</t>
        </is>
      </c>
      <c r="DG188" t="inlineStr">
        <is>
          <t>DBSM/F/Klemm</t>
        </is>
      </c>
      <c r="DH188" t="inlineStr">
        <is>
          <t>Cb 674</t>
        </is>
      </c>
      <c r="DI188" t="inlineStr">
        <is>
          <t>Cb 674</t>
        </is>
      </c>
      <c r="DJ188" t="inlineStr">
        <is>
          <t xml:space="preserve">Spieghel der schrijfkonste, inden welcken ghesien worden veelderhande gheschriften met hare fondementen ende onderrichtinghe : </t>
        </is>
      </c>
      <c r="DK188" t="inlineStr">
        <is>
          <t xml:space="preserve"> : </t>
        </is>
      </c>
      <c r="DL188" t="inlineStr">
        <is>
          <t>[236] S.</t>
        </is>
      </c>
      <c r="DM188" t="inlineStr"/>
    </row>
    <row r="189">
      <c r="A189" t="inlineStr">
        <is>
          <t>Schreibmeister</t>
        </is>
      </c>
      <c r="B189" t="b">
        <v>1</v>
      </c>
      <c r="C189" t="n">
        <v>185</v>
      </c>
      <c r="D189" t="inlineStr">
        <is>
          <t>L-2019-302276</t>
        </is>
      </c>
      <c r="E189" t="inlineStr">
        <is>
          <t>Aa</t>
        </is>
      </c>
      <c r="F189" t="inlineStr">
        <is>
          <t>1166065464</t>
        </is>
      </c>
      <c r="G189" t="inlineStr">
        <is>
          <t>https://portal.dnb.de/opac.htm?method=simpleSearch&amp;cqlMode=true&amp;query=idn%3D1166065464</t>
        </is>
      </c>
      <c r="H189" t="inlineStr">
        <is>
          <t>Cb 732</t>
        </is>
      </c>
      <c r="I189" t="inlineStr">
        <is>
          <t>Cb 732</t>
        </is>
      </c>
      <c r="J189" t="inlineStr"/>
      <c r="K189" t="inlineStr"/>
      <c r="L189" t="inlineStr"/>
      <c r="M189" t="inlineStr">
        <is>
          <t>bis 25 cm</t>
        </is>
      </c>
      <c r="N189" t="inlineStr"/>
      <c r="O189" t="inlineStr"/>
      <c r="P189" t="inlineStr"/>
      <c r="Q189" t="inlineStr"/>
      <c r="R189" t="inlineStr"/>
      <c r="S189" t="inlineStr"/>
      <c r="T189" t="inlineStr"/>
      <c r="U189" t="inlineStr"/>
      <c r="V189" t="inlineStr"/>
      <c r="W189" t="inlineStr"/>
      <c r="X189" t="inlineStr"/>
      <c r="Y189" t="inlineStr"/>
      <c r="Z189" t="inlineStr">
        <is>
          <t>QF (31x20)</t>
        </is>
      </c>
      <c r="AA189" t="inlineStr"/>
      <c r="AB189" t="inlineStr"/>
      <c r="AC189" t="inlineStr">
        <is>
          <t>G</t>
        </is>
      </c>
      <c r="AD189" t="inlineStr"/>
      <c r="AE189" t="inlineStr"/>
      <c r="AF189" t="inlineStr"/>
      <c r="AG189" t="inlineStr">
        <is>
          <t>h/E</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is>
          <t>x</t>
        </is>
      </c>
      <c r="AW189" t="inlineStr"/>
      <c r="AX189" t="inlineStr">
        <is>
          <t>x</t>
        </is>
      </c>
      <c r="AY189" t="inlineStr"/>
      <c r="AZ189" t="inlineStr"/>
      <c r="BA189" t="n">
        <v>180</v>
      </c>
      <c r="BB189" t="inlineStr"/>
      <c r="BC189" t="inlineStr"/>
      <c r="BD189" t="inlineStr"/>
      <c r="BE189" t="inlineStr"/>
      <c r="BF189" t="inlineStr"/>
      <c r="BG189" t="inlineStr">
        <is>
          <t>n</t>
        </is>
      </c>
      <c r="BH189" t="n">
        <v>0</v>
      </c>
      <c r="BI189" t="inlineStr"/>
      <c r="BJ189" t="inlineStr"/>
      <c r="BK189" t="inlineStr"/>
      <c r="BL189" t="inlineStr"/>
      <c r="BM189" t="inlineStr">
        <is>
          <t>x</t>
        </is>
      </c>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x</t>
        </is>
      </c>
      <c r="DC189" t="inlineStr">
        <is>
          <t>x</t>
        </is>
      </c>
      <c r="DD189" t="inlineStr">
        <is>
          <t>1166065464</t>
        </is>
      </c>
      <c r="DE189" t="inlineStr">
        <is>
          <t>L-2019-302276</t>
        </is>
      </c>
      <c r="DF189" t="inlineStr">
        <is>
          <t>Aa</t>
        </is>
      </c>
      <c r="DG189" t="inlineStr">
        <is>
          <t>DBSM/F/Klemm</t>
        </is>
      </c>
      <c r="DH189" t="inlineStr">
        <is>
          <t>Cb 732</t>
        </is>
      </c>
      <c r="DI189" t="inlineStr">
        <is>
          <t>Cb 732</t>
        </is>
      </c>
      <c r="DJ189" t="inlineStr">
        <is>
          <t xml:space="preserve">Methodische Anweisung zur Schönschreiberei : </t>
        </is>
      </c>
      <c r="DK189" t="inlineStr">
        <is>
          <t xml:space="preserve"> : </t>
        </is>
      </c>
      <c r="DL189" t="inlineStr">
        <is>
          <t>3 ungezählte Blätter, IV, 18 Seiten, 12 Musterseiten</t>
        </is>
      </c>
      <c r="DM189" t="inlineStr"/>
    </row>
    <row r="190">
      <c r="A190" t="inlineStr">
        <is>
          <t>Schreibmeister</t>
        </is>
      </c>
      <c r="B190" t="b">
        <v>1</v>
      </c>
      <c r="C190" t="n">
        <v>186</v>
      </c>
      <c r="D190" t="inlineStr">
        <is>
          <t>L-2019-302303</t>
        </is>
      </c>
      <c r="E190" t="inlineStr">
        <is>
          <t>Aa</t>
        </is>
      </c>
      <c r="F190" t="inlineStr">
        <is>
          <t>1188896733</t>
        </is>
      </c>
      <c r="G190" t="inlineStr">
        <is>
          <t>https://portal.dnb.de/opac.htm?method=simpleSearch&amp;cqlMode=true&amp;query=idn%3D1188896733</t>
        </is>
      </c>
      <c r="H190" t="inlineStr">
        <is>
          <t>(Großformate)</t>
        </is>
      </c>
      <c r="I190" t="inlineStr">
        <is>
          <t>Cb 733</t>
        </is>
      </c>
      <c r="J190" t="inlineStr"/>
      <c r="K190" t="inlineStr"/>
      <c r="L190" t="inlineStr"/>
      <c r="M190" t="inlineStr">
        <is>
          <t>bis 42 cm</t>
        </is>
      </c>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is>
          <t>Pa</t>
        </is>
      </c>
      <c r="AD190" t="inlineStr"/>
      <c r="AE190" t="inlineStr"/>
      <c r="AF190" t="inlineStr"/>
      <c r="AG190" t="inlineStr">
        <is>
          <t>h/E</t>
        </is>
      </c>
      <c r="AH190" t="inlineStr"/>
      <c r="AI190" t="inlineStr"/>
      <c r="AJ190" t="inlineStr"/>
      <c r="AK190" t="inlineStr"/>
      <c r="AL190" t="inlineStr"/>
      <c r="AM190" t="inlineStr">
        <is>
          <t>Pa</t>
        </is>
      </c>
      <c r="AN190" t="inlineStr"/>
      <c r="AO190" t="inlineStr"/>
      <c r="AP190" t="inlineStr"/>
      <c r="AQ190" t="inlineStr"/>
      <c r="AR190" t="inlineStr"/>
      <c r="AS190" t="inlineStr"/>
      <c r="AT190" t="inlineStr"/>
      <c r="AU190" t="inlineStr"/>
      <c r="AV190" t="inlineStr">
        <is>
          <t>x</t>
        </is>
      </c>
      <c r="AW190" t="inlineStr"/>
      <c r="AX190" t="inlineStr">
        <is>
          <t>x</t>
        </is>
      </c>
      <c r="AY190" t="inlineStr"/>
      <c r="AZ190" t="inlineStr"/>
      <c r="BA190" t="n">
        <v>110</v>
      </c>
      <c r="BB190" t="inlineStr"/>
      <c r="BC190" t="inlineStr"/>
      <c r="BD190" t="inlineStr"/>
      <c r="BE190" t="inlineStr"/>
      <c r="BF190" t="inlineStr"/>
      <c r="BG190" t="inlineStr">
        <is>
          <t>n</t>
        </is>
      </c>
      <c r="BH190" t="n">
        <v>0</v>
      </c>
      <c r="BI190" t="inlineStr"/>
      <c r="BJ190" t="inlineStr"/>
      <c r="BK190" t="inlineStr"/>
      <c r="BL190" t="inlineStr"/>
      <c r="BM190" t="inlineStr">
        <is>
          <t>x</t>
        </is>
      </c>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x</t>
        </is>
      </c>
      <c r="DC190" t="inlineStr">
        <is>
          <t>x</t>
        </is>
      </c>
      <c r="DD190" t="inlineStr">
        <is>
          <t>1188896733</t>
        </is>
      </c>
      <c r="DE190" t="inlineStr">
        <is>
          <t>L-2019-302303</t>
        </is>
      </c>
      <c r="DF190" t="inlineStr">
        <is>
          <t>Aa</t>
        </is>
      </c>
      <c r="DG190" t="inlineStr">
        <is>
          <t>DBSM/F/Klemm</t>
        </is>
      </c>
      <c r="DH190" t="inlineStr">
        <is>
          <t>(Großformate)</t>
        </is>
      </c>
      <c r="DI190" t="inlineStr">
        <is>
          <t>Cb 733</t>
        </is>
      </c>
      <c r="DJ190" t="inlineStr">
        <is>
          <t xml:space="preserve">Nouveau livre d'écriture d'après les meilleures Exemples de Rossignol dedié A Monseigneur le Dauphin : </t>
        </is>
      </c>
      <c r="DK190" t="inlineStr">
        <is>
          <t xml:space="preserve"> : </t>
        </is>
      </c>
      <c r="DL190" t="inlineStr">
        <is>
          <t>20 ungezählte Blätter</t>
        </is>
      </c>
      <c r="DM190" t="inlineStr"/>
    </row>
    <row r="191">
      <c r="A191" t="inlineStr">
        <is>
          <t>Schreibmeister</t>
        </is>
      </c>
      <c r="B191" t="b">
        <v>1</v>
      </c>
      <c r="C191" t="n">
        <v>187</v>
      </c>
      <c r="D191" t="inlineStr">
        <is>
          <t>L-2019-323497</t>
        </is>
      </c>
      <c r="E191" t="inlineStr">
        <is>
          <t>Aa</t>
        </is>
      </c>
      <c r="F191" t="inlineStr">
        <is>
          <t>1197557121</t>
        </is>
      </c>
      <c r="G191" t="inlineStr">
        <is>
          <t>https://portal.dnb.de/opac.htm?method=simpleSearch&amp;cqlMode=true&amp;query=idn%3D1197557121</t>
        </is>
      </c>
      <c r="H191" t="inlineStr">
        <is>
          <t>Cb 737</t>
        </is>
      </c>
      <c r="I191" t="inlineStr">
        <is>
          <t>Cb 737</t>
        </is>
      </c>
      <c r="J191" t="inlineStr"/>
      <c r="K191" t="inlineStr"/>
      <c r="L191" t="inlineStr"/>
      <c r="M191" t="inlineStr">
        <is>
          <t>bis 35 cm</t>
        </is>
      </c>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is>
          <t>Br</t>
        </is>
      </c>
      <c r="AD191" t="inlineStr"/>
      <c r="AE191" t="inlineStr"/>
      <c r="AF191" t="inlineStr">
        <is>
          <t>x</t>
        </is>
      </c>
      <c r="AG191" t="inlineStr">
        <is>
          <t>f</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is>
          <t>x</t>
        </is>
      </c>
      <c r="AW191" t="inlineStr"/>
      <c r="AX191" t="inlineStr">
        <is>
          <t>x</t>
        </is>
      </c>
      <c r="AY191" t="inlineStr"/>
      <c r="AZ191" t="inlineStr"/>
      <c r="BA191" t="inlineStr">
        <is>
          <t>nur 110</t>
        </is>
      </c>
      <c r="BB191" t="inlineStr"/>
      <c r="BC191" t="inlineStr"/>
      <c r="BD191" t="inlineStr"/>
      <c r="BE191" t="inlineStr"/>
      <c r="BF191" t="inlineStr"/>
      <c r="BG191" t="inlineStr">
        <is>
          <t>n</t>
        </is>
      </c>
      <c r="BH191" t="n">
        <v>0</v>
      </c>
      <c r="BI191" t="inlineStr"/>
      <c r="BJ191" t="inlineStr"/>
      <c r="BK191" t="inlineStr"/>
      <c r="BL191" t="inlineStr"/>
      <c r="BM191" t="inlineStr">
        <is>
          <t>x</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x</t>
        </is>
      </c>
      <c r="DC191" t="inlineStr">
        <is>
          <t>x</t>
        </is>
      </c>
      <c r="DD191" t="inlineStr">
        <is>
          <t>1197557121</t>
        </is>
      </c>
      <c r="DE191" t="inlineStr">
        <is>
          <t>L-2019-323497</t>
        </is>
      </c>
      <c r="DF191" t="inlineStr">
        <is>
          <t>Aa</t>
        </is>
      </c>
      <c r="DG191" t="inlineStr">
        <is>
          <t>DBSM/F/Klemm</t>
        </is>
      </c>
      <c r="DH191" t="inlineStr">
        <is>
          <t>Cb 737</t>
        </is>
      </c>
      <c r="DI191" t="inlineStr">
        <is>
          <t>Cb 737</t>
        </is>
      </c>
      <c r="DJ191" t="inlineStr">
        <is>
          <t xml:space="preserve">Deutsche und Französiche Vorschriften : </t>
        </is>
      </c>
      <c r="DK191" t="inlineStr">
        <is>
          <t xml:space="preserve"> : </t>
        </is>
      </c>
      <c r="DL191" t="inlineStr">
        <is>
          <t>13 ungezählte Blätter</t>
        </is>
      </c>
      <c r="DM191" t="inlineStr"/>
    </row>
    <row r="192">
      <c r="A192" t="inlineStr">
        <is>
          <t>Schreibmeister</t>
        </is>
      </c>
      <c r="B192" t="b">
        <v>1</v>
      </c>
      <c r="C192" t="n">
        <v>188</v>
      </c>
      <c r="D192" t="inlineStr">
        <is>
          <t>L-2020-302130</t>
        </is>
      </c>
      <c r="E192" t="inlineStr">
        <is>
          <t>Aa</t>
        </is>
      </c>
      <c r="F192" t="inlineStr">
        <is>
          <t>1205028994</t>
        </is>
      </c>
      <c r="G192" t="inlineStr">
        <is>
          <t>https://portal.dnb.de/opac.htm?method=simpleSearch&amp;cqlMode=true&amp;query=idn%3D1205028994</t>
        </is>
      </c>
      <c r="H192" t="inlineStr">
        <is>
          <t>(Großformate)</t>
        </is>
      </c>
      <c r="I192" t="inlineStr">
        <is>
          <t>Cb 747</t>
        </is>
      </c>
      <c r="J192" t="inlineStr"/>
      <c r="K192" t="inlineStr"/>
      <c r="L192" t="inlineStr"/>
      <c r="M192" t="inlineStr">
        <is>
          <t>bis 42 cm</t>
        </is>
      </c>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is>
          <t>HL</t>
        </is>
      </c>
      <c r="AD192" t="inlineStr"/>
      <c r="AE192" t="inlineStr"/>
      <c r="AF192" t="inlineStr"/>
      <c r="AG192" t="inlineStr">
        <is>
          <t>h/E</t>
        </is>
      </c>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is>
          <t>x</t>
        </is>
      </c>
      <c r="AW192" t="inlineStr"/>
      <c r="AX192" t="inlineStr">
        <is>
          <t>x</t>
        </is>
      </c>
      <c r="AY192" t="inlineStr"/>
      <c r="AZ192" t="inlineStr"/>
      <c r="BA192" t="n">
        <v>110</v>
      </c>
      <c r="BB192" t="inlineStr"/>
      <c r="BC192" t="inlineStr"/>
      <c r="BD192" t="inlineStr"/>
      <c r="BE192" t="inlineStr"/>
      <c r="BF192" t="inlineStr"/>
      <c r="BG192" t="inlineStr">
        <is>
          <t>n</t>
        </is>
      </c>
      <c r="BH192" t="n">
        <v>0</v>
      </c>
      <c r="BI192" t="inlineStr"/>
      <c r="BJ192" t="inlineStr">
        <is>
          <t>Wellpappe</t>
        </is>
      </c>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x</t>
        </is>
      </c>
      <c r="DC192" t="inlineStr">
        <is>
          <t>x</t>
        </is>
      </c>
      <c r="DD192" t="inlineStr">
        <is>
          <t>1205028994</t>
        </is>
      </c>
      <c r="DE192" t="inlineStr">
        <is>
          <t>L-2020-302130</t>
        </is>
      </c>
      <c r="DF192" t="inlineStr">
        <is>
          <t>Aa</t>
        </is>
      </c>
      <c r="DG192" t="inlineStr">
        <is>
          <t>DBSM/F/Klemm</t>
        </is>
      </c>
      <c r="DH192" t="inlineStr">
        <is>
          <t>(Großformate)</t>
        </is>
      </c>
      <c r="DI192" t="inlineStr">
        <is>
          <t>Cb 747</t>
        </is>
      </c>
      <c r="DJ192" t="inlineStr">
        <is>
          <t xml:space="preserve">L' @art d'écrire : </t>
        </is>
      </c>
      <c r="DK192" t="inlineStr">
        <is>
          <t xml:space="preserve"> : </t>
        </is>
      </c>
      <c r="DL192" t="inlineStr">
        <is>
          <t>11 Seiten, 24 ungezählte Blätter</t>
        </is>
      </c>
      <c r="DM192" t="inlineStr"/>
    </row>
    <row r="193">
      <c r="A193" t="inlineStr">
        <is>
          <t>Schreibmeister</t>
        </is>
      </c>
      <c r="B193" t="b">
        <v>1</v>
      </c>
      <c r="C193" t="n">
        <v>189</v>
      </c>
      <c r="D193" t="inlineStr">
        <is>
          <t>L-2020-302131</t>
        </is>
      </c>
      <c r="E193" t="inlineStr">
        <is>
          <t>Aa</t>
        </is>
      </c>
      <c r="F193" t="inlineStr">
        <is>
          <t>1205034501</t>
        </is>
      </c>
      <c r="G193" t="inlineStr">
        <is>
          <t>https://portal.dnb.de/opac.htm?method=simpleSearch&amp;cqlMode=true&amp;query=idn%3D1205034501</t>
        </is>
      </c>
      <c r="H193" t="inlineStr">
        <is>
          <t>Cb 748 ; Großformate</t>
        </is>
      </c>
      <c r="I193" t="inlineStr">
        <is>
          <t>Cb 748</t>
        </is>
      </c>
      <c r="J193" t="inlineStr"/>
      <c r="K193" t="inlineStr"/>
      <c r="L193" t="inlineStr"/>
      <c r="M193" t="inlineStr">
        <is>
          <t>bis 35 cm</t>
        </is>
      </c>
      <c r="N193" t="inlineStr"/>
      <c r="O193" t="inlineStr"/>
      <c r="P193" t="inlineStr"/>
      <c r="Q193" t="inlineStr"/>
      <c r="R193" t="inlineStr"/>
      <c r="S193" t="inlineStr"/>
      <c r="T193" t="inlineStr"/>
      <c r="U193" t="inlineStr"/>
      <c r="V193" t="inlineStr"/>
      <c r="W193" t="inlineStr"/>
      <c r="X193" t="inlineStr"/>
      <c r="Y193" t="inlineStr"/>
      <c r="Z193" t="inlineStr">
        <is>
          <t>QF (43x28)</t>
        </is>
      </c>
      <c r="AA193" t="inlineStr"/>
      <c r="AB193" t="inlineStr"/>
      <c r="AC193" t="inlineStr">
        <is>
          <t>L</t>
        </is>
      </c>
      <c r="AD193" t="inlineStr"/>
      <c r="AE193" t="inlineStr"/>
      <c r="AF193" t="inlineStr"/>
      <c r="AG193" t="inlineStr">
        <is>
          <t>h/E</t>
        </is>
      </c>
      <c r="AH193" t="inlineStr"/>
      <c r="AI193" t="inlineStr"/>
      <c r="AJ193" t="inlineStr"/>
      <c r="AK193" t="inlineStr"/>
      <c r="AL193" t="inlineStr"/>
      <c r="AM193" t="inlineStr">
        <is>
          <t>Pa</t>
        </is>
      </c>
      <c r="AN193" t="inlineStr"/>
      <c r="AO193" t="inlineStr"/>
      <c r="AP193" t="inlineStr"/>
      <c r="AQ193" t="inlineStr"/>
      <c r="AR193" t="inlineStr"/>
      <c r="AS193" t="inlineStr"/>
      <c r="AT193" t="inlineStr"/>
      <c r="AU193" t="inlineStr"/>
      <c r="AV193" t="inlineStr">
        <is>
          <t>x</t>
        </is>
      </c>
      <c r="AW193" t="inlineStr"/>
      <c r="AX193" t="inlineStr">
        <is>
          <t>x</t>
        </is>
      </c>
      <c r="AY193" t="inlineStr"/>
      <c r="AZ193" t="inlineStr"/>
      <c r="BA193" t="n">
        <v>110</v>
      </c>
      <c r="BB193" t="inlineStr"/>
      <c r="BC193" t="inlineStr"/>
      <c r="BD193" t="inlineStr"/>
      <c r="BE193" t="inlineStr"/>
      <c r="BF193" t="inlineStr"/>
      <c r="BG193" t="inlineStr">
        <is>
          <t>n</t>
        </is>
      </c>
      <c r="BH193" t="n">
        <v>0</v>
      </c>
      <c r="BI193" t="inlineStr"/>
      <c r="BJ193" t="inlineStr">
        <is>
          <t>Wellpappe</t>
        </is>
      </c>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x</t>
        </is>
      </c>
      <c r="DC193" t="inlineStr">
        <is>
          <t>x</t>
        </is>
      </c>
      <c r="DD193" t="inlineStr">
        <is>
          <t>1205034501</t>
        </is>
      </c>
      <c r="DE193" t="inlineStr">
        <is>
          <t>L-2020-302131</t>
        </is>
      </c>
      <c r="DF193" t="inlineStr">
        <is>
          <t>Aa</t>
        </is>
      </c>
      <c r="DG193" t="inlineStr">
        <is>
          <t>DBSM/F/Klemm</t>
        </is>
      </c>
      <c r="DH193" t="inlineStr">
        <is>
          <t>Cb 748 ; Großformate</t>
        </is>
      </c>
      <c r="DI193" t="inlineStr">
        <is>
          <t>Cb 748</t>
        </is>
      </c>
      <c r="DJ193" t="inlineStr">
        <is>
          <t>Nova Arte De Escrever : Offerecida Ao Principe Nosso Senhor, Para Instrucçaõ Da Mocidade</t>
        </is>
      </c>
      <c r="DK193" t="inlineStr">
        <is>
          <t xml:space="preserve"> : </t>
        </is>
      </c>
      <c r="DL193" t="inlineStr">
        <is>
          <t>25 Seiten, 25 Blätter mit Bildtafeln</t>
        </is>
      </c>
      <c r="DM193" t="inlineStr"/>
    </row>
    <row r="194">
      <c r="A194" t="inlineStr">
        <is>
          <t>Schreibmeister</t>
        </is>
      </c>
      <c r="B194" t="b">
        <v>1</v>
      </c>
      <c r="C194" t="n">
        <v>190</v>
      </c>
      <c r="D194" t="inlineStr">
        <is>
          <t>L-2020-302132</t>
        </is>
      </c>
      <c r="E194" t="inlineStr">
        <is>
          <t>Aa</t>
        </is>
      </c>
      <c r="F194" t="inlineStr">
        <is>
          <t>1205036865</t>
        </is>
      </c>
      <c r="G194" t="inlineStr">
        <is>
          <t>https://portal.dnb.de/opac.htm?method=simpleSearch&amp;cqlMode=true&amp;query=idn%3D1205036865</t>
        </is>
      </c>
      <c r="H194" t="inlineStr">
        <is>
          <t>Cb 749</t>
        </is>
      </c>
      <c r="I194" t="inlineStr">
        <is>
          <t>Cb 749</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x</t>
        </is>
      </c>
      <c r="DC194" t="inlineStr">
        <is>
          <t>x</t>
        </is>
      </c>
      <c r="DD194" t="inlineStr">
        <is>
          <t>1205036865</t>
        </is>
      </c>
      <c r="DE194" t="inlineStr">
        <is>
          <t>L-2020-302132</t>
        </is>
      </c>
      <c r="DF194" t="inlineStr">
        <is>
          <t>Aa</t>
        </is>
      </c>
      <c r="DG194" t="inlineStr">
        <is>
          <t>DBSM/F/Klemm</t>
        </is>
      </c>
      <c r="DH194" t="inlineStr">
        <is>
          <t>Cb 749</t>
        </is>
      </c>
      <c r="DI194" t="inlineStr">
        <is>
          <t>Cb 749</t>
        </is>
      </c>
      <c r="DJ194" t="inlineStr">
        <is>
          <t>A @New Book of Cyphers, Containing in general all Names Interwoven, &amp; revers'd, by Alphabet : Being very pleasent for Gentlemen, and Ladys, and useful</t>
        </is>
      </c>
      <c r="DK194" t="inlineStr">
        <is>
          <t xml:space="preserve"> : </t>
        </is>
      </c>
      <c r="DL194" t="inlineStr">
        <is>
          <t>63 Blätter mit Bildtafeln, 1 ungezähltes Blatt mit Bildtafeln</t>
        </is>
      </c>
      <c r="DM194" t="inlineStr"/>
    </row>
    <row r="195">
      <c r="A195" t="inlineStr">
        <is>
          <t>Schreibmeister</t>
        </is>
      </c>
      <c r="B195" t="b">
        <v>1</v>
      </c>
      <c r="C195" t="n">
        <v>191</v>
      </c>
      <c r="D195" t="inlineStr">
        <is>
          <t>L-2020-302189</t>
        </is>
      </c>
      <c r="E195" t="inlineStr">
        <is>
          <t>Aa</t>
        </is>
      </c>
      <c r="F195" t="inlineStr">
        <is>
          <t>1210096447</t>
        </is>
      </c>
      <c r="G195" t="inlineStr">
        <is>
          <t>https://portal.dnb.de/opac.htm?method=simpleSearch&amp;cqlMode=true&amp;query=idn%3D1210096447</t>
        </is>
      </c>
      <c r="H195" t="inlineStr">
        <is>
          <t>Cb 750 ; Großformate</t>
        </is>
      </c>
      <c r="I195" t="inlineStr">
        <is>
          <t>Cb 750</t>
        </is>
      </c>
      <c r="J195" t="inlineStr"/>
      <c r="K195" t="inlineStr"/>
      <c r="L195" t="inlineStr"/>
      <c r="M195" t="inlineStr">
        <is>
          <t>bis 35 cm</t>
        </is>
      </c>
      <c r="N195" t="inlineStr"/>
      <c r="O195" t="inlineStr"/>
      <c r="P195" t="inlineStr"/>
      <c r="Q195" t="inlineStr"/>
      <c r="R195" t="inlineStr"/>
      <c r="S195" t="inlineStr"/>
      <c r="T195" t="inlineStr"/>
      <c r="U195" t="inlineStr"/>
      <c r="V195" t="inlineStr"/>
      <c r="W195" t="inlineStr"/>
      <c r="X195" t="inlineStr"/>
      <c r="Y195" t="inlineStr"/>
      <c r="Z195" t="inlineStr">
        <is>
          <t>QF (38x27)</t>
        </is>
      </c>
      <c r="AA195" t="inlineStr"/>
      <c r="AB195" t="inlineStr"/>
      <c r="AC195" t="inlineStr">
        <is>
          <t>HL</t>
        </is>
      </c>
      <c r="AD195" t="inlineStr"/>
      <c r="AE195" t="inlineStr"/>
      <c r="AF195" t="inlineStr"/>
      <c r="AG195" t="inlineStr">
        <is>
          <t>h/E</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is>
          <t>x</t>
        </is>
      </c>
      <c r="AW195" t="inlineStr"/>
      <c r="AX195" t="inlineStr">
        <is>
          <t>x</t>
        </is>
      </c>
      <c r="AY195" t="inlineStr"/>
      <c r="AZ195" t="inlineStr"/>
      <c r="BA195" t="n">
        <v>110</v>
      </c>
      <c r="BB195" t="inlineStr"/>
      <c r="BC195" t="inlineStr"/>
      <c r="BD195" t="inlineStr"/>
      <c r="BE195" t="inlineStr"/>
      <c r="BF195" t="inlineStr"/>
      <c r="BG195" t="inlineStr">
        <is>
          <t>n</t>
        </is>
      </c>
      <c r="BH195" t="n">
        <v>0</v>
      </c>
      <c r="BI195" t="inlineStr"/>
      <c r="BJ195" t="inlineStr">
        <is>
          <t>Wellpappe</t>
        </is>
      </c>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x</t>
        </is>
      </c>
      <c r="DC195" t="inlineStr">
        <is>
          <t>x</t>
        </is>
      </c>
      <c r="DD195" t="inlineStr">
        <is>
          <t>1210096447</t>
        </is>
      </c>
      <c r="DE195" t="inlineStr">
        <is>
          <t>L-2020-302189</t>
        </is>
      </c>
      <c r="DF195" t="inlineStr">
        <is>
          <t>Aa</t>
        </is>
      </c>
      <c r="DG195" t="inlineStr">
        <is>
          <t>DBSM/F/Klemm</t>
        </is>
      </c>
      <c r="DH195" t="inlineStr">
        <is>
          <t>Cb 750 ; Großformate</t>
        </is>
      </c>
      <c r="DI195" t="inlineStr">
        <is>
          <t>Cb 750</t>
        </is>
      </c>
      <c r="DJ195" t="inlineStr">
        <is>
          <t>Raccolta di caratteri inglesi, francesi, italiani, e tedeschi : con nuovo, e breve metodo, per facilmente imitarli</t>
        </is>
      </c>
      <c r="DK195" t="inlineStr">
        <is>
          <t xml:space="preserve"> : </t>
        </is>
      </c>
      <c r="DL195" t="inlineStr">
        <is>
          <t>20 Blätter</t>
        </is>
      </c>
      <c r="DM195" t="inlineStr"/>
    </row>
    <row r="196">
      <c r="A196" t="inlineStr">
        <is>
          <t>Schreibmeister</t>
        </is>
      </c>
      <c r="B196" t="b">
        <v>0</v>
      </c>
      <c r="C196" t="inlineStr"/>
      <c r="D196" t="inlineStr"/>
      <c r="E196" t="inlineStr"/>
      <c r="F196" t="inlineStr"/>
      <c r="G196" t="inlineStr"/>
      <c r="H196" t="inlineStr"/>
      <c r="I196" t="inlineStr">
        <is>
          <t>Cb 754</t>
        </is>
      </c>
      <c r="J196" t="inlineStr">
        <is>
          <t>war nicht in Excelliste, taucht aber sowohl in Rüdiger als auch Wendler-Liste auf</t>
        </is>
      </c>
      <c r="K196" t="inlineStr"/>
      <c r="L196" t="inlineStr"/>
      <c r="M196" t="inlineStr"/>
      <c r="N196" t="inlineStr"/>
      <c r="O196" t="inlineStr"/>
      <c r="P196" t="inlineStr"/>
      <c r="Q196" t="inlineStr"/>
      <c r="R196" t="inlineStr"/>
      <c r="S196" t="inlineStr"/>
      <c r="T196" t="inlineStr"/>
      <c r="U196" t="inlineStr"/>
      <c r="V196" t="inlineStr"/>
      <c r="W196" t="inlineStr"/>
      <c r="X196" t="inlineStr">
        <is>
          <t>Mitarbeiter dienstlich</t>
        </is>
      </c>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x</t>
        </is>
      </c>
      <c r="DC196" t="inlineStr">
        <is>
          <t>x</t>
        </is>
      </c>
      <c r="DD196" t="inlineStr"/>
      <c r="DE196" t="inlineStr"/>
      <c r="DF196" t="inlineStr"/>
      <c r="DG196" t="inlineStr"/>
      <c r="DH196" t="inlineStr"/>
      <c r="DI196" t="inlineStr"/>
      <c r="DJ196" t="inlineStr"/>
      <c r="DK196" t="inlineStr"/>
      <c r="DL196" t="inlineStr"/>
      <c r="DM196" t="inlineStr"/>
    </row>
    <row r="197">
      <c r="A197" t="inlineStr">
        <is>
          <t>Schreibmeister</t>
        </is>
      </c>
      <c r="B197" t="b">
        <v>1</v>
      </c>
      <c r="C197" t="inlineStr"/>
      <c r="D197" t="inlineStr">
        <is>
          <t>L-3000-027047</t>
        </is>
      </c>
      <c r="E197" t="inlineStr">
        <is>
          <t>Aa</t>
        </is>
      </c>
      <c r="F197" t="inlineStr">
        <is>
          <t>1220645885</t>
        </is>
      </c>
      <c r="G197" t="inlineStr"/>
      <c r="H197" t="inlineStr">
        <is>
          <t>Cb 754</t>
        </is>
      </c>
      <c r="I197" t="inlineStr">
        <is>
          <t>Cb 754</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is>
          <t>1220645885</t>
        </is>
      </c>
      <c r="DE197" t="inlineStr">
        <is>
          <t>L-3000-027047</t>
        </is>
      </c>
      <c r="DF197" t="inlineStr">
        <is>
          <t>Aa</t>
        </is>
      </c>
      <c r="DG197" t="inlineStr">
        <is>
          <t>DBSM/F/Klemm</t>
        </is>
      </c>
      <c r="DH197" t="inlineStr">
        <is>
          <t>Cb 754</t>
        </is>
      </c>
      <c r="DI197" t="inlineStr">
        <is>
          <t>Cb 754</t>
        </is>
      </c>
      <c r="DJ197" t="inlineStr">
        <is>
          <t xml:space="preserve">Vorschrift zur Uebung in der deutschen Current- Canzley- und Fracturschrift : </t>
        </is>
      </c>
      <c r="DK197" t="inlineStr">
        <is>
          <t xml:space="preserve"> : </t>
        </is>
      </c>
      <c r="DL197" t="inlineStr">
        <is>
          <t>28 Blätter</t>
        </is>
      </c>
      <c r="DM197" t="inlineStr"/>
    </row>
    <row r="198">
      <c r="A198" t="inlineStr">
        <is>
          <t>Schreibmeister</t>
        </is>
      </c>
      <c r="B198" t="b">
        <v>0</v>
      </c>
      <c r="C198" t="n">
        <v>197</v>
      </c>
      <c r="D198" t="inlineStr"/>
      <c r="E198" t="inlineStr"/>
      <c r="F198" t="inlineStr"/>
      <c r="G198" t="inlineStr"/>
      <c r="H198" t="inlineStr"/>
      <c r="I198" t="inlineStr">
        <is>
          <t>I, 229</t>
        </is>
      </c>
      <c r="J198" t="inlineStr">
        <is>
          <t>ist Hss. --&gt; für Projekt nicht relevant</t>
        </is>
      </c>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x</t>
        </is>
      </c>
      <c r="DC198" t="inlineStr"/>
      <c r="DD198" t="inlineStr"/>
      <c r="DE198" t="inlineStr"/>
      <c r="DF198" t="inlineStr"/>
      <c r="DG198" t="inlineStr"/>
      <c r="DH198" t="inlineStr"/>
      <c r="DI198" t="inlineStr"/>
      <c r="DJ198" t="inlineStr"/>
      <c r="DK198" t="inlineStr"/>
      <c r="DL198" t="inlineStr"/>
      <c r="DM198" t="inlineStr"/>
    </row>
    <row r="199">
      <c r="A199" t="inlineStr">
        <is>
          <t>Schreibmeister</t>
        </is>
      </c>
      <c r="B199" t="b">
        <v>1</v>
      </c>
      <c r="C199" t="inlineStr"/>
      <c r="D199" t="inlineStr">
        <is>
          <t>L-1700-315469668</t>
        </is>
      </c>
      <c r="E199" t="inlineStr">
        <is>
          <t>Haf</t>
        </is>
      </c>
      <c r="F199" t="inlineStr">
        <is>
          <t>1066942021</t>
        </is>
      </c>
      <c r="G199" t="inlineStr"/>
      <c r="H199" t="inlineStr">
        <is>
          <t>I, 229</t>
        </is>
      </c>
      <c r="I199" t="inlineStr">
        <is>
          <t>I, 229</t>
        </is>
      </c>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is>
          <t>1066942021</t>
        </is>
      </c>
      <c r="DE199" t="inlineStr">
        <is>
          <t>L-1700-315469668</t>
        </is>
      </c>
      <c r="DF199" t="inlineStr">
        <is>
          <t>Haf</t>
        </is>
      </c>
      <c r="DG199" t="inlineStr">
        <is>
          <t>DBSM/M/Klemm</t>
        </is>
      </c>
      <c r="DH199" t="inlineStr">
        <is>
          <t>I, 229</t>
        </is>
      </c>
      <c r="DI199" t="inlineStr">
        <is>
          <t>I, 229</t>
        </is>
      </c>
      <c r="DJ199" t="inlineStr">
        <is>
          <t>Wie das Haupt ist, sollen billich auch die Glieder seyn. Wie der Herr, so die Knechte, wie der Vater, so die Kinder : [barockes Schreib-Übungsheft]</t>
        </is>
      </c>
      <c r="DK199" t="inlineStr">
        <is>
          <t xml:space="preserve"> : </t>
        </is>
      </c>
      <c r="DL199" t="inlineStr">
        <is>
          <t>[8] Bl., davon das letzte leer</t>
        </is>
      </c>
      <c r="DM199" t="inlineStr"/>
    </row>
    <row r="200">
      <c r="A200" t="inlineStr">
        <is>
          <t>Schreibmeister</t>
        </is>
      </c>
      <c r="B200" t="b">
        <v>1</v>
      </c>
      <c r="C200" t="n">
        <v>196</v>
      </c>
      <c r="D200" t="inlineStr">
        <is>
          <t>L-1683-175049130</t>
        </is>
      </c>
      <c r="E200" t="inlineStr">
        <is>
          <t>Aal</t>
        </is>
      </c>
      <c r="F200" t="inlineStr">
        <is>
          <t>1001523539</t>
        </is>
      </c>
      <c r="G200" t="inlineStr">
        <is>
          <t>https://portal.dnb.de/opac.htm?method=simpleSearch&amp;cqlMode=true&amp;query=idn%3D1001523539</t>
        </is>
      </c>
      <c r="H200" t="inlineStr">
        <is>
          <t>IV 291, 80</t>
        </is>
      </c>
      <c r="I200" t="inlineStr">
        <is>
          <t>IV 291, 80</t>
        </is>
      </c>
      <c r="J200" t="inlineStr"/>
      <c r="K200" t="inlineStr"/>
      <c r="L200" t="inlineStr"/>
      <c r="M200" t="inlineStr">
        <is>
          <t>bis 25 cm</t>
        </is>
      </c>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is>
          <t>L</t>
        </is>
      </c>
      <c r="AD200" t="inlineStr"/>
      <c r="AE200" t="inlineStr"/>
      <c r="AF200" t="inlineStr"/>
      <c r="AG200" t="inlineStr">
        <is>
          <t>f/V</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is>
          <t>x</t>
        </is>
      </c>
      <c r="AW200" t="inlineStr"/>
      <c r="AX200" t="inlineStr">
        <is>
          <t>x</t>
        </is>
      </c>
      <c r="AY200" t="inlineStr"/>
      <c r="AZ200" t="inlineStr"/>
      <c r="BA200" t="inlineStr">
        <is>
          <t>max 110</t>
        </is>
      </c>
      <c r="BB200" t="inlineStr"/>
      <c r="BC200" t="inlineStr"/>
      <c r="BD200" t="inlineStr"/>
      <c r="BE200" t="inlineStr"/>
      <c r="BF200" t="inlineStr"/>
      <c r="BG200" t="inlineStr">
        <is>
          <t>n</t>
        </is>
      </c>
      <c r="BH200" t="n">
        <v>0</v>
      </c>
      <c r="BI200" t="inlineStr"/>
      <c r="BJ200" t="inlineStr"/>
      <c r="BK200" t="inlineStr"/>
      <c r="BL200" t="inlineStr"/>
      <c r="BM200" t="inlineStr"/>
      <c r="BN200" t="inlineStr">
        <is>
          <t>x sauer</t>
        </is>
      </c>
      <c r="BO200" t="inlineStr">
        <is>
          <t>x</t>
        </is>
      </c>
      <c r="BP200" t="inlineStr"/>
      <c r="BQ200" t="inlineStr"/>
      <c r="BR200" t="inlineStr"/>
      <c r="BS200" t="inlineStr">
        <is>
          <t>x Umschlag (bes. Einband)</t>
        </is>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x</t>
        </is>
      </c>
      <c r="DC200" t="inlineStr">
        <is>
          <t>x</t>
        </is>
      </c>
      <c r="DD200" t="inlineStr">
        <is>
          <t>1001523539</t>
        </is>
      </c>
      <c r="DE200" t="inlineStr">
        <is>
          <t>L-1683-175049130</t>
        </is>
      </c>
      <c r="DF200" t="inlineStr">
        <is>
          <t>Aal</t>
        </is>
      </c>
      <c r="DG200" t="inlineStr">
        <is>
          <t>DBSM/M/Klemm</t>
        </is>
      </c>
      <c r="DH200" t="inlineStr">
        <is>
          <t>IV 291, 80</t>
        </is>
      </c>
      <c r="DI200" t="inlineStr">
        <is>
          <t>IV 291, 80</t>
        </is>
      </c>
      <c r="DJ200" t="inlineStr">
        <is>
          <t>Heures nouvelles : tirées de la Sainte Ecriture</t>
        </is>
      </c>
      <c r="DK200" t="inlineStr">
        <is>
          <t xml:space="preserve"> : </t>
        </is>
      </c>
      <c r="DL200" t="inlineStr">
        <is>
          <t>Titelkupf., Kupfertit., 260 S., [5] Kupf.</t>
        </is>
      </c>
      <c r="DM200" t="inlineStr"/>
    </row>
    <row r="201">
      <c r="A201" t="inlineStr">
        <is>
          <t>Schreibmeister</t>
        </is>
      </c>
      <c r="B201" t="b">
        <v>0</v>
      </c>
      <c r="C201" t="n">
        <v>198</v>
      </c>
      <c r="D201" t="inlineStr"/>
      <c r="E201" t="inlineStr"/>
      <c r="F201" t="inlineStr"/>
      <c r="G201" t="inlineStr"/>
      <c r="H201" t="inlineStr"/>
      <c r="I201" t="inlineStr">
        <is>
          <t>RGB L220; unsigniert</t>
        </is>
      </c>
      <c r="J201" t="inlineStr">
        <is>
          <t>Buch ist in Russland --&gt; für Projekt nicht relevant</t>
        </is>
      </c>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x</t>
        </is>
      </c>
      <c r="DC201" t="inlineStr"/>
      <c r="DD201" t="inlineStr"/>
      <c r="DE201" t="inlineStr"/>
      <c r="DF201" t="inlineStr"/>
      <c r="DG201" t="inlineStr"/>
      <c r="DH201" t="inlineStr"/>
      <c r="DI201" t="inlineStr"/>
      <c r="DJ201" t="inlineStr"/>
      <c r="DK201" t="inlineStr"/>
      <c r="DL201" t="inlineStr"/>
      <c r="DM201" t="inlineStr"/>
    </row>
    <row r="202">
      <c r="A202" t="inlineStr">
        <is>
          <t>Schreibmeister</t>
        </is>
      </c>
      <c r="B202" t="b">
        <v>1</v>
      </c>
      <c r="C202" t="inlineStr"/>
      <c r="D202" t="inlineStr">
        <is>
          <t>L-1563-644253029</t>
        </is>
      </c>
      <c r="E202" t="inlineStr">
        <is>
          <t>Ha</t>
        </is>
      </c>
      <c r="F202" t="inlineStr">
        <is>
          <t>1196912882</t>
        </is>
      </c>
      <c r="G202" t="inlineStr"/>
      <c r="H202" t="inlineStr">
        <is>
          <t>unsigniert</t>
        </is>
      </c>
      <c r="I202" t="inlineStr">
        <is>
          <t>unsigniert</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is>
          <t>1196912882</t>
        </is>
      </c>
      <c r="DE202" t="inlineStr">
        <is>
          <t>L-1563-644253029</t>
        </is>
      </c>
      <c r="DF202" t="inlineStr">
        <is>
          <t>Ha</t>
        </is>
      </c>
      <c r="DG202" t="inlineStr">
        <is>
          <t>DBSM/F/Klemm</t>
        </is>
      </c>
      <c r="DH202" t="inlineStr">
        <is>
          <t>unsigniert</t>
        </is>
      </c>
      <c r="DI202" t="inlineStr">
        <is>
          <t>unsigniert</t>
        </is>
      </c>
      <c r="DJ202" t="inlineStr">
        <is>
          <t xml:space="preserve">Schreibmeisterbuch : </t>
        </is>
      </c>
      <c r="DK202" t="inlineStr">
        <is>
          <t xml:space="preserve"> : </t>
        </is>
      </c>
      <c r="DL202" t="inlineStr">
        <is>
          <t>20 Blätter</t>
        </is>
      </c>
      <c r="DM20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25"/>
  <cols>
    <col width="13.625" customWidth="1" style="73" min="1" max="2"/>
    <col width="155.625" customWidth="1" style="73" min="3" max="3"/>
    <col width="11" customWidth="1" style="73" min="4" max="4"/>
    <col width="11" customWidth="1" style="73" min="5" max="16384"/>
  </cols>
  <sheetData>
    <row r="2" ht="14.25" customHeight="1" s="58">
      <c r="A2" s="103" t="inlineStr">
        <is>
          <t>Klemmsammlung</t>
        </is>
      </c>
      <c r="B2" s="76" t="n"/>
      <c r="C2" s="76" t="n"/>
    </row>
    <row r="3">
      <c r="B3" s="76" t="n"/>
      <c r="C3" s="76" t="inlineStr">
        <is>
          <t xml:space="preserve"> </t>
        </is>
      </c>
    </row>
    <row r="4">
      <c r="A4" s="104" t="inlineStr">
        <is>
          <t>Signaturgruppe Bö Fachbibliothek</t>
        </is>
      </c>
      <c r="B4" s="76" t="n"/>
      <c r="C4" s="76" t="n"/>
    </row>
    <row r="5">
      <c r="B5" s="76" t="n"/>
      <c r="C5" s="76" t="n"/>
    </row>
    <row r="6">
      <c r="A6" s="73" t="inlineStr">
        <is>
          <t>Signatur enthält Formatbezeichnung; Fragmente werden nicht erfasst</t>
        </is>
      </c>
      <c r="B6" s="76" t="n"/>
      <c r="C6" s="76" t="n"/>
    </row>
    <row r="7">
      <c r="B7" s="76" t="n"/>
      <c r="C7" s="76" t="n"/>
    </row>
    <row r="8">
      <c r="B8" s="76" t="n"/>
      <c r="C8" s="76" t="n"/>
    </row>
    <row r="9">
      <c r="B9" s="76" t="n"/>
      <c r="C9" s="76" t="n"/>
    </row>
    <row r="10">
      <c r="B10" s="76" t="n"/>
      <c r="C10" s="76" t="n"/>
    </row>
    <row r="14" ht="12.75" customHeight="1" s="58">
      <c r="A14" s="105" t="inlineStr">
        <is>
          <t>Informationen zu dieser Mappe</t>
        </is>
      </c>
    </row>
    <row r="16">
      <c r="A16" s="73" t="inlineStr">
        <is>
          <t>Die Mappe basiert auf der Excelliste, die 2021 erstellt worde. Veränderungen/Ergänzungen ab 2022 sind unten aufgeführt.</t>
        </is>
      </c>
    </row>
    <row r="18">
      <c r="A18" s="106" t="inlineStr">
        <is>
          <t>Veränderungen an dieser Mappe:</t>
        </is>
      </c>
    </row>
    <row r="19" customFormat="1" s="107">
      <c r="A19" s="107" t="inlineStr">
        <is>
          <t>Wichtig! Bitte alle relevanten Veränderungen (Einfügen von Zellbezügen, neuen Spalten...) ergänzen, da verschiedene Leute mit der Tabelle arbeiten!!!</t>
        </is>
      </c>
    </row>
    <row r="21">
      <c r="A21" s="73" t="inlineStr">
        <is>
          <t>wann</t>
        </is>
      </c>
      <c r="B21" s="73" t="inlineStr">
        <is>
          <t>wer</t>
        </is>
      </c>
      <c r="C21" s="73" t="inlineStr">
        <is>
          <t>was</t>
        </is>
      </c>
    </row>
    <row r="23">
      <c r="A23" s="108" t="n">
        <v>44595</v>
      </c>
      <c r="B23" s="73" t="inlineStr">
        <is>
          <t>F. Thomschke</t>
        </is>
      </c>
      <c r="C23" s="73" t="inlineStr">
        <is>
          <t>Einfügen neuer Spalten in das Hauptblatt "BÖ Fachbib+". Diese worden mit Zebra versehen.</t>
        </is>
      </c>
    </row>
    <row r="24">
      <c r="A24" s="108" t="n"/>
      <c r="C24" s="73" t="inlineStr">
        <is>
          <t>zusätzlich Zebra in Signaturspalte eingefügt</t>
        </is>
      </c>
    </row>
    <row r="25">
      <c r="A25" s="108" t="n"/>
      <c r="C25" s="73" t="inlineStr">
        <is>
          <t>neue Tabellenblätter in die Mappe eingefügt (Infos zu dieser Mappe, Legende_Thomschke, Schäden_Einband, Schäden_Buchblock)</t>
        </is>
      </c>
    </row>
    <row r="26">
      <c r="A26" s="108" t="n"/>
      <c r="C26" s="73" t="inlineStr">
        <is>
          <t>relative Zellbezüge eingefügt (auf BÖ Fachbib+, Schäden_Einband, Schäden_Buchblock)</t>
        </is>
      </c>
    </row>
    <row r="27">
      <c r="C27" s="73" t="inlineStr">
        <is>
          <t>grundsätzlich alle Spalten ausgeblendet, die F. Thomschke für die Erfassung nicht benötigt</t>
        </is>
      </c>
    </row>
    <row r="28" ht="33.75" customHeight="1" s="58">
      <c r="C28" s="109"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8" t="n">
        <v>44734</v>
      </c>
      <c r="B29" s="73" t="inlineStr">
        <is>
          <t>F. Thomschke</t>
        </is>
      </c>
      <c r="C29" s="10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75" defaultRowHeight="11.25"/>
  <cols>
    <col width="17.5" bestFit="1" customWidth="1" style="76" min="1" max="1"/>
    <col width="75.25" bestFit="1" customWidth="1" style="76" min="2" max="2"/>
    <col width="10.875" customWidth="1" style="76" min="3" max="3"/>
    <col width="10.875" customWidth="1" style="76" min="4" max="16384"/>
  </cols>
  <sheetData>
    <row r="1" customFormat="1" s="56">
      <c r="A1" s="124" t="inlineStr">
        <is>
          <t>Abkürzung</t>
        </is>
      </c>
      <c r="B1" s="56" t="inlineStr">
        <is>
          <t>Auflösung</t>
        </is>
      </c>
    </row>
    <row r="3">
      <c r="A3" s="57" t="inlineStr">
        <is>
          <t>allg.</t>
        </is>
      </c>
    </row>
    <row r="4">
      <c r="A4" s="76" t="inlineStr">
        <is>
          <t>ÜF</t>
        </is>
      </c>
      <c r="B4" s="76" t="inlineStr">
        <is>
          <t>Überformat</t>
        </is>
      </c>
    </row>
    <row r="5">
      <c r="A5" s="76" t="inlineStr">
        <is>
          <t>SB</t>
        </is>
      </c>
      <c r="B5" s="76" t="inlineStr">
        <is>
          <t>Schutzbehältnis</t>
        </is>
      </c>
    </row>
    <row r="7">
      <c r="A7" s="57" t="inlineStr">
        <is>
          <t>Einbandart</t>
        </is>
      </c>
    </row>
    <row r="8">
      <c r="A8" s="76" t="inlineStr">
        <is>
          <t>Pa</t>
        </is>
      </c>
      <c r="B8" t="inlineStr">
        <is>
          <t>Papier- oder Pappeinband</t>
        </is>
      </c>
    </row>
    <row r="9">
      <c r="A9" s="76" t="inlineStr">
        <is>
          <t>Br</t>
        </is>
      </c>
      <c r="B9" t="inlineStr">
        <is>
          <t>Broschur</t>
        </is>
      </c>
    </row>
    <row r="10">
      <c r="A10" s="76" t="inlineStr">
        <is>
          <t>G</t>
        </is>
      </c>
      <c r="B10" t="inlineStr">
        <is>
          <t>Gewebeeinband</t>
        </is>
      </c>
    </row>
    <row r="11">
      <c r="A11" s="76" t="inlineStr">
        <is>
          <t>HG</t>
        </is>
      </c>
      <c r="B11" t="inlineStr">
        <is>
          <t>Halbgewebeband</t>
        </is>
      </c>
    </row>
    <row r="12">
      <c r="A12" s="76" t="inlineStr">
        <is>
          <t>HD</t>
        </is>
      </c>
      <c r="B12" s="76" t="inlineStr">
        <is>
          <t>Holzdeckelband</t>
        </is>
      </c>
    </row>
    <row r="13">
      <c r="A13" s="76" t="inlineStr">
        <is>
          <t>L</t>
        </is>
      </c>
      <c r="B13" t="inlineStr">
        <is>
          <t>Ledereinband</t>
        </is>
      </c>
    </row>
    <row r="14">
      <c r="A14" s="76" t="inlineStr">
        <is>
          <t>HL</t>
        </is>
      </c>
      <c r="B14" t="inlineStr">
        <is>
          <t>Halbledereinband</t>
        </is>
      </c>
    </row>
    <row r="15">
      <c r="A15" s="76" t="inlineStr">
        <is>
          <t>Pg</t>
        </is>
      </c>
      <c r="B15" t="inlineStr">
        <is>
          <t>Pergamentband</t>
        </is>
      </c>
    </row>
    <row r="16">
      <c r="A16" s="76" t="inlineStr">
        <is>
          <t>HPg</t>
        </is>
      </c>
      <c r="B16" t="inlineStr">
        <is>
          <t>Halbpergamentband</t>
        </is>
      </c>
    </row>
    <row r="17">
      <c r="A17" s="76" t="inlineStr">
        <is>
          <t>Pg (Mak.)</t>
        </is>
      </c>
      <c r="B17" t="inlineStr">
        <is>
          <t>Pergamentband (Makulatur)</t>
        </is>
      </c>
    </row>
    <row r="18">
      <c r="A18" s="76" t="inlineStr">
        <is>
          <t>oE</t>
        </is>
      </c>
      <c r="B18" t="inlineStr">
        <is>
          <t>ohne Einband (ungebunden)</t>
        </is>
      </c>
    </row>
    <row r="19">
      <c r="A19" s="76" t="inlineStr">
        <is>
          <t>EB</t>
        </is>
      </c>
      <c r="B19" s="76" t="inlineStr">
        <is>
          <t>Einzelblätter</t>
        </is>
      </c>
    </row>
    <row r="21">
      <c r="A21" s="57" t="inlineStr">
        <is>
          <t>Rücken</t>
        </is>
      </c>
    </row>
    <row r="22">
      <c r="A22" s="76" t="inlineStr">
        <is>
          <t>f</t>
        </is>
      </c>
      <c r="B22" s="76" t="inlineStr">
        <is>
          <t>fester Rücken</t>
        </is>
      </c>
    </row>
    <row r="23">
      <c r="A23" s="76" t="inlineStr">
        <is>
          <t>f/V</t>
        </is>
      </c>
      <c r="B23" s="76" t="inlineStr">
        <is>
          <t>fester Rücken mit Vergoldung</t>
        </is>
      </c>
    </row>
    <row r="24">
      <c r="A24" s="76" t="inlineStr">
        <is>
          <t>h</t>
        </is>
      </c>
      <c r="B24" s="76" t="inlineStr">
        <is>
          <t>hohler Rücken</t>
        </is>
      </c>
    </row>
    <row r="25">
      <c r="A25" s="76" t="inlineStr">
        <is>
          <t>h/E</t>
        </is>
      </c>
      <c r="B25" s="76" t="inlineStr">
        <is>
          <t>hohler Rücken mit Einlage</t>
        </is>
      </c>
    </row>
    <row r="27">
      <c r="A27" s="57" t="inlineStr">
        <is>
          <t>Ausstattung</t>
        </is>
      </c>
    </row>
    <row r="28">
      <c r="A28" s="76" t="inlineStr">
        <is>
          <t>K</t>
        </is>
      </c>
      <c r="B28" s="76" t="inlineStr">
        <is>
          <t>Kolorierung</t>
        </is>
      </c>
    </row>
    <row r="29">
      <c r="A29" s="76" t="inlineStr">
        <is>
          <t>B</t>
        </is>
      </c>
      <c r="B29" s="76" t="inlineStr">
        <is>
          <t>Buchmalerei</t>
        </is>
      </c>
    </row>
    <row r="30">
      <c r="A30" s="76" t="inlineStr">
        <is>
          <t>I</t>
        </is>
      </c>
      <c r="B30" s="76" t="inlineStr">
        <is>
          <t>Initalien</t>
        </is>
      </c>
    </row>
    <row r="31">
      <c r="A31" s="76" t="inlineStr">
        <is>
          <t>R</t>
        </is>
      </c>
      <c r="B31" s="76" t="inlineStr">
        <is>
          <t>Rubrikation</t>
        </is>
      </c>
    </row>
    <row r="33">
      <c r="A33" s="57" t="inlineStr">
        <is>
          <t>Öffnungswinkel (ÖW)</t>
        </is>
      </c>
    </row>
    <row r="34">
      <c r="A34" s="76" t="inlineStr">
        <is>
          <t>nur 110</t>
        </is>
      </c>
      <c r="B34" s="76" t="inlineStr">
        <is>
          <t xml:space="preserve">wirklich nur bei 110 digitalisieren, z.B. wegen Schaden, weil kein Einband vorhanden ist o.ä. </t>
        </is>
      </c>
    </row>
    <row r="35" ht="45" customHeight="1" s="58">
      <c r="A35" s="76" t="inlineStr">
        <is>
          <t>max 45/60/110/180</t>
        </is>
      </c>
      <c r="B35" s="113"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6" t="inlineStr">
        <is>
          <t>v</t>
        </is>
      </c>
      <c r="B38" s="76" t="inlineStr">
        <is>
          <t>vorn</t>
        </is>
      </c>
    </row>
    <row r="39">
      <c r="A39" s="76" t="inlineStr">
        <is>
          <t>h</t>
        </is>
      </c>
      <c r="B39" s="76" t="inlineStr">
        <is>
          <t>hinten</t>
        </is>
      </c>
    </row>
    <row r="40">
      <c r="A40" s="76" t="inlineStr">
        <is>
          <t>VD</t>
        </is>
      </c>
      <c r="B40" s="76" t="inlineStr">
        <is>
          <t>Vorderdeckel</t>
        </is>
      </c>
    </row>
    <row r="41">
      <c r="A41" s="76" t="inlineStr">
        <is>
          <t>RD</t>
        </is>
      </c>
      <c r="B41" s="76" t="inlineStr">
        <is>
          <t>Rückdeckel</t>
        </is>
      </c>
    </row>
    <row r="42">
      <c r="A42" s="76" t="inlineStr">
        <is>
          <t>o</t>
        </is>
      </c>
      <c r="B42" s="76" t="inlineStr">
        <is>
          <t>oben</t>
        </is>
      </c>
    </row>
    <row r="43">
      <c r="A43" s="76" t="inlineStr">
        <is>
          <t>u</t>
        </is>
      </c>
      <c r="B43" s="76"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25"/>
  <cols>
    <col width="16.75" customWidth="1" style="113" min="1" max="1"/>
    <col width="23.75" bestFit="1" customWidth="1" style="113" min="2" max="2"/>
    <col width="11" customWidth="1" style="113" min="3" max="3"/>
    <col width="11" customWidth="1" style="113" min="4" max="16384"/>
  </cols>
  <sheetData>
    <row r="1" ht="33.75" customHeight="1" s="58">
      <c r="A1" s="125" t="inlineStr">
        <is>
          <t>Datentransferblatt für Schreibmeisterbücher (Wendler-Liste)</t>
        </is>
      </c>
      <c r="B1" s="126" t="n"/>
    </row>
    <row r="2" ht="22.5" customHeight="1" s="58">
      <c r="A2" s="113" t="inlineStr">
        <is>
          <t>Signaturen Gesamtanzahl</t>
        </is>
      </c>
      <c r="B2" s="98" t="n"/>
      <c r="C2" s="113">
        <f>Basis!#REF!-2</f>
        <v/>
      </c>
    </row>
    <row r="3" ht="22.5" customHeight="1" s="58">
      <c r="A3" s="113" t="inlineStr">
        <is>
          <t>Buchbinderische Einheiten</t>
        </is>
      </c>
      <c r="B3" s="98" t="n"/>
      <c r="C3" s="113">
        <f>Basis!#REF!</f>
        <v/>
      </c>
    </row>
    <row r="4" ht="33.75" customHeight="1" s="58">
      <c r="A4" s="113" t="inlineStr">
        <is>
          <t>Anzahl geprüfte Bücher durch Thomschke</t>
        </is>
      </c>
      <c r="B4" s="98" t="n"/>
      <c r="C4" s="113">
        <f>Basis!#REF!</f>
        <v/>
      </c>
    </row>
    <row r="5" ht="22.5" customHeight="1" s="58">
      <c r="A5" s="113" t="inlineStr">
        <is>
          <t>nicht
am Standort (DA)</t>
        </is>
      </c>
      <c r="B5" s="98" t="n"/>
      <c r="C5" s="113">
        <f>Basis!#REF!</f>
        <v/>
      </c>
    </row>
    <row r="6">
      <c r="A6" s="113" t="inlineStr">
        <is>
          <t>Format</t>
        </is>
      </c>
      <c r="B6" s="98" t="inlineStr">
        <is>
          <t>bis 25 cm</t>
        </is>
      </c>
      <c r="C6" s="113">
        <f>Basis!#REF!</f>
        <v/>
      </c>
    </row>
    <row r="7">
      <c r="B7" s="98" t="inlineStr">
        <is>
          <t>bis 35 cm</t>
        </is>
      </c>
      <c r="C7" s="113">
        <f>Basis!#REF!</f>
        <v/>
      </c>
    </row>
    <row r="8">
      <c r="B8" s="98" t="inlineStr">
        <is>
          <t>bis 42 cm</t>
        </is>
      </c>
      <c r="C8" s="113">
        <f>Basis!#REF!</f>
        <v/>
      </c>
    </row>
    <row r="9">
      <c r="B9" s="98" t="inlineStr">
        <is>
          <t>&gt; 42 cm</t>
        </is>
      </c>
      <c r="C9" s="113">
        <f>Basis!#REF!</f>
        <v/>
      </c>
    </row>
    <row r="10">
      <c r="A10" s="113" t="inlineStr">
        <is>
          <t>Anzahl Überformat</t>
        </is>
      </c>
      <c r="B10" s="98" t="n"/>
      <c r="C10" s="113">
        <f>Basis!#REF!</f>
        <v/>
      </c>
    </row>
    <row r="11">
      <c r="A11" s="113" t="inlineStr">
        <is>
          <t>Anzahl Querformat</t>
        </is>
      </c>
      <c r="B11" s="98" t="n"/>
      <c r="C11" s="113">
        <f>Basis!#REF!</f>
        <v/>
      </c>
    </row>
    <row r="12" ht="22.5" customHeight="1" s="58">
      <c r="A12" s="113" t="inlineStr">
        <is>
          <t>Dicke
(&gt;12 cm)</t>
        </is>
      </c>
      <c r="B12" s="98" t="n"/>
      <c r="C12" s="113">
        <f>Basis!#REF!</f>
        <v/>
      </c>
    </row>
    <row r="13" ht="22.5" customHeight="1" s="58">
      <c r="A13" s="113" t="inlineStr">
        <is>
          <t>12° Format
(&lt;15 cm)</t>
        </is>
      </c>
      <c r="B13" s="98" t="n"/>
      <c r="C13" s="113">
        <f>Basis!#REF!</f>
        <v/>
      </c>
    </row>
    <row r="14">
      <c r="A14" s="113" t="inlineStr">
        <is>
          <t>Einbandart</t>
        </is>
      </c>
      <c r="B14" s="126" t="inlineStr">
        <is>
          <t>Papier- oder Pappeinband</t>
        </is>
      </c>
      <c r="C14" s="113">
        <f>Basis!#REF!</f>
        <v/>
      </c>
    </row>
    <row r="15">
      <c r="B15" s="126" t="inlineStr">
        <is>
          <t>Broschur</t>
        </is>
      </c>
      <c r="C15" s="113">
        <f>Basis!#REF!</f>
        <v/>
      </c>
    </row>
    <row r="16">
      <c r="B16" s="126" t="inlineStr">
        <is>
          <t>Gewebeeinband</t>
        </is>
      </c>
      <c r="C16" s="113">
        <f>Basis!#REF!</f>
        <v/>
      </c>
    </row>
    <row r="17">
      <c r="B17" s="126" t="inlineStr">
        <is>
          <t>Halbgewebeband</t>
        </is>
      </c>
      <c r="C17" s="113">
        <f>Basis!#REF!</f>
        <v/>
      </c>
    </row>
    <row r="18">
      <c r="B18" s="100" t="inlineStr">
        <is>
          <t>Holzdeckelband</t>
        </is>
      </c>
      <c r="C18" s="113">
        <f>Basis!#REF!</f>
        <v/>
      </c>
    </row>
    <row r="19">
      <c r="B19" s="126" t="inlineStr">
        <is>
          <t>Ledereinband</t>
        </is>
      </c>
      <c r="C19" s="113">
        <f>Basis!#REF!</f>
        <v/>
      </c>
    </row>
    <row r="20">
      <c r="B20" s="126" t="inlineStr">
        <is>
          <t>Halbledereinband</t>
        </is>
      </c>
      <c r="C20" s="113">
        <f>Basis!#REF!</f>
        <v/>
      </c>
    </row>
    <row r="21">
      <c r="B21" s="126" t="inlineStr">
        <is>
          <t>Pergamentband</t>
        </is>
      </c>
      <c r="C21" s="101">
        <f>Basis!#REF!</f>
        <v/>
      </c>
    </row>
    <row r="22">
      <c r="B22" s="126" t="inlineStr">
        <is>
          <t>Halbpergamentband</t>
        </is>
      </c>
      <c r="C22" s="101">
        <f>Basis!#REF!</f>
        <v/>
      </c>
    </row>
    <row r="23">
      <c r="B23" s="126" t="inlineStr">
        <is>
          <t>Pergamentband (Makulatur)</t>
        </is>
      </c>
      <c r="C23" s="101">
        <f>Basis!#REF!</f>
        <v/>
      </c>
    </row>
    <row r="24">
      <c r="B24" s="126" t="inlineStr">
        <is>
          <t>ohne Einband (ungebunden)</t>
        </is>
      </c>
      <c r="C24" s="113">
        <f>Basis!#REF!</f>
        <v/>
      </c>
    </row>
    <row r="25">
      <c r="B25" s="100" t="inlineStr">
        <is>
          <t>Einzelblätter</t>
        </is>
      </c>
      <c r="C25" s="113">
        <f>Basis!#REF!</f>
        <v/>
      </c>
    </row>
    <row r="26">
      <c r="B26" s="100" t="inlineStr">
        <is>
          <t>Besonderheiten (z.B. Perlen)</t>
        </is>
      </c>
    </row>
    <row r="27" ht="22.5" customHeight="1" s="58">
      <c r="A27" s="113" t="inlineStr">
        <is>
          <t>Einband überformt (ganz od. teilweise)</t>
        </is>
      </c>
      <c r="B27" s="98" t="n"/>
      <c r="C27" s="113">
        <f>Basis!#REF!</f>
        <v/>
      </c>
    </row>
    <row r="28" ht="22.5" customHeight="1" s="58">
      <c r="A28" s="113" t="inlineStr">
        <is>
          <t>Buch bereits restauriert</t>
        </is>
      </c>
      <c r="B28" s="98" t="n"/>
      <c r="C28" s="113">
        <f>Basis!#REF!</f>
        <v/>
      </c>
    </row>
    <row r="29" ht="33.75" customHeight="1" s="58">
      <c r="A29" s="113" t="inlineStr">
        <is>
          <t>fester Rücken (mit und ohne Vergoldung)</t>
        </is>
      </c>
      <c r="B29" s="98" t="n"/>
      <c r="C29" s="113">
        <f>Basis!#REF!</f>
        <v/>
      </c>
    </row>
    <row r="30" ht="22.5" customHeight="1" s="58">
      <c r="A30" s="113" t="inlineStr">
        <is>
          <t>hohler Rücken (mit und ohne Einlage)</t>
        </is>
      </c>
      <c r="B30" s="98" t="n"/>
      <c r="C30" s="113">
        <f>Basis!#REF!</f>
        <v/>
      </c>
    </row>
    <row r="31" ht="22.5" customHeight="1" s="58">
      <c r="A31" s="113" t="inlineStr">
        <is>
          <t>Stehkanten
(bei Perg.)</t>
        </is>
      </c>
      <c r="B31" s="98" t="n"/>
      <c r="C31" s="113">
        <f>Basis!#REF!</f>
        <v/>
      </c>
    </row>
    <row r="32" ht="33.75" customHeight="1" s="58">
      <c r="A32" s="113" t="inlineStr">
        <is>
          <t>Leder pudert ab/
roter Zerfall (extrem)</t>
        </is>
      </c>
      <c r="B32" s="98" t="n"/>
      <c r="C32" s="113">
        <f>Basis!#REF!</f>
        <v/>
      </c>
    </row>
    <row r="33" ht="22.5" customHeight="1" s="58">
      <c r="A33" s="113" t="inlineStr">
        <is>
          <t>Einband stark deformiert</t>
        </is>
      </c>
      <c r="B33" s="98" t="n"/>
      <c r="C33" s="113">
        <f>Basis!#REF!</f>
        <v/>
      </c>
    </row>
    <row r="34" ht="22.5" customHeight="1" s="58">
      <c r="A34" s="113" t="inlineStr">
        <is>
          <t>Beschläge bes. auftragend</t>
        </is>
      </c>
      <c r="B34" s="98" t="n"/>
      <c r="C34" s="113">
        <f>Basis!#REF!</f>
        <v/>
      </c>
    </row>
    <row r="35">
      <c r="A35" s="113" t="inlineStr">
        <is>
          <t>Buchschließe steif</t>
        </is>
      </c>
      <c r="B35" s="98" t="n"/>
      <c r="C35" s="113">
        <f>Basis!#REF!</f>
        <v/>
      </c>
    </row>
    <row r="36">
      <c r="A36" s="113" t="inlineStr">
        <is>
          <t>Buchblock</t>
        </is>
      </c>
      <c r="B36" s="98" t="inlineStr">
        <is>
          <t>Papier</t>
        </is>
      </c>
      <c r="C36" s="113">
        <f>Basis!#REF!</f>
        <v/>
      </c>
    </row>
    <row r="37">
      <c r="B37" s="98" t="inlineStr">
        <is>
          <t>Pergament</t>
        </is>
      </c>
      <c r="C37" s="101">
        <f>Basis!#REF!</f>
        <v/>
      </c>
    </row>
    <row r="38" ht="22.5" customHeight="1" s="58">
      <c r="A38" s="113" t="inlineStr">
        <is>
          <t>saures
Füllmaterial</t>
        </is>
      </c>
      <c r="B38" s="98" t="n"/>
      <c r="C38" s="113">
        <f>Basis!#REF!</f>
        <v/>
      </c>
    </row>
    <row r="39">
      <c r="A39" s="113" t="inlineStr">
        <is>
          <t>Registermarken</t>
        </is>
      </c>
      <c r="B39" s="98" t="n"/>
      <c r="C39" s="113">
        <f>Basis!#REF!</f>
        <v/>
      </c>
    </row>
    <row r="40">
      <c r="A40" s="113" t="inlineStr">
        <is>
          <t>seitliche Heftung</t>
        </is>
      </c>
      <c r="B40" s="98" t="n"/>
      <c r="C40" s="113">
        <f>Basis!#REF!</f>
        <v/>
      </c>
    </row>
    <row r="41" ht="22.5" customHeight="1" s="58">
      <c r="A41" s="113" t="inlineStr">
        <is>
          <t>Buchblock sehr wellig</t>
        </is>
      </c>
      <c r="B41" s="98" t="n"/>
      <c r="C41" s="113">
        <f>Basis!#REF!</f>
        <v/>
      </c>
    </row>
    <row r="42" ht="22.5" customHeight="1" s="58">
      <c r="A42" s="113" t="inlineStr">
        <is>
          <t>Buchblock neigt zum "Bauch"</t>
        </is>
      </c>
      <c r="B42" s="98" t="n"/>
      <c r="C42" s="113">
        <f>Basis!#REF!</f>
        <v/>
      </c>
    </row>
    <row r="43" ht="22.5" customHeight="1" s="58">
      <c r="A43" s="113" t="inlineStr">
        <is>
          <t>geschlossene Lagen</t>
        </is>
      </c>
      <c r="B43" s="98" t="n"/>
      <c r="C43" s="113">
        <f>Basis!#REF!</f>
        <v/>
      </c>
    </row>
    <row r="44" ht="22.5" customHeight="1" s="58">
      <c r="A44" s="113" t="inlineStr">
        <is>
          <t>Anzahl Bücher mit Falttafeln</t>
        </is>
      </c>
      <c r="B44" s="98" t="n"/>
      <c r="C44" s="113">
        <f>Basis!#REF!</f>
        <v/>
      </c>
    </row>
    <row r="45" ht="22.5" customHeight="1" s="58">
      <c r="A45" s="113" t="inlineStr">
        <is>
          <t>Größe Buch+
Falttafeln (BxH)</t>
        </is>
      </c>
      <c r="B45" s="98" t="n"/>
    </row>
    <row r="46">
      <c r="A46" s="113" t="inlineStr">
        <is>
          <t>Originalgrafik</t>
        </is>
      </c>
      <c r="B46" s="98" t="n"/>
      <c r="C46" s="113">
        <f>Basis!#REF!</f>
        <v/>
      </c>
    </row>
    <row r="47" ht="45" customHeight="1" s="58">
      <c r="A47" s="113" t="inlineStr">
        <is>
          <t>Kolorierung / Buchmalerei / Initialen / Rubrikation</t>
        </is>
      </c>
      <c r="B47" s="98" t="n"/>
      <c r="C47" s="113">
        <f>Basis!#REF!</f>
        <v/>
      </c>
    </row>
    <row r="48" ht="22.5" customHeight="1" s="58">
      <c r="A48" s="113" t="inlineStr">
        <is>
          <t>berührungsfreie Digit.</t>
        </is>
      </c>
      <c r="B48" s="98" t="n"/>
      <c r="C48" s="113">
        <f>Basis!#REF!</f>
        <v/>
      </c>
    </row>
    <row r="49" ht="33.75" customHeight="1" s="58">
      <c r="A49" s="113" t="inlineStr">
        <is>
          <t>Schrift weit bis in den Falz (Bundsteg in mm) Textverlust</t>
        </is>
      </c>
      <c r="B49" s="98" t="n"/>
      <c r="C49" s="113">
        <f>Basis!#REF!</f>
        <v/>
      </c>
    </row>
    <row r="50" ht="33.75" customHeight="1" s="58">
      <c r="A50" s="113" t="inlineStr">
        <is>
          <t>nicht digitalisierbar wegen Bundsteg (vorraussichtlich)</t>
        </is>
      </c>
      <c r="B50" s="98" t="n"/>
    </row>
    <row r="51" ht="22.5" customHeight="1" s="58">
      <c r="A51" s="113" t="inlineStr">
        <is>
          <t>max. Öffnungswinkel</t>
        </is>
      </c>
      <c r="B51" s="98" t="n">
        <v>0</v>
      </c>
      <c r="C51" s="113">
        <f>Basis!#REF!</f>
        <v/>
      </c>
    </row>
    <row r="52">
      <c r="B52" s="98" t="n">
        <v>45</v>
      </c>
      <c r="C52" s="113">
        <f>Basis!#REF!</f>
        <v/>
      </c>
    </row>
    <row r="53">
      <c r="B53" s="98" t="inlineStr">
        <is>
          <t>max 45</t>
        </is>
      </c>
      <c r="C53" s="113">
        <f>Basis!#REF!</f>
        <v/>
      </c>
    </row>
    <row r="54">
      <c r="B54" s="98" t="n">
        <v>60</v>
      </c>
      <c r="C54" s="113">
        <f>Basis!#REF!</f>
        <v/>
      </c>
    </row>
    <row r="55">
      <c r="B55" s="98" t="inlineStr">
        <is>
          <t>max 60</t>
        </is>
      </c>
      <c r="C55" s="113">
        <f>Basis!#REF!</f>
        <v/>
      </c>
    </row>
    <row r="56">
      <c r="B56" s="98" t="n">
        <v>80</v>
      </c>
      <c r="C56" s="113">
        <f>Basis!#REF!</f>
        <v/>
      </c>
    </row>
    <row r="57">
      <c r="B57" s="98" t="inlineStr">
        <is>
          <t>max 80</t>
        </is>
      </c>
      <c r="C57" s="113">
        <f>Basis!#REF!</f>
        <v/>
      </c>
    </row>
    <row r="58">
      <c r="B58" s="98" t="n">
        <v>110</v>
      </c>
      <c r="C58" s="113">
        <f>Basis!#REF!</f>
        <v/>
      </c>
    </row>
    <row r="59">
      <c r="B59" s="98" t="inlineStr">
        <is>
          <t>max 110</t>
        </is>
      </c>
      <c r="C59" s="113">
        <f>Basis!#REF!</f>
        <v/>
      </c>
    </row>
    <row r="60">
      <c r="B60" s="98" t="inlineStr">
        <is>
          <t>nur 110</t>
        </is>
      </c>
      <c r="C60" s="113">
        <f>Basis!#REF!</f>
        <v/>
      </c>
    </row>
    <row r="61">
      <c r="B61" s="98" t="n">
        <v>180</v>
      </c>
      <c r="C61" s="113">
        <f>Basis!#REF!</f>
        <v/>
      </c>
    </row>
    <row r="62">
      <c r="B62" s="98" t="inlineStr">
        <is>
          <t>max 180</t>
        </is>
      </c>
      <c r="C62" s="113">
        <f>Basis!#REF!</f>
        <v/>
      </c>
    </row>
    <row r="63">
      <c r="A63" s="113" t="inlineStr">
        <is>
          <t>Digit. mit Begleitung</t>
        </is>
      </c>
      <c r="B63" s="98" t="n"/>
      <c r="C63" s="113">
        <f>Basis!#REF!</f>
        <v/>
      </c>
    </row>
    <row r="64" ht="33.75" customHeight="1" s="58">
      <c r="A64" s="113" t="inlineStr">
        <is>
          <t>Verschmutzung (Vorsatz / Ränder /
ges. BB)</t>
        </is>
      </c>
      <c r="B64" s="98" t="n"/>
      <c r="C64" s="113">
        <f>Basis!#REF!</f>
        <v/>
      </c>
    </row>
    <row r="65">
      <c r="A65" s="113" t="inlineStr">
        <is>
          <t>mikrobieller Befall</t>
        </is>
      </c>
      <c r="B65" s="98" t="n"/>
      <c r="C65" s="113">
        <f>Basis!#REF!</f>
        <v/>
      </c>
    </row>
    <row r="66" ht="22.5" customHeight="1" s="58">
      <c r="A66" s="113" t="inlineStr">
        <is>
          <t>Rest.-Bericht eingeklebt</t>
        </is>
      </c>
      <c r="B66" s="98" t="n"/>
      <c r="C66" s="113">
        <f>Basis!#REF!</f>
        <v/>
      </c>
    </row>
    <row r="67" ht="33.75" customHeight="1" s="58">
      <c r="A67" s="113" t="inlineStr">
        <is>
          <t xml:space="preserve">Blatt mit Notizen zum Buch eingeklebt </t>
        </is>
      </c>
      <c r="B67" s="98" t="n"/>
      <c r="C67" s="113">
        <f>Basis!#REF!</f>
        <v/>
      </c>
    </row>
    <row r="68" ht="22.5" customHeight="1" s="58">
      <c r="A68" s="113" t="inlineStr">
        <is>
          <t>Rest.
notwendig</t>
        </is>
      </c>
      <c r="B68" s="98" t="inlineStr">
        <is>
          <t>gesamt</t>
        </is>
      </c>
      <c r="C68" s="113">
        <f>Basis!#REF!</f>
        <v/>
      </c>
    </row>
    <row r="69">
      <c r="B69" s="98" t="inlineStr">
        <is>
          <t>vor Digit.</t>
        </is>
      </c>
      <c r="C69" s="113">
        <f>Basis!#REF!</f>
        <v/>
      </c>
    </row>
    <row r="70">
      <c r="B70" s="98" t="inlineStr">
        <is>
          <t>nach Digit.</t>
        </is>
      </c>
      <c r="C70" s="113">
        <f>Basis!#REF!</f>
        <v/>
      </c>
    </row>
    <row r="71">
      <c r="B71" s="98" t="inlineStr">
        <is>
          <t>vor und nach Digit.</t>
        </is>
      </c>
      <c r="C71" s="113">
        <f>Basis!#REF!</f>
        <v/>
      </c>
    </row>
    <row r="72">
      <c r="B72" s="98" t="inlineStr">
        <is>
          <t>ja ÖW=0</t>
        </is>
      </c>
      <c r="C72" s="113">
        <f>Basis!#REF!</f>
        <v/>
      </c>
    </row>
    <row r="73" ht="33.75" customHeight="1" s="58">
      <c r="A73" s="113" t="inlineStr">
        <is>
          <t>Rest.-Aufwand gesamt
(in Std.)</t>
        </is>
      </c>
      <c r="B73" s="98" t="n"/>
      <c r="C73" s="102">
        <f>Basis!#REF!</f>
        <v/>
      </c>
    </row>
    <row r="74" ht="22.5" customHeight="1" s="58">
      <c r="A74" s="113" t="inlineStr">
        <is>
          <t>Anzahl erfolgter Restaurierung</t>
        </is>
      </c>
      <c r="B74" s="98" t="n"/>
      <c r="C74" s="113">
        <f>Basis!#REF!</f>
        <v/>
      </c>
    </row>
    <row r="75">
      <c r="A75" s="113" t="inlineStr">
        <is>
          <t>Kassette</t>
        </is>
      </c>
      <c r="B75" s="98" t="n"/>
      <c r="C75" s="113">
        <f>Basis!#REF!</f>
        <v/>
      </c>
    </row>
    <row r="76">
      <c r="A76" s="113" t="inlineStr">
        <is>
          <t>Schuber</t>
        </is>
      </c>
      <c r="B76" s="98" t="n"/>
      <c r="C76" s="113">
        <f>Basis!#REF!</f>
        <v/>
      </c>
    </row>
    <row r="77">
      <c r="A77" s="113" t="inlineStr">
        <is>
          <t>Buchschuh</t>
        </is>
      </c>
      <c r="B77" s="98" t="n"/>
      <c r="C77" s="113">
        <f>Basis!#REF!</f>
        <v/>
      </c>
    </row>
    <row r="78">
      <c r="A78" s="113" t="inlineStr">
        <is>
          <t xml:space="preserve">Mappe </t>
        </is>
      </c>
      <c r="B78" s="98" t="n"/>
      <c r="C78" s="113">
        <f>Basis!#REF!</f>
        <v/>
      </c>
    </row>
    <row r="79">
      <c r="A79" s="113" t="inlineStr">
        <is>
          <t>Umschlag</t>
        </is>
      </c>
      <c r="B79" s="98" t="n"/>
      <c r="C79" s="113">
        <f>Basis!#REF!</f>
        <v/>
      </c>
      <c r="D79" s="113">
        <f>C79-Basis!#REF!</f>
        <v/>
      </c>
    </row>
    <row r="80">
      <c r="A80" s="113" t="inlineStr">
        <is>
          <t>SB neu</t>
        </is>
      </c>
      <c r="B80" s="98" t="n"/>
      <c r="C80" s="113">
        <f>Basis!#REF!</f>
        <v/>
      </c>
    </row>
    <row r="81" ht="22.5" customHeight="1" s="58">
      <c r="A81" s="113" t="inlineStr">
        <is>
          <t>Anmerkungen (allg.)</t>
        </is>
      </c>
      <c r="B81" s="98" t="n"/>
      <c r="C81" s="113">
        <f>Basis!#REF!</f>
        <v/>
      </c>
    </row>
    <row r="82" ht="22.5" customHeight="1" s="58">
      <c r="A82" s="113" t="inlineStr">
        <is>
          <t>für Testphase
vorsehen</t>
        </is>
      </c>
      <c r="B82" s="98" t="inlineStr">
        <is>
          <t>gesamt</t>
        </is>
      </c>
      <c r="C82" s="113">
        <f>Basis!#REF!</f>
        <v/>
      </c>
    </row>
    <row r="83">
      <c r="B83" s="98" t="inlineStr">
        <is>
          <t>Öffnungswinkel 45</t>
        </is>
      </c>
      <c r="C83" s="113">
        <f>Basis!#REF!</f>
        <v/>
      </c>
    </row>
    <row r="84">
      <c r="B84" s="98" t="inlineStr">
        <is>
          <t>Öffnungswinkel 110</t>
        </is>
      </c>
      <c r="C84" s="113">
        <f>Basis!#REF!</f>
        <v/>
      </c>
    </row>
    <row r="85" ht="22.5" customHeight="1" s="58">
      <c r="A85" s="113" t="inlineStr">
        <is>
          <t>Schutzbehältnis empfohlen</t>
        </is>
      </c>
      <c r="B85" s="98"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75" defaultRowHeight="11.25"/>
  <cols>
    <col width="7.5" customWidth="1" style="76" min="1" max="1"/>
    <col width="17.375" customWidth="1" style="76" min="2" max="2"/>
    <col width="19.875" customWidth="1" style="76" min="3" max="3"/>
    <col width="22.875" customWidth="1" style="76" min="4" max="4"/>
    <col width="25.875" customWidth="1" style="76" min="5" max="5"/>
    <col hidden="1" width="11.25" customWidth="1" style="76" min="6" max="6"/>
    <col hidden="1" width="25" customWidth="1" style="113" min="7" max="7"/>
    <col width="9.625" customWidth="1" style="76" min="8" max="8"/>
    <col hidden="1" width="30.875" customWidth="1" style="113" min="9" max="9"/>
    <col hidden="1" width="28.875" customWidth="1" style="113" min="10" max="10"/>
    <col hidden="1" width="12.375" customWidth="1" style="76" min="11" max="11"/>
    <col hidden="1" width="15.125" customWidth="1" style="76" min="12" max="12"/>
    <col hidden="1" width="12.125" customWidth="1" style="76" min="13" max="13"/>
    <col hidden="1" width="9" customWidth="1" style="76" min="14" max="14"/>
    <col hidden="1" width="25" customWidth="1" style="76" min="15" max="15"/>
    <col hidden="1" width="31.375" customWidth="1" style="76" min="16" max="16"/>
    <col hidden="1" width="28.125" customWidth="1" style="76" min="17" max="17"/>
    <col hidden="1" width="21.75" customWidth="1" style="76" min="18" max="18"/>
    <col width="9.25" customWidth="1" style="79" min="19" max="20"/>
    <col width="9.125" customWidth="1" style="79" min="21" max="21"/>
    <col width="8" customWidth="1" style="79" min="22" max="23"/>
    <col width="10.875" customWidth="1" style="79" min="24" max="35"/>
    <col width="10.5" bestFit="1" customWidth="1" style="79" min="36" max="36"/>
    <col width="10.875" customWidth="1" style="79" min="37" max="40"/>
    <col width="10.875" customWidth="1" style="81" min="41" max="41"/>
    <col width="10.875" customWidth="1" style="79" min="42" max="43"/>
    <col width="10.875" bestFit="1" customWidth="1" style="79" min="44" max="44"/>
    <col width="9.125" bestFit="1" customWidth="1" style="79" min="45" max="45"/>
    <col width="9.125" customWidth="1" style="79" min="46" max="46"/>
    <col width="10.625" bestFit="1" customWidth="1" style="79" min="47" max="47"/>
    <col width="9.125" customWidth="1" style="79" min="48" max="48"/>
    <col width="10.875" customWidth="1" style="79" min="49" max="52"/>
    <col width="10.875" customWidth="1" style="81" min="53" max="53"/>
    <col width="10.875" customWidth="1" style="73" min="54" max="54"/>
    <col width="10.875" customWidth="1" style="79" min="55" max="61"/>
    <col width="33.625" customWidth="1" style="113" min="62" max="62"/>
    <col width="10.875" customWidth="1" style="79" min="63" max="63"/>
    <col width="10.875" customWidth="1" style="76" min="64" max="65"/>
    <col width="10.875" customWidth="1" style="76" min="66" max="16384"/>
  </cols>
  <sheetData>
    <row r="1" ht="99" customFormat="1" customHeight="1" s="79">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2"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1" t="inlineStr">
        <is>
          <t>für Testphase
vorsehen</t>
        </is>
      </c>
      <c r="BL1" s="81" t="inlineStr">
        <is>
          <t>Schutzbehältnis empfohlen</t>
        </is>
      </c>
      <c r="BM1" s="81" t="inlineStr">
        <is>
          <t>Schreibmeisterbücher aus Liste von A. Wendler</t>
        </is>
      </c>
      <c r="BN1" s="81"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22" t="inlineStr">
        <is>
          <t>Halbpergamentband</t>
        </is>
      </c>
      <c r="H2" s="110" t="inlineStr">
        <is>
          <t>bis 25 cm</t>
        </is>
      </c>
      <c r="I2" s="122" t="inlineStr">
        <is>
          <t>80° bis 110°, einseitig digitalisierbar?</t>
        </is>
      </c>
      <c r="J2" s="122" t="inlineStr">
        <is>
          <t>fester Rücken mit Schmuckprägung, gefaltete Blätter</t>
        </is>
      </c>
      <c r="K2" s="64" t="n"/>
      <c r="L2" s="64" t="n"/>
      <c r="M2" s="64" t="inlineStr">
        <is>
          <t>Signaturfahne austauschen</t>
        </is>
      </c>
      <c r="N2" s="64" t="n">
        <v>0</v>
      </c>
      <c r="O2" s="64" t="n"/>
      <c r="P2" s="64" t="n"/>
      <c r="Q2" s="64" t="n"/>
      <c r="R2" s="64" t="n"/>
      <c r="BB2" s="74">
        <f>#REF!+#REF!</f>
        <v/>
      </c>
      <c r="BM2" s="76" t="inlineStr">
        <is>
          <t>x</t>
        </is>
      </c>
      <c r="BN2" s="76"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22" t="inlineStr">
        <is>
          <t>Ledereinband</t>
        </is>
      </c>
      <c r="H3" s="110" t="inlineStr">
        <is>
          <t>bis 25 cm</t>
        </is>
      </c>
      <c r="I3" s="122" t="inlineStr">
        <is>
          <t>180°</t>
        </is>
      </c>
      <c r="J3" s="122" t="inlineStr">
        <is>
          <t>fester Rücken mit Schmuckprägung, gefaltete Blätter</t>
        </is>
      </c>
      <c r="K3" s="64" t="n"/>
      <c r="L3" s="64" t="n"/>
      <c r="M3" s="64" t="n"/>
      <c r="N3" s="64" t="n">
        <v>0</v>
      </c>
      <c r="O3" s="64" t="n"/>
      <c r="P3" s="64" t="n"/>
      <c r="Q3" s="64" t="n"/>
      <c r="R3" s="64" t="n"/>
      <c r="X3" s="79" t="inlineStr">
        <is>
          <t>L</t>
        </is>
      </c>
      <c r="AA3" s="79" t="inlineStr">
        <is>
          <t>f/V</t>
        </is>
      </c>
      <c r="AG3" s="79" t="inlineStr">
        <is>
          <t>Pa</t>
        </is>
      </c>
      <c r="AN3" s="79" t="inlineStr">
        <is>
          <t>x</t>
        </is>
      </c>
      <c r="AU3" s="79" t="inlineStr">
        <is>
          <t>max 110</t>
        </is>
      </c>
      <c r="BA3" s="81" t="inlineStr">
        <is>
          <t>n</t>
        </is>
      </c>
      <c r="BB3" s="74">
        <f>#REF!+#REF!</f>
        <v/>
      </c>
      <c r="BM3" s="76" t="inlineStr">
        <is>
          <t>x</t>
        </is>
      </c>
      <c r="BN3" s="76"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22" t="inlineStr">
        <is>
          <t>Ledereinband</t>
        </is>
      </c>
      <c r="H4" s="110" t="inlineStr">
        <is>
          <t>bis 25 cm</t>
        </is>
      </c>
      <c r="I4" s="122" t="inlineStr">
        <is>
          <t>80° bis 110°, einseitig digitalisierbar?</t>
        </is>
      </c>
      <c r="J4" s="122" t="inlineStr">
        <is>
          <t>fester Rücken mit Schmuckprägung</t>
        </is>
      </c>
      <c r="K4" s="64" t="n"/>
      <c r="L4" s="64" t="inlineStr">
        <is>
          <t xml:space="preserve">Papierumschlag </t>
        </is>
      </c>
      <c r="M4" s="64" t="inlineStr">
        <is>
          <t>Ja, Signaturfahne austauschen</t>
        </is>
      </c>
      <c r="N4" s="64" t="n">
        <v>0</v>
      </c>
      <c r="O4" s="64" t="n"/>
      <c r="P4" s="64" t="n"/>
      <c r="Q4" s="64" t="n"/>
      <c r="R4" s="64" t="n"/>
      <c r="BB4" s="74">
        <f>#REF!+#REF!</f>
        <v/>
      </c>
      <c r="BM4" s="76" t="inlineStr">
        <is>
          <t>x</t>
        </is>
      </c>
      <c r="BN4" s="76"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22" t="inlineStr">
        <is>
          <t>Halbpergamentband</t>
        </is>
      </c>
      <c r="H5" s="110" t="inlineStr">
        <is>
          <t>bis 25 cm</t>
        </is>
      </c>
      <c r="I5" s="122" t="inlineStr">
        <is>
          <t>80° bis 110°, einseitig digitalisierbar?</t>
        </is>
      </c>
      <c r="J5" s="122" t="inlineStr">
        <is>
          <t>hohler Rücken</t>
        </is>
      </c>
      <c r="K5" s="64" t="n"/>
      <c r="L5" s="64" t="inlineStr">
        <is>
          <t>Kassette</t>
        </is>
      </c>
      <c r="M5" s="64" t="inlineStr">
        <is>
          <t>Nein</t>
        </is>
      </c>
      <c r="N5" s="64" t="n">
        <v>0</v>
      </c>
      <c r="O5" s="64" t="n"/>
      <c r="P5" s="64" t="n"/>
      <c r="Q5" s="64" t="n"/>
      <c r="R5" s="64" t="n"/>
      <c r="BB5" s="74">
        <f>#REF!+#REF!</f>
        <v/>
      </c>
      <c r="BM5" s="76" t="inlineStr">
        <is>
          <t>x</t>
        </is>
      </c>
      <c r="BN5" s="76"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22" t="inlineStr">
        <is>
          <t>Halbledereinband</t>
        </is>
      </c>
      <c r="H6" s="110" t="inlineStr">
        <is>
          <t>bis 42 cm</t>
        </is>
      </c>
      <c r="I6" s="122" t="inlineStr">
        <is>
          <t>180°</t>
        </is>
      </c>
      <c r="J6" s="122" t="n"/>
      <c r="K6" s="64" t="n"/>
      <c r="L6" s="64" t="n"/>
      <c r="M6" s="64" t="n"/>
      <c r="N6" s="64" t="n">
        <v>2</v>
      </c>
      <c r="O6" s="64" t="n"/>
      <c r="P6" s="64" t="n"/>
      <c r="Q6" s="64" t="n"/>
      <c r="R6" s="64" t="n"/>
      <c r="X6" s="79" t="inlineStr">
        <is>
          <t>HL</t>
        </is>
      </c>
      <c r="AA6" s="79" t="inlineStr">
        <is>
          <t>f</t>
        </is>
      </c>
      <c r="AG6" s="79" t="inlineStr">
        <is>
          <t>Pa</t>
        </is>
      </c>
      <c r="AP6" s="79" t="inlineStr">
        <is>
          <t>x</t>
        </is>
      </c>
      <c r="AU6" s="79" t="n">
        <v>110</v>
      </c>
      <c r="BA6" s="81" t="inlineStr">
        <is>
          <t>n</t>
        </is>
      </c>
      <c r="BB6" s="74">
        <f>#REF!+#REF!</f>
        <v/>
      </c>
      <c r="BM6" s="76" t="inlineStr">
        <is>
          <t>x</t>
        </is>
      </c>
      <c r="BN6" s="76"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22" t="inlineStr">
        <is>
          <t>Ledereinband</t>
        </is>
      </c>
      <c r="H7" s="110" t="inlineStr">
        <is>
          <t>bis 25 cm</t>
        </is>
      </c>
      <c r="I7" s="122" t="inlineStr">
        <is>
          <t>80° bis 110°, einseitig digitalisierbar?</t>
        </is>
      </c>
      <c r="J7" s="122" t="inlineStr">
        <is>
          <t>fester Rücken mit Schmuckprägung</t>
        </is>
      </c>
      <c r="K7" s="64" t="n"/>
      <c r="L7" s="64" t="inlineStr">
        <is>
          <t>Archivkarton</t>
        </is>
      </c>
      <c r="M7" s="64" t="inlineStr">
        <is>
          <t>Nein</t>
        </is>
      </c>
      <c r="N7" s="64" t="n">
        <v>0</v>
      </c>
      <c r="O7" s="64" t="n"/>
      <c r="P7" s="64" t="n"/>
      <c r="Q7" s="64" t="n"/>
      <c r="R7" s="64" t="n"/>
      <c r="BB7" s="74">
        <f>#REF!+#REF!</f>
        <v/>
      </c>
      <c r="BM7" s="76" t="inlineStr">
        <is>
          <t>x</t>
        </is>
      </c>
      <c r="BN7" s="76"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22" t="inlineStr">
        <is>
          <t>Halbledereinband</t>
        </is>
      </c>
      <c r="H8" s="110" t="inlineStr">
        <is>
          <t>bis 35 cm</t>
        </is>
      </c>
      <c r="I8" s="122" t="inlineStr">
        <is>
          <t>180°</t>
        </is>
      </c>
      <c r="J8" s="122" t="n"/>
      <c r="K8" s="64" t="n"/>
      <c r="L8" s="64" t="n"/>
      <c r="M8" s="64" t="n"/>
      <c r="N8" s="64" t="n">
        <v>2</v>
      </c>
      <c r="O8" s="64" t="n"/>
      <c r="P8" s="64" t="n"/>
      <c r="Q8" s="64" t="n"/>
      <c r="R8" s="64" t="n"/>
      <c r="U8" s="79" t="inlineStr">
        <is>
          <t>QF (44x36)</t>
        </is>
      </c>
      <c r="X8" s="79" t="inlineStr">
        <is>
          <t>HG</t>
        </is>
      </c>
      <c r="AA8" s="79" t="inlineStr">
        <is>
          <t>h/E</t>
        </is>
      </c>
      <c r="AG8" s="79" t="inlineStr">
        <is>
          <t>Pa</t>
        </is>
      </c>
      <c r="AP8" s="79" t="inlineStr">
        <is>
          <t>x</t>
        </is>
      </c>
      <c r="AU8" s="79" t="n">
        <v>180</v>
      </c>
      <c r="BA8" s="81" t="inlineStr">
        <is>
          <t>ja vor</t>
        </is>
      </c>
      <c r="BB8" s="74">
        <f>#REF!+#REF!</f>
        <v/>
      </c>
      <c r="BM8" s="76" t="inlineStr">
        <is>
          <t>x</t>
        </is>
      </c>
      <c r="BN8" s="76"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22" t="inlineStr">
        <is>
          <t>Papier- oder Pappeinband</t>
        </is>
      </c>
      <c r="H9" s="110" t="inlineStr">
        <is>
          <t>&gt; 42 cm</t>
        </is>
      </c>
      <c r="I9" s="122" t="inlineStr">
        <is>
          <t>180°</t>
        </is>
      </c>
      <c r="J9" s="122" t="n"/>
      <c r="K9" s="64" t="n"/>
      <c r="L9" s="64" t="n"/>
      <c r="M9" s="64" t="n"/>
      <c r="N9" s="64" t="n">
        <v>2</v>
      </c>
      <c r="O9" s="64" t="n"/>
      <c r="P9" s="64" t="n"/>
      <c r="Q9" s="64" t="n"/>
      <c r="R9" s="64" t="n"/>
      <c r="T9" s="79" t="inlineStr">
        <is>
          <t>38x43</t>
        </is>
      </c>
      <c r="X9" s="79" t="inlineStr">
        <is>
          <t>Pa</t>
        </is>
      </c>
      <c r="AA9" s="79" t="inlineStr">
        <is>
          <t>h/E</t>
        </is>
      </c>
      <c r="AG9" s="79" t="inlineStr">
        <is>
          <t>Pa</t>
        </is>
      </c>
      <c r="AP9" s="79" t="inlineStr">
        <is>
          <t>x</t>
        </is>
      </c>
      <c r="AU9" s="79" t="n">
        <v>110</v>
      </c>
      <c r="BA9" s="81" t="inlineStr">
        <is>
          <t>n</t>
        </is>
      </c>
      <c r="BB9" s="74">
        <f>#REF!+#REF!</f>
        <v/>
      </c>
      <c r="BI9" s="79" t="inlineStr">
        <is>
          <t>x</t>
        </is>
      </c>
      <c r="BJ9" s="113" t="inlineStr">
        <is>
          <t>Gelenke sind kaputt aber stabil, Umschlag anfertigen</t>
        </is>
      </c>
      <c r="BM9" s="76" t="inlineStr">
        <is>
          <t>x</t>
        </is>
      </c>
      <c r="BN9" s="76"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22" t="inlineStr">
        <is>
          <t>Ledereinband</t>
        </is>
      </c>
      <c r="H10" s="110" t="inlineStr">
        <is>
          <t>bis 42 cm</t>
        </is>
      </c>
      <c r="I10" s="122" t="inlineStr">
        <is>
          <t>80° bis 110°, einseitig digitalisierbar?</t>
        </is>
      </c>
      <c r="J10" s="122" t="n"/>
      <c r="K10" s="64" t="n"/>
      <c r="L10" s="64" t="inlineStr">
        <is>
          <t>Kassette</t>
        </is>
      </c>
      <c r="M10" s="64" t="inlineStr">
        <is>
          <t>Nein</t>
        </is>
      </c>
      <c r="N10" s="64" t="n">
        <v>0</v>
      </c>
      <c r="O10" s="64" t="n"/>
      <c r="P10" s="64" t="n"/>
      <c r="Q10" s="64" t="n"/>
      <c r="R10" s="64" t="n"/>
      <c r="X10" s="79" t="inlineStr">
        <is>
          <t>L</t>
        </is>
      </c>
      <c r="Z10" s="79" t="inlineStr">
        <is>
          <t>x</t>
        </is>
      </c>
      <c r="AA10" s="79" t="inlineStr">
        <is>
          <t>f</t>
        </is>
      </c>
      <c r="AG10" s="79" t="inlineStr">
        <is>
          <t>Pa</t>
        </is>
      </c>
      <c r="AP10" s="79" t="inlineStr">
        <is>
          <t>x</t>
        </is>
      </c>
      <c r="AU10" s="79" t="n">
        <v>110</v>
      </c>
      <c r="BA10" s="81" t="inlineStr">
        <is>
          <t>n</t>
        </is>
      </c>
      <c r="BB10" s="74">
        <f>#REF!+#REF!</f>
        <v/>
      </c>
      <c r="BD10" s="79" t="inlineStr">
        <is>
          <t>Gewebe</t>
        </is>
      </c>
      <c r="BM10" s="76" t="inlineStr">
        <is>
          <t>x</t>
        </is>
      </c>
      <c r="BN10" s="76"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22" t="inlineStr">
        <is>
          <t>Ledereinband</t>
        </is>
      </c>
      <c r="H11" s="110" t="inlineStr">
        <is>
          <t>bis 25 cm</t>
        </is>
      </c>
      <c r="I11" s="122" t="inlineStr">
        <is>
          <t>80° bis 110°, einseitig digitalisierbar?</t>
        </is>
      </c>
      <c r="J11" s="122" t="inlineStr">
        <is>
          <t>fester Rücken mit Schmuckprägung</t>
        </is>
      </c>
      <c r="K11" s="64" t="n"/>
      <c r="L11" s="64" t="inlineStr">
        <is>
          <t>Kassette</t>
        </is>
      </c>
      <c r="M11" s="64" t="inlineStr">
        <is>
          <t>Nein</t>
        </is>
      </c>
      <c r="N11" s="64" t="n">
        <v>0</v>
      </c>
      <c r="O11" s="64" t="n"/>
      <c r="P11" s="64" t="n"/>
      <c r="Q11" s="64" t="n"/>
      <c r="R11" s="64" t="n"/>
      <c r="BB11" s="74">
        <f>#REF!+#REF!</f>
        <v/>
      </c>
      <c r="BM11" s="76" t="inlineStr">
        <is>
          <t>x</t>
        </is>
      </c>
      <c r="BN11" s="76"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22" t="inlineStr">
        <is>
          <t>Halbpergamentband</t>
        </is>
      </c>
      <c r="H12" s="110" t="inlineStr">
        <is>
          <t>bis 25 cm</t>
        </is>
      </c>
      <c r="I12" s="122" t="inlineStr">
        <is>
          <t>80° bis 110°, einseitig digitalisierbar?</t>
        </is>
      </c>
      <c r="J12" s="122" t="inlineStr">
        <is>
          <t>fester Rücken mit Schmuckprägung</t>
        </is>
      </c>
      <c r="K12" s="64" t="n"/>
      <c r="L12" s="64" t="inlineStr">
        <is>
          <t>Archivkarton</t>
        </is>
      </c>
      <c r="M12" s="64" t="inlineStr">
        <is>
          <t>Nein</t>
        </is>
      </c>
      <c r="N12" s="64" t="n">
        <v>0</v>
      </c>
      <c r="O12" s="64" t="n"/>
      <c r="P12" s="64" t="n"/>
      <c r="Q12" s="64" t="n"/>
      <c r="R12" s="64" t="n"/>
      <c r="BB12" s="74">
        <f>#REF!+#REF!</f>
        <v/>
      </c>
      <c r="BM12" s="76" t="inlineStr">
        <is>
          <t>x</t>
        </is>
      </c>
      <c r="BN12" s="76"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22" t="inlineStr">
        <is>
          <t>Papier- oder Pappeinband</t>
        </is>
      </c>
      <c r="H13" s="110" t="inlineStr">
        <is>
          <t>&gt; 42 cm</t>
        </is>
      </c>
      <c r="I13" s="122" t="inlineStr">
        <is>
          <t>180°</t>
        </is>
      </c>
      <c r="J13" s="122" t="n"/>
      <c r="K13" s="64" t="n"/>
      <c r="L13" s="64" t="inlineStr">
        <is>
          <t xml:space="preserve">Papierumschlag </t>
        </is>
      </c>
      <c r="M13" s="64" t="inlineStr">
        <is>
          <t>Ja</t>
        </is>
      </c>
      <c r="N13" s="64" t="n">
        <v>1</v>
      </c>
      <c r="O13" s="64" t="n"/>
      <c r="P13" s="64" t="n"/>
      <c r="Q13" s="64" t="n"/>
      <c r="R13" s="64" t="n"/>
      <c r="X13" s="79" t="inlineStr">
        <is>
          <t>HG</t>
        </is>
      </c>
      <c r="AA13" s="79" t="inlineStr">
        <is>
          <t>h/E</t>
        </is>
      </c>
      <c r="AG13" s="79" t="inlineStr">
        <is>
          <t>Pa</t>
        </is>
      </c>
      <c r="AP13" s="79" t="inlineStr">
        <is>
          <t>x</t>
        </is>
      </c>
      <c r="AU13" s="79" t="n">
        <v>110</v>
      </c>
      <c r="BA13" s="81" t="inlineStr">
        <is>
          <t>n</t>
        </is>
      </c>
      <c r="BB13" s="74">
        <f>#REF!+#REF!</f>
        <v/>
      </c>
      <c r="BH13" s="79" t="inlineStr">
        <is>
          <t>x sauer</t>
        </is>
      </c>
      <c r="BI13" s="79" t="inlineStr">
        <is>
          <t>x</t>
        </is>
      </c>
      <c r="BN13" s="76"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22" t="inlineStr">
        <is>
          <t>Papier- oder Pappeinband</t>
        </is>
      </c>
      <c r="H14" s="110" t="inlineStr">
        <is>
          <t>bis 35 cm</t>
        </is>
      </c>
      <c r="I14" s="122" t="inlineStr">
        <is>
          <t>180°</t>
        </is>
      </c>
      <c r="J14" s="122" t="n"/>
      <c r="K14" s="64" t="n"/>
      <c r="L14" s="64" t="inlineStr">
        <is>
          <t xml:space="preserve">Papierumschlag </t>
        </is>
      </c>
      <c r="M14" s="64" t="inlineStr">
        <is>
          <t>Ja</t>
        </is>
      </c>
      <c r="N14" s="64" t="n">
        <v>1</v>
      </c>
      <c r="O14" s="64" t="n"/>
      <c r="P14" s="64" t="n"/>
      <c r="Q14" s="64" t="n"/>
      <c r="R14" s="64" t="n"/>
      <c r="U14" s="79" t="inlineStr">
        <is>
          <t>QF (43x30)</t>
        </is>
      </c>
      <c r="X14" s="79" t="inlineStr">
        <is>
          <t>Pa</t>
        </is>
      </c>
      <c r="AA14" s="79" t="inlineStr">
        <is>
          <t>h/E</t>
        </is>
      </c>
      <c r="AG14" s="79" t="inlineStr">
        <is>
          <t>Pa</t>
        </is>
      </c>
      <c r="AP14" s="79" t="inlineStr">
        <is>
          <t>x</t>
        </is>
      </c>
      <c r="AU14" s="79" t="inlineStr">
        <is>
          <t>max 180</t>
        </is>
      </c>
      <c r="BA14" s="81" t="inlineStr">
        <is>
          <t>ja vor</t>
        </is>
      </c>
      <c r="BB14" s="74">
        <f>#REF!+#REF!</f>
        <v/>
      </c>
      <c r="BH14" s="79" t="inlineStr">
        <is>
          <t>x sauer</t>
        </is>
      </c>
      <c r="BI14" s="79" t="inlineStr">
        <is>
          <t>x</t>
        </is>
      </c>
      <c r="BJ14" s="113" t="inlineStr">
        <is>
          <t>mind. Jurismappe (versteift)</t>
        </is>
      </c>
      <c r="BM14" s="76" t="inlineStr">
        <is>
          <t>x</t>
        </is>
      </c>
      <c r="BN14" s="76"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22" t="inlineStr">
        <is>
          <t>Halbledereinband</t>
        </is>
      </c>
      <c r="H15" s="110" t="inlineStr">
        <is>
          <t>bis 35 cm</t>
        </is>
      </c>
      <c r="I15" s="122" t="inlineStr">
        <is>
          <t>80° bis 110°, einseitig digitalisierbar?</t>
        </is>
      </c>
      <c r="J15" s="122" t="inlineStr">
        <is>
          <t>stark brüchiges Einbandmaterial</t>
        </is>
      </c>
      <c r="K15" s="64" t="n"/>
      <c r="L15" s="64" t="n"/>
      <c r="M15" s="64" t="n"/>
      <c r="N15" s="64" t="n">
        <v>2</v>
      </c>
      <c r="O15" s="64" t="n"/>
      <c r="P15" s="64" t="n"/>
      <c r="Q15" s="64" t="n"/>
      <c r="R15" s="64" t="n"/>
      <c r="U15" s="79" t="inlineStr">
        <is>
          <t>QF (48x29)</t>
        </is>
      </c>
      <c r="X15" s="79" t="inlineStr">
        <is>
          <t>HL</t>
        </is>
      </c>
      <c r="AA15" s="79" t="inlineStr">
        <is>
          <t>h/E</t>
        </is>
      </c>
      <c r="AG15" s="79" t="inlineStr">
        <is>
          <t>Pa</t>
        </is>
      </c>
      <c r="AP15" s="79" t="inlineStr">
        <is>
          <t>x</t>
        </is>
      </c>
      <c r="AU15" s="79" t="n">
        <v>110</v>
      </c>
      <c r="BA15" s="81" t="inlineStr">
        <is>
          <t>ja vor</t>
        </is>
      </c>
      <c r="BB15" s="74">
        <f>#REF!+#REF!</f>
        <v/>
      </c>
      <c r="BM15" s="76" t="inlineStr">
        <is>
          <t>x</t>
        </is>
      </c>
      <c r="BN15" s="76"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22" t="inlineStr">
        <is>
          <t>Papier- oder Pappeinband</t>
        </is>
      </c>
      <c r="H16" s="110" t="inlineStr">
        <is>
          <t>bis 25 cm</t>
        </is>
      </c>
      <c r="I16" s="122" t="inlineStr">
        <is>
          <t>180°</t>
        </is>
      </c>
      <c r="J16" s="122" t="n"/>
      <c r="K16" s="64" t="n"/>
      <c r="L16" s="64" t="inlineStr">
        <is>
          <t>Archivkarton</t>
        </is>
      </c>
      <c r="M16" s="64" t="inlineStr">
        <is>
          <t>Nein</t>
        </is>
      </c>
      <c r="N16" s="64" t="n">
        <v>0</v>
      </c>
      <c r="O16" s="64" t="n"/>
      <c r="P16" s="64" t="n"/>
      <c r="Q16" s="64" t="n"/>
      <c r="R16" s="64" t="n"/>
      <c r="BB16" s="74">
        <f>#REF!+#REF!</f>
        <v/>
      </c>
      <c r="BM16" s="76" t="inlineStr">
        <is>
          <t>x</t>
        </is>
      </c>
      <c r="BN16" s="76"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22" t="inlineStr">
        <is>
          <t>Halbpergamentband</t>
        </is>
      </c>
      <c r="H17" s="110" t="inlineStr">
        <is>
          <t>bis 35 cm</t>
        </is>
      </c>
      <c r="I17" s="122" t="inlineStr">
        <is>
          <t>180°</t>
        </is>
      </c>
      <c r="J17" s="122" t="inlineStr">
        <is>
          <t>hohler Rücken</t>
        </is>
      </c>
      <c r="K17" s="64" t="n"/>
      <c r="L17" s="64" t="n"/>
      <c r="M17" s="64" t="n"/>
      <c r="N17" s="64" t="n">
        <v>0</v>
      </c>
      <c r="O17" s="64" t="n"/>
      <c r="P17" s="64" t="n"/>
      <c r="Q17" s="64" t="n"/>
      <c r="R17" s="64" t="n"/>
      <c r="U17" s="79" t="inlineStr">
        <is>
          <t>QF (43x32)</t>
        </is>
      </c>
      <c r="X17" s="79" t="inlineStr">
        <is>
          <t>HPg</t>
        </is>
      </c>
      <c r="AA17" s="79" t="inlineStr">
        <is>
          <t>h/E</t>
        </is>
      </c>
      <c r="AG17" s="79" t="inlineStr">
        <is>
          <t>Pa</t>
        </is>
      </c>
      <c r="AP17" s="79" t="inlineStr">
        <is>
          <t>x</t>
        </is>
      </c>
      <c r="AU17" s="79" t="n">
        <v>110</v>
      </c>
      <c r="BA17" s="81" t="inlineStr">
        <is>
          <t>ja vor</t>
        </is>
      </c>
      <c r="BB17" s="74">
        <f>#REF!+#REF!</f>
        <v/>
      </c>
      <c r="BM17" s="76" t="inlineStr">
        <is>
          <t>x</t>
        </is>
      </c>
      <c r="BN17" s="76"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22" t="inlineStr">
        <is>
          <t>Halbgewebeband</t>
        </is>
      </c>
      <c r="H18" s="110" t="inlineStr">
        <is>
          <t>bis 35 cm</t>
        </is>
      </c>
      <c r="I18" s="122" t="inlineStr">
        <is>
          <t>180°</t>
        </is>
      </c>
      <c r="J18" s="122" t="n"/>
      <c r="K18" s="64" t="n"/>
      <c r="L18" s="64" t="n"/>
      <c r="M18" s="64" t="n"/>
      <c r="N18" s="64" t="n">
        <v>0</v>
      </c>
      <c r="O18" s="64" t="n"/>
      <c r="P18" s="64" t="n"/>
      <c r="Q18" s="64" t="n"/>
      <c r="R18" s="64" t="n"/>
      <c r="U18" s="79" t="inlineStr">
        <is>
          <t>QF (43x30)</t>
        </is>
      </c>
      <c r="X18" s="79" t="inlineStr">
        <is>
          <t>HG</t>
        </is>
      </c>
      <c r="AA18" s="79" t="inlineStr">
        <is>
          <t>h/E</t>
        </is>
      </c>
      <c r="AG18" s="79" t="inlineStr">
        <is>
          <t>Pa</t>
        </is>
      </c>
      <c r="AP18" s="79" t="inlineStr">
        <is>
          <t>x</t>
        </is>
      </c>
      <c r="AU18" s="79" t="n">
        <v>110</v>
      </c>
      <c r="BA18" s="81" t="inlineStr">
        <is>
          <t>n</t>
        </is>
      </c>
      <c r="BB18" s="74">
        <f>#REF!+#REF!</f>
        <v/>
      </c>
      <c r="BM18" s="76" t="inlineStr">
        <is>
          <t>x</t>
        </is>
      </c>
      <c r="BN18" s="76"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22" t="inlineStr">
        <is>
          <t>Halbledereinband</t>
        </is>
      </c>
      <c r="H19" s="110" t="inlineStr">
        <is>
          <t>bis 25 cm</t>
        </is>
      </c>
      <c r="I19" s="122" t="inlineStr">
        <is>
          <t>180°</t>
        </is>
      </c>
      <c r="J19" s="122" t="n"/>
      <c r="K19" s="64" t="n"/>
      <c r="L19" s="64" t="inlineStr">
        <is>
          <t>Archivkarton</t>
        </is>
      </c>
      <c r="M19" s="64" t="inlineStr">
        <is>
          <t>Nein</t>
        </is>
      </c>
      <c r="N19" s="64" t="n">
        <v>0</v>
      </c>
      <c r="O19" s="64" t="n"/>
      <c r="P19" s="64" t="n"/>
      <c r="Q19" s="64" t="n"/>
      <c r="R19" s="64" t="n"/>
      <c r="BB19" s="74">
        <f>#REF!+#REF!</f>
        <v/>
      </c>
      <c r="BM19" s="76" t="inlineStr">
        <is>
          <t>x</t>
        </is>
      </c>
      <c r="BN19" s="76"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22" t="inlineStr">
        <is>
          <t>Halbpergamentband</t>
        </is>
      </c>
      <c r="H20" s="110" t="inlineStr">
        <is>
          <t>bis 25 cm</t>
        </is>
      </c>
      <c r="I20" s="122" t="inlineStr">
        <is>
          <t>180°</t>
        </is>
      </c>
      <c r="J20" s="122" t="inlineStr">
        <is>
          <t>hohler Rücken</t>
        </is>
      </c>
      <c r="K20" s="64" t="n"/>
      <c r="L20" s="64" t="inlineStr">
        <is>
          <t>Archivkarton</t>
        </is>
      </c>
      <c r="M20" s="64" t="inlineStr">
        <is>
          <t>Nein</t>
        </is>
      </c>
      <c r="N20" s="64" t="n">
        <v>0</v>
      </c>
      <c r="O20" s="64" t="n"/>
      <c r="P20" s="64" t="n"/>
      <c r="Q20" s="64" t="n"/>
      <c r="R20" s="64" t="n"/>
      <c r="BB20" s="74">
        <f>#REF!+#REF!</f>
        <v/>
      </c>
      <c r="BM20" s="76" t="inlineStr">
        <is>
          <t>x</t>
        </is>
      </c>
      <c r="BN20" s="76"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22" t="n"/>
      <c r="H21" s="110" t="n"/>
      <c r="I21" s="122" t="n"/>
      <c r="J21" s="122" t="n"/>
      <c r="K21" s="64" t="n"/>
      <c r="L21" s="64" t="n"/>
      <c r="M21" s="64" t="n"/>
      <c r="N21" s="64" t="n"/>
      <c r="O21" s="64" t="n"/>
      <c r="P21" s="64" t="n"/>
      <c r="Q21" s="64" t="n"/>
      <c r="R21" s="64" t="n"/>
      <c r="BB21" s="74">
        <f>#REF!+#REF!</f>
        <v/>
      </c>
      <c r="BM21" s="76" t="inlineStr">
        <is>
          <t>x</t>
        </is>
      </c>
      <c r="BN21" s="76"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22" t="inlineStr">
        <is>
          <t>Papier- oder Pappeinband</t>
        </is>
      </c>
      <c r="H22" s="110" t="inlineStr">
        <is>
          <t>&gt; 42 cm</t>
        </is>
      </c>
      <c r="I22" s="122" t="inlineStr">
        <is>
          <t>180°</t>
        </is>
      </c>
      <c r="J22" s="122" t="n"/>
      <c r="K22" s="64" t="n"/>
      <c r="L22" s="64" t="inlineStr">
        <is>
          <t xml:space="preserve">Papierumschlag </t>
        </is>
      </c>
      <c r="M22" s="64" t="inlineStr">
        <is>
          <t>Ja</t>
        </is>
      </c>
      <c r="N22" s="64" t="n">
        <v>2</v>
      </c>
      <c r="O22" s="64" t="n"/>
      <c r="P22" s="64" t="n"/>
      <c r="Q22" s="64" t="n"/>
      <c r="R22" s="64" t="n"/>
      <c r="T22" s="79" t="inlineStr">
        <is>
          <t>41x52</t>
        </is>
      </c>
      <c r="X22" s="79" t="inlineStr">
        <is>
          <t>Br</t>
        </is>
      </c>
      <c r="AA22" s="79" t="inlineStr">
        <is>
          <t>h/E</t>
        </is>
      </c>
      <c r="AG22" s="79" t="inlineStr">
        <is>
          <t>Pa</t>
        </is>
      </c>
      <c r="AP22" s="79" t="inlineStr">
        <is>
          <t>x</t>
        </is>
      </c>
      <c r="AU22" s="79" t="n">
        <v>110</v>
      </c>
      <c r="BA22" s="81" t="inlineStr">
        <is>
          <t>ja vor</t>
        </is>
      </c>
      <c r="BB22" s="74">
        <f>#REF!+#REF!</f>
        <v/>
      </c>
      <c r="BH22" s="79" t="inlineStr">
        <is>
          <t>x sauer</t>
        </is>
      </c>
      <c r="BI22" s="79" t="inlineStr">
        <is>
          <t>x</t>
        </is>
      </c>
      <c r="BJ22" s="113" t="inlineStr">
        <is>
          <t>Mappe anfertigen</t>
        </is>
      </c>
      <c r="BM22" s="76" t="inlineStr">
        <is>
          <t>x</t>
        </is>
      </c>
      <c r="BN22" s="76"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22" t="inlineStr">
        <is>
          <t>Halbpergamentband</t>
        </is>
      </c>
      <c r="H23" s="110" t="inlineStr">
        <is>
          <t>&gt; 42 cm</t>
        </is>
      </c>
      <c r="I23" s="122" t="inlineStr">
        <is>
          <t>180°</t>
        </is>
      </c>
      <c r="J23" s="122" t="n"/>
      <c r="K23" s="64" t="n"/>
      <c r="L23" s="64" t="n"/>
      <c r="M23" s="64" t="n"/>
      <c r="N23" s="64" t="n">
        <v>1</v>
      </c>
      <c r="O23" s="64" t="n"/>
      <c r="P23" s="64" t="n"/>
      <c r="Q23" s="64" t="n"/>
      <c r="R23" s="64" t="n"/>
      <c r="T23" s="79" t="inlineStr">
        <is>
          <t>39x52</t>
        </is>
      </c>
      <c r="X23" s="79" t="inlineStr">
        <is>
          <t>HPg</t>
        </is>
      </c>
      <c r="AA23" s="79" t="inlineStr">
        <is>
          <t>h/E</t>
        </is>
      </c>
      <c r="AG23" s="79" t="inlineStr">
        <is>
          <t>Pa</t>
        </is>
      </c>
      <c r="AL23" s="79" t="inlineStr">
        <is>
          <t>x</t>
        </is>
      </c>
      <c r="AP23" s="79" t="inlineStr">
        <is>
          <t>x</t>
        </is>
      </c>
      <c r="AU23" s="79" t="n">
        <v>110</v>
      </c>
      <c r="BA23" s="81" t="inlineStr">
        <is>
          <t>n</t>
        </is>
      </c>
      <c r="BB23" s="74">
        <f>#REF!+#REF!</f>
        <v/>
      </c>
      <c r="BM23" s="76" t="inlineStr">
        <is>
          <t>x</t>
        </is>
      </c>
      <c r="BN23" s="76"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22" t="inlineStr">
        <is>
          <t>Halbledereinband</t>
        </is>
      </c>
      <c r="H24" s="110" t="inlineStr">
        <is>
          <t>&gt; 42 cm</t>
        </is>
      </c>
      <c r="I24" s="122" t="inlineStr">
        <is>
          <t>80° bis 110°, einseitig digitalisierbar?</t>
        </is>
      </c>
      <c r="J24" s="122" t="inlineStr">
        <is>
          <t>stark brüchiges Einbandmaterial</t>
        </is>
      </c>
      <c r="K24" s="64" t="n"/>
      <c r="L24" s="64" t="n"/>
      <c r="M24" s="64" t="n"/>
      <c r="N24" s="64" t="n">
        <v>1</v>
      </c>
      <c r="O24" s="64" t="n"/>
      <c r="P24" s="64" t="n"/>
      <c r="Q24" s="64" t="n"/>
      <c r="R24" s="64" t="n"/>
      <c r="T24" s="79" t="inlineStr">
        <is>
          <t>39x50</t>
        </is>
      </c>
      <c r="X24" s="79" t="inlineStr">
        <is>
          <t>HL</t>
        </is>
      </c>
      <c r="AA24" s="79" t="inlineStr">
        <is>
          <t>h/E</t>
        </is>
      </c>
      <c r="AC24" s="79" t="inlineStr">
        <is>
          <t>x</t>
        </is>
      </c>
      <c r="AG24" s="79" t="inlineStr">
        <is>
          <t>Pa</t>
        </is>
      </c>
      <c r="AP24" s="79" t="inlineStr">
        <is>
          <t>x</t>
        </is>
      </c>
      <c r="AU24" s="79" t="n">
        <v>110</v>
      </c>
      <c r="BA24" s="81" t="inlineStr">
        <is>
          <t>n</t>
        </is>
      </c>
      <c r="BB24" s="74">
        <f>#REF!+#REF!</f>
        <v/>
      </c>
      <c r="BI24" s="79" t="inlineStr">
        <is>
          <t>x</t>
        </is>
      </c>
      <c r="BJ24" s="113" t="inlineStr">
        <is>
          <t>mind. Umschlag wegen pudernden Leder</t>
        </is>
      </c>
      <c r="BL24" s="113" t="inlineStr">
        <is>
          <t>Umschlag (Leder pudert)</t>
        </is>
      </c>
      <c r="BM24" s="76" t="inlineStr">
        <is>
          <t>x</t>
        </is>
      </c>
      <c r="BN24" s="76"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22" t="inlineStr">
        <is>
          <t>Gewebeeinband</t>
        </is>
      </c>
      <c r="H25" s="110" t="inlineStr">
        <is>
          <t>bis 42 cm</t>
        </is>
      </c>
      <c r="I25" s="122" t="inlineStr">
        <is>
          <t>80° bis 110°, einseitig digitalisierbar?</t>
        </is>
      </c>
      <c r="J25" s="122" t="inlineStr">
        <is>
          <t>Schrift bis in den Falz</t>
        </is>
      </c>
      <c r="K25" s="64" t="n"/>
      <c r="L25" s="64" t="n"/>
      <c r="M25" s="64" t="n"/>
      <c r="N25" s="64" t="n">
        <v>0</v>
      </c>
      <c r="O25" s="64" t="n"/>
      <c r="P25" s="64" t="n"/>
      <c r="Q25" s="64" t="n"/>
      <c r="R25" s="64" t="n"/>
      <c r="X25" s="79" t="inlineStr">
        <is>
          <t>HPg</t>
        </is>
      </c>
      <c r="AA25" s="79" t="inlineStr">
        <is>
          <t>h/E</t>
        </is>
      </c>
      <c r="AG25" s="79" t="inlineStr">
        <is>
          <t>Pa</t>
        </is>
      </c>
      <c r="AP25" s="79" t="inlineStr">
        <is>
          <t>x</t>
        </is>
      </c>
      <c r="AU25" s="79" t="n">
        <v>110</v>
      </c>
      <c r="BA25" s="81" t="inlineStr">
        <is>
          <t>n</t>
        </is>
      </c>
      <c r="BB25" s="74">
        <f>#REF!+#REF!</f>
        <v/>
      </c>
      <c r="BM25" s="76" t="inlineStr">
        <is>
          <t>x</t>
        </is>
      </c>
      <c r="BN25" s="76"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22" t="inlineStr">
        <is>
          <t>Halbledereinband</t>
        </is>
      </c>
      <c r="H26" s="110" t="inlineStr">
        <is>
          <t>bis 42 cm</t>
        </is>
      </c>
      <c r="I26" s="122" t="inlineStr">
        <is>
          <t>80° bis 110°, einseitig digitalisierbar?</t>
        </is>
      </c>
      <c r="J26" s="122" t="n"/>
      <c r="K26" s="64" t="n"/>
      <c r="L26" s="64" t="n"/>
      <c r="M26" s="64" t="n"/>
      <c r="N26" s="64" t="n">
        <v>0</v>
      </c>
      <c r="O26" s="64" t="n"/>
      <c r="P26" s="64" t="n"/>
      <c r="Q26" s="64" t="n"/>
      <c r="R26" s="64" t="n"/>
      <c r="X26" s="79" t="inlineStr">
        <is>
          <t>HPg</t>
        </is>
      </c>
      <c r="AA26" s="79" t="inlineStr">
        <is>
          <t>h</t>
        </is>
      </c>
      <c r="AG26" s="79" t="inlineStr">
        <is>
          <t>Pa</t>
        </is>
      </c>
      <c r="AP26" s="79" t="inlineStr">
        <is>
          <t>x</t>
        </is>
      </c>
      <c r="AU26" s="79" t="n">
        <v>110</v>
      </c>
      <c r="BA26" s="81" t="inlineStr">
        <is>
          <t>n</t>
        </is>
      </c>
      <c r="BB26" s="74">
        <f>#REF!+#REF!</f>
        <v/>
      </c>
      <c r="BM26" s="76" t="inlineStr">
        <is>
          <t>x</t>
        </is>
      </c>
      <c r="BN26" s="76"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22" t="inlineStr">
        <is>
          <t>Halbgewebeband</t>
        </is>
      </c>
      <c r="H27" s="110" t="inlineStr">
        <is>
          <t>bis 35 cm</t>
        </is>
      </c>
      <c r="I27" s="122" t="inlineStr">
        <is>
          <t>80° bis 110°, einseitig digitalisierbar?</t>
        </is>
      </c>
      <c r="J27" s="122" t="inlineStr">
        <is>
          <t>hohler Rücken</t>
        </is>
      </c>
      <c r="K27" s="64" t="n"/>
      <c r="L27" s="64" t="n"/>
      <c r="M27" s="64" t="n"/>
      <c r="N27" s="64" t="n">
        <v>1</v>
      </c>
      <c r="O27" s="64" t="n"/>
      <c r="P27" s="64" t="n"/>
      <c r="Q27" s="64" t="n"/>
      <c r="R27" s="64" t="n"/>
      <c r="U27" s="79" t="inlineStr">
        <is>
          <t>QF (49x34)</t>
        </is>
      </c>
      <c r="X27" s="79" t="inlineStr">
        <is>
          <t>HL</t>
        </is>
      </c>
      <c r="Z27" s="79" t="inlineStr">
        <is>
          <t>x</t>
        </is>
      </c>
      <c r="AA27" s="79" t="inlineStr">
        <is>
          <t>h/E</t>
        </is>
      </c>
      <c r="AG27" s="79" t="inlineStr">
        <is>
          <t>Pa</t>
        </is>
      </c>
      <c r="AP27" s="79" t="inlineStr">
        <is>
          <t>x</t>
        </is>
      </c>
      <c r="AU27" s="79" t="n">
        <v>110</v>
      </c>
      <c r="BA27" s="81" t="inlineStr">
        <is>
          <t>n</t>
        </is>
      </c>
      <c r="BB27" s="74">
        <f>#REF!+#REF!</f>
        <v/>
      </c>
      <c r="BM27" s="76" t="inlineStr">
        <is>
          <t>x</t>
        </is>
      </c>
      <c r="BN27" s="76"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22" t="n"/>
      <c r="H28" s="110" t="n"/>
      <c r="I28" s="122" t="n"/>
      <c r="J28" s="122" t="n"/>
      <c r="K28" s="64" t="n"/>
      <c r="L28" s="64" t="n"/>
      <c r="M28" s="64" t="n"/>
      <c r="N28" s="64" t="n"/>
      <c r="O28" s="64" t="n"/>
      <c r="P28" s="64" t="n"/>
      <c r="Q28" s="64" t="n"/>
      <c r="R28" s="64" t="n"/>
      <c r="BB28" s="74">
        <f>#REF!+#REF!</f>
        <v/>
      </c>
      <c r="BM28" s="76" t="inlineStr">
        <is>
          <t>x</t>
        </is>
      </c>
      <c r="BN28" s="76"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22" t="n"/>
      <c r="H29" s="110" t="n"/>
      <c r="I29" s="122" t="n"/>
      <c r="J29" s="122" t="n"/>
      <c r="K29" s="64" t="n"/>
      <c r="L29" s="64" t="n"/>
      <c r="M29" s="64" t="n"/>
      <c r="N29" s="64" t="n"/>
      <c r="O29" s="64" t="n"/>
      <c r="P29" s="64" t="n"/>
      <c r="Q29" s="64" t="n"/>
      <c r="R29" s="64" t="n"/>
      <c r="BB29" s="74">
        <f>#REF!+#REF!</f>
        <v/>
      </c>
      <c r="BM29" s="76" t="inlineStr">
        <is>
          <t>x</t>
        </is>
      </c>
      <c r="BN29" s="76"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22" t="inlineStr">
        <is>
          <t>Halbledereinband</t>
        </is>
      </c>
      <c r="H30" s="110" t="inlineStr">
        <is>
          <t>bis 35 cm</t>
        </is>
      </c>
      <c r="I30" s="122" t="inlineStr">
        <is>
          <t>180°</t>
        </is>
      </c>
      <c r="J30" s="122" t="n"/>
      <c r="K30" s="64" t="n"/>
      <c r="L30" s="64" t="inlineStr">
        <is>
          <t xml:space="preserve">Papierumschlag </t>
        </is>
      </c>
      <c r="M30" s="64" t="inlineStr">
        <is>
          <t>Ja</t>
        </is>
      </c>
      <c r="N30" s="64" t="n">
        <v>2</v>
      </c>
      <c r="O30" s="64" t="n"/>
      <c r="P30" s="64" t="n"/>
      <c r="Q30" s="64" t="n"/>
      <c r="R30" s="64" t="n"/>
      <c r="U30" s="79" t="inlineStr">
        <is>
          <t>QF (44x28)</t>
        </is>
      </c>
      <c r="X30" s="79" t="inlineStr">
        <is>
          <t>HL</t>
        </is>
      </c>
      <c r="AA30" s="79" t="inlineStr">
        <is>
          <t>f</t>
        </is>
      </c>
      <c r="AG30" s="79" t="inlineStr">
        <is>
          <t>Pa</t>
        </is>
      </c>
      <c r="AP30" s="79" t="inlineStr">
        <is>
          <t>x</t>
        </is>
      </c>
      <c r="AU30" s="79" t="inlineStr">
        <is>
          <t>nur 110</t>
        </is>
      </c>
      <c r="BA30" s="81" t="inlineStr">
        <is>
          <t>ja vor</t>
        </is>
      </c>
      <c r="BB30" s="74">
        <f>#REF!+#REF!</f>
        <v/>
      </c>
      <c r="BH30" s="79" t="inlineStr">
        <is>
          <t>x sauer</t>
        </is>
      </c>
      <c r="BI30" s="79" t="inlineStr">
        <is>
          <t>x</t>
        </is>
      </c>
      <c r="BM30" s="76" t="inlineStr">
        <is>
          <t>x</t>
        </is>
      </c>
      <c r="BN30" s="76"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22" t="n"/>
      <c r="H31" s="110" t="n"/>
      <c r="I31" s="122" t="n"/>
      <c r="J31" s="122" t="n"/>
      <c r="K31" s="64" t="n"/>
      <c r="L31" s="64" t="n"/>
      <c r="M31" s="64" t="n"/>
      <c r="N31" s="64" t="n"/>
      <c r="O31" s="64" t="n"/>
      <c r="P31" s="64" t="n"/>
      <c r="Q31" s="64" t="n"/>
      <c r="R31" s="64" t="n"/>
      <c r="BB31" s="74">
        <f>#REF!+#REF!</f>
        <v/>
      </c>
      <c r="BM31" s="76" t="inlineStr">
        <is>
          <t>x</t>
        </is>
      </c>
      <c r="BN31" s="76"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22" t="n"/>
      <c r="H32" s="110" t="n"/>
      <c r="I32" s="122" t="n"/>
      <c r="J32" s="122" t="n"/>
      <c r="K32" s="64" t="n"/>
      <c r="L32" s="64" t="n"/>
      <c r="M32" s="64" t="n"/>
      <c r="N32" s="64" t="n"/>
      <c r="O32" s="64" t="n"/>
      <c r="P32" s="64" t="n"/>
      <c r="Q32" s="64" t="n"/>
      <c r="R32" s="64" t="n"/>
      <c r="BB32" s="74">
        <f>#REF!+#REF!</f>
        <v/>
      </c>
      <c r="BM32" s="76" t="inlineStr">
        <is>
          <t>x</t>
        </is>
      </c>
      <c r="BN32" s="76"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22" t="n"/>
      <c r="H33" s="110" t="n"/>
      <c r="I33" s="122" t="n"/>
      <c r="J33" s="122" t="n"/>
      <c r="K33" s="64" t="n"/>
      <c r="L33" s="64" t="n"/>
      <c r="M33" s="64" t="n"/>
      <c r="N33" s="64" t="n"/>
      <c r="O33" s="64" t="n"/>
      <c r="P33" s="64" t="n"/>
      <c r="Q33" s="64" t="n"/>
      <c r="R33" s="64" t="n"/>
      <c r="BB33" s="74">
        <f>#REF!+#REF!</f>
        <v/>
      </c>
      <c r="BM33" s="76" t="inlineStr">
        <is>
          <t>x</t>
        </is>
      </c>
      <c r="BN33" s="76"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22" t="n"/>
      <c r="H34" s="110" t="n"/>
      <c r="I34" s="122" t="n"/>
      <c r="J34" s="122" t="n"/>
      <c r="K34" s="64" t="n"/>
      <c r="L34" s="64" t="n"/>
      <c r="M34" s="64" t="n"/>
      <c r="N34" s="64" t="n"/>
      <c r="O34" s="64" t="n"/>
      <c r="P34" s="64" t="n"/>
      <c r="Q34" s="64" t="n"/>
      <c r="R34" s="64" t="n"/>
      <c r="BB34" s="74">
        <f>#REF!+#REF!</f>
        <v/>
      </c>
      <c r="BM34" s="76" t="inlineStr">
        <is>
          <t>x</t>
        </is>
      </c>
      <c r="BN34" s="76"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22" t="n"/>
      <c r="H35" s="110" t="n"/>
      <c r="I35" s="122" t="n"/>
      <c r="J35" s="122" t="n"/>
      <c r="K35" s="64" t="n"/>
      <c r="L35" s="64" t="n"/>
      <c r="M35" s="64" t="n"/>
      <c r="N35" s="64" t="n"/>
      <c r="O35" s="64" t="n"/>
      <c r="P35" s="64" t="n"/>
      <c r="Q35" s="64" t="n"/>
      <c r="R35" s="64" t="n"/>
      <c r="BB35" s="74">
        <f>#REF!+#REF!</f>
        <v/>
      </c>
      <c r="BM35" s="76" t="inlineStr">
        <is>
          <t>x</t>
        </is>
      </c>
      <c r="BN35" s="76"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22" t="inlineStr">
        <is>
          <t>Papier- oder Pappeinband</t>
        </is>
      </c>
      <c r="H36" s="110" t="inlineStr">
        <is>
          <t>bis 25 cm</t>
        </is>
      </c>
      <c r="I36" s="122" t="inlineStr">
        <is>
          <t>180°</t>
        </is>
      </c>
      <c r="J36" s="122" t="n"/>
      <c r="K36" s="64" t="n"/>
      <c r="L36" s="64" t="inlineStr">
        <is>
          <t>Archivkarton</t>
        </is>
      </c>
      <c r="M36" s="64" t="inlineStr">
        <is>
          <t>Nein</t>
        </is>
      </c>
      <c r="N36" s="64" t="n">
        <v>2</v>
      </c>
      <c r="O36" s="64" t="n"/>
      <c r="P36" s="64" t="n"/>
      <c r="Q36" s="64" t="n"/>
      <c r="R36" s="64" t="n"/>
      <c r="BB36" s="74">
        <f>#REF!+#REF!</f>
        <v/>
      </c>
      <c r="BM36" s="76" t="inlineStr">
        <is>
          <t>x</t>
        </is>
      </c>
      <c r="BN36" s="76"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22" t="inlineStr">
        <is>
          <t>Halbledereinband</t>
        </is>
      </c>
      <c r="H37" s="110" t="inlineStr">
        <is>
          <t>bis 25 cm</t>
        </is>
      </c>
      <c r="I37" s="122" t="inlineStr">
        <is>
          <t>80° bis 110°, einseitig digitalisierbar?</t>
        </is>
      </c>
      <c r="J37" s="122" t="inlineStr">
        <is>
          <t>hohler Rücken, stark brüchiges Einbandmaterial</t>
        </is>
      </c>
      <c r="K37" s="64" t="n"/>
      <c r="L37" s="64" t="n"/>
      <c r="M37" s="64" t="n"/>
      <c r="N37" s="64" t="n">
        <v>1</v>
      </c>
      <c r="O37" s="64" t="n"/>
      <c r="P37" s="64" t="n"/>
      <c r="Q37" s="64" t="n"/>
      <c r="R37" s="64" t="n"/>
      <c r="U37" s="79" t="inlineStr">
        <is>
          <t>QF (44x16)</t>
        </is>
      </c>
      <c r="X37" s="79" t="inlineStr">
        <is>
          <t>HL</t>
        </is>
      </c>
      <c r="AA37" s="79" t="inlineStr">
        <is>
          <t>h/E</t>
        </is>
      </c>
      <c r="AG37" s="79" t="inlineStr">
        <is>
          <t>Pa</t>
        </is>
      </c>
      <c r="AP37" s="79" t="inlineStr">
        <is>
          <t>x</t>
        </is>
      </c>
      <c r="AU37" s="79" t="n">
        <v>110</v>
      </c>
      <c r="BA37" s="81" t="inlineStr">
        <is>
          <t>n</t>
        </is>
      </c>
      <c r="BB37" s="74">
        <f>#REF!+#REF!</f>
        <v/>
      </c>
      <c r="BM37" s="76" t="inlineStr">
        <is>
          <t>x</t>
        </is>
      </c>
      <c r="BN37" s="76"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22" t="n"/>
      <c r="H38" s="110" t="n"/>
      <c r="I38" s="122" t="n"/>
      <c r="J38" s="122" t="n"/>
      <c r="K38" s="64" t="n"/>
      <c r="L38" s="64" t="n"/>
      <c r="M38" s="64" t="n"/>
      <c r="N38" s="64" t="n"/>
      <c r="O38" s="64" t="n"/>
      <c r="P38" s="64" t="n"/>
      <c r="Q38" s="64" t="n"/>
      <c r="R38" s="64" t="n"/>
      <c r="BB38" s="74">
        <f>#REF!+#REF!</f>
        <v/>
      </c>
      <c r="BM38" s="76" t="inlineStr">
        <is>
          <t>x</t>
        </is>
      </c>
      <c r="BN38" s="76"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22" t="inlineStr">
        <is>
          <t>Papier- oder Pappeinband</t>
        </is>
      </c>
      <c r="H39" s="110" t="inlineStr">
        <is>
          <t>bis 25 cm</t>
        </is>
      </c>
      <c r="I39" s="122" t="inlineStr">
        <is>
          <t>180°</t>
        </is>
      </c>
      <c r="J39" s="122" t="inlineStr">
        <is>
          <t>hohler Rücken</t>
        </is>
      </c>
      <c r="K39" s="64" t="n"/>
      <c r="L39" s="64" t="inlineStr">
        <is>
          <t>Archivkarton</t>
        </is>
      </c>
      <c r="M39" s="64" t="inlineStr">
        <is>
          <t>Nein</t>
        </is>
      </c>
      <c r="N39" s="64" t="n">
        <v>0</v>
      </c>
      <c r="O39" s="64" t="n"/>
      <c r="P39" s="64" t="inlineStr">
        <is>
          <t>Papierumschlag muss erneuert werden</t>
        </is>
      </c>
      <c r="Q39" s="64" t="n"/>
      <c r="R39" s="64" t="n"/>
      <c r="BB39" s="74">
        <f>#REF!+#REF!</f>
        <v/>
      </c>
      <c r="BM39" s="76" t="inlineStr">
        <is>
          <t>x</t>
        </is>
      </c>
      <c r="BN39" s="76"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22" t="inlineStr">
        <is>
          <t>Halbledereinband</t>
        </is>
      </c>
      <c r="H40" s="110" t="inlineStr">
        <is>
          <t>bis 42 cm</t>
        </is>
      </c>
      <c r="I40" s="122" t="inlineStr">
        <is>
          <t>80° bis 110°, einseitig digitalisierbar?</t>
        </is>
      </c>
      <c r="J40" s="122" t="n"/>
      <c r="K40" s="64" t="n"/>
      <c r="L40" s="64" t="n"/>
      <c r="M40" s="64" t="n"/>
      <c r="N40" s="64" t="n">
        <v>1</v>
      </c>
      <c r="O40" s="64" t="n"/>
      <c r="P40" s="64" t="n"/>
      <c r="Q40" s="64" t="n"/>
      <c r="R40" s="64" t="n"/>
      <c r="X40" s="79" t="inlineStr">
        <is>
          <t>HPg</t>
        </is>
      </c>
      <c r="AA40" s="79" t="inlineStr">
        <is>
          <t>h</t>
        </is>
      </c>
      <c r="AG40" s="79" t="inlineStr">
        <is>
          <t>Pa</t>
        </is>
      </c>
      <c r="AP40" s="79" t="inlineStr">
        <is>
          <t>x</t>
        </is>
      </c>
      <c r="AU40" s="79" t="n">
        <v>110</v>
      </c>
      <c r="BA40" s="81" t="inlineStr">
        <is>
          <t>n</t>
        </is>
      </c>
      <c r="BB40" s="74">
        <f>#REF!+#REF!</f>
        <v/>
      </c>
      <c r="BM40" s="76" t="inlineStr">
        <is>
          <t>x</t>
        </is>
      </c>
      <c r="BN40" s="76" t="inlineStr">
        <is>
          <t>x</t>
        </is>
      </c>
    </row>
    <row r="41">
      <c r="A41" s="64" t="n"/>
      <c r="B41" s="64" t="inlineStr">
        <is>
          <t>L-1601-168582546</t>
        </is>
      </c>
      <c r="C41" s="64" t="inlineStr">
        <is>
          <t>999590898</t>
        </is>
      </c>
      <c r="D41" s="66" t="n"/>
      <c r="E41" s="64" t="inlineStr">
        <is>
          <t>Bö B I 408</t>
        </is>
      </c>
      <c r="F41" s="64" t="n"/>
      <c r="G41" s="122" t="n"/>
      <c r="H41" s="110" t="n"/>
      <c r="I41" s="122" t="n"/>
      <c r="J41" s="122" t="n"/>
      <c r="K41" s="64" t="n"/>
      <c r="L41" s="64" t="n"/>
      <c r="M41" s="64" t="n"/>
      <c r="N41" s="64" t="n"/>
      <c r="O41" s="64" t="n"/>
      <c r="P41" s="64" t="n"/>
      <c r="Q41" s="64" t="n"/>
      <c r="R41" s="64" t="n"/>
      <c r="BB41" s="74">
        <f>#REF!+#REF!</f>
        <v/>
      </c>
      <c r="BM41" s="76" t="inlineStr">
        <is>
          <t>x</t>
        </is>
      </c>
      <c r="BN41" s="76"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22" t="inlineStr">
        <is>
          <t>Ledereinband</t>
        </is>
      </c>
      <c r="H42" s="110" t="inlineStr">
        <is>
          <t>bis 25 cm</t>
        </is>
      </c>
      <c r="I42" s="122" t="inlineStr">
        <is>
          <t>80° bis 110°, einseitig digitalisierbar?</t>
        </is>
      </c>
      <c r="J42" s="122" t="inlineStr">
        <is>
          <t>gefaltete Blätter</t>
        </is>
      </c>
      <c r="K42" s="64" t="n"/>
      <c r="L42" s="64" t="inlineStr">
        <is>
          <t>Kassette</t>
        </is>
      </c>
      <c r="M42" s="64" t="inlineStr">
        <is>
          <t>Nein</t>
        </is>
      </c>
      <c r="N42" s="64" t="n">
        <v>0</v>
      </c>
      <c r="O42" s="64" t="n"/>
      <c r="P42" s="64" t="n"/>
      <c r="Q42" s="64" t="n"/>
      <c r="R42" s="64" t="n"/>
      <c r="X42" s="79" t="inlineStr">
        <is>
          <t>L</t>
        </is>
      </c>
      <c r="Z42" s="79" t="inlineStr">
        <is>
          <t>x</t>
        </is>
      </c>
      <c r="AA42" s="79" t="inlineStr">
        <is>
          <t>f</t>
        </is>
      </c>
      <c r="AG42" s="79" t="inlineStr">
        <is>
          <t>Pa</t>
        </is>
      </c>
      <c r="AN42" s="79" t="inlineStr">
        <is>
          <t>x</t>
        </is>
      </c>
      <c r="AO42" s="81" t="inlineStr">
        <is>
          <t>B: 17x21
F: 25x36</t>
        </is>
      </c>
      <c r="AP42" s="79" t="inlineStr">
        <is>
          <t>x</t>
        </is>
      </c>
      <c r="AR42" s="79" t="inlineStr">
        <is>
          <t>x</t>
        </is>
      </c>
      <c r="AU42" s="79" t="n">
        <v>110</v>
      </c>
      <c r="AZ42" s="79" t="inlineStr">
        <is>
          <t>x</t>
        </is>
      </c>
      <c r="BA42" s="81" t="inlineStr">
        <is>
          <t>n</t>
        </is>
      </c>
      <c r="BB42" s="74">
        <f>#REF!+#REF!</f>
        <v/>
      </c>
      <c r="BD42" s="79" t="inlineStr">
        <is>
          <t>Wellpappe</t>
        </is>
      </c>
      <c r="BM42" s="76" t="inlineStr">
        <is>
          <t>x</t>
        </is>
      </c>
      <c r="BN42" s="76"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22" t="inlineStr">
        <is>
          <t>Ledereinband</t>
        </is>
      </c>
      <c r="H43" s="110" t="inlineStr">
        <is>
          <t>bis 35 cm</t>
        </is>
      </c>
      <c r="I43" s="122" t="inlineStr">
        <is>
          <t>180°</t>
        </is>
      </c>
      <c r="J43" s="122" t="inlineStr">
        <is>
          <t>hohler Rücken</t>
        </is>
      </c>
      <c r="K43" s="64" t="n"/>
      <c r="L43" s="64" t="inlineStr">
        <is>
          <t>Archivkarton</t>
        </is>
      </c>
      <c r="M43" s="64" t="inlineStr">
        <is>
          <t>Nein</t>
        </is>
      </c>
      <c r="N43" s="64" t="n">
        <v>0</v>
      </c>
      <c r="O43" s="64" t="n"/>
      <c r="P43" s="64" t="n"/>
      <c r="Q43" s="64" t="n"/>
      <c r="R43" s="64" t="n"/>
      <c r="BB43" s="74">
        <f>#REF!+#REF!</f>
        <v/>
      </c>
      <c r="BM43" s="76" t="inlineStr">
        <is>
          <t>x</t>
        </is>
      </c>
      <c r="BN43" s="76"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22" t="inlineStr">
        <is>
          <t>Halbgewebeband</t>
        </is>
      </c>
      <c r="H44" s="110" t="inlineStr">
        <is>
          <t>bis 42 cm</t>
        </is>
      </c>
      <c r="I44" s="122" t="inlineStr">
        <is>
          <t>80° bis 110°, einseitig digitalisierbar?</t>
        </is>
      </c>
      <c r="J44" s="122" t="n"/>
      <c r="K44" s="64" t="n"/>
      <c r="L44" s="64" t="n"/>
      <c r="M44" s="64" t="n"/>
      <c r="N44" s="64" t="n">
        <v>0</v>
      </c>
      <c r="O44" s="64" t="n"/>
      <c r="P44" s="64" t="n"/>
      <c r="Q44" s="64" t="n"/>
      <c r="R44" s="64" t="n"/>
      <c r="BB44" s="74">
        <f>#REF!+#REF!</f>
        <v/>
      </c>
      <c r="BM44" s="76" t="inlineStr">
        <is>
          <t>x</t>
        </is>
      </c>
      <c r="BN44" s="76"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22" t="inlineStr">
        <is>
          <t>Papier- oder Pappeinband</t>
        </is>
      </c>
      <c r="H45" s="110" t="inlineStr">
        <is>
          <t>bis 25 cm</t>
        </is>
      </c>
      <c r="I45" s="122" t="inlineStr">
        <is>
          <t>180°</t>
        </is>
      </c>
      <c r="J45" s="122" t="inlineStr">
        <is>
          <t>hohler Rücken</t>
        </is>
      </c>
      <c r="K45" s="64" t="n"/>
      <c r="L45" s="64" t="inlineStr">
        <is>
          <t>Archivkarton</t>
        </is>
      </c>
      <c r="M45" s="64" t="inlineStr">
        <is>
          <t>Nein</t>
        </is>
      </c>
      <c r="N45" s="64" t="n">
        <v>0</v>
      </c>
      <c r="O45" s="64" t="n"/>
      <c r="P45" s="64" t="n"/>
      <c r="Q45" s="64" t="n"/>
      <c r="R45" s="64" t="n"/>
      <c r="BB45" s="74">
        <f>#REF!+#REF!</f>
        <v/>
      </c>
      <c r="BM45" s="76" t="inlineStr">
        <is>
          <t>x</t>
        </is>
      </c>
      <c r="BN45" s="76"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22" t="inlineStr">
        <is>
          <t>Halbpergamentband</t>
        </is>
      </c>
      <c r="H46" s="110" t="inlineStr">
        <is>
          <t>bis 25 cm</t>
        </is>
      </c>
      <c r="I46" s="122" t="inlineStr">
        <is>
          <t>180°</t>
        </is>
      </c>
      <c r="J46" s="122" t="inlineStr">
        <is>
          <t>hohler Rücken</t>
        </is>
      </c>
      <c r="K46" s="64" t="n"/>
      <c r="L46" s="64" t="inlineStr">
        <is>
          <t>Archivkarton</t>
        </is>
      </c>
      <c r="M46" s="64" t="inlineStr">
        <is>
          <t>Nein</t>
        </is>
      </c>
      <c r="N46" s="64" t="n">
        <v>0</v>
      </c>
      <c r="O46" s="64" t="n"/>
      <c r="P46" s="64" t="n"/>
      <c r="Q46" s="64" t="n"/>
      <c r="R46" s="64" t="n"/>
      <c r="BB46" s="74">
        <f>#REF!+#REF!</f>
        <v/>
      </c>
      <c r="BM46" s="76" t="inlineStr">
        <is>
          <t>x</t>
        </is>
      </c>
      <c r="BN46" s="76"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22" t="inlineStr">
        <is>
          <t>Ledereinband</t>
        </is>
      </c>
      <c r="H47" s="110" t="inlineStr">
        <is>
          <t>bis 25 cm</t>
        </is>
      </c>
      <c r="I47" s="122" t="inlineStr">
        <is>
          <t>180°</t>
        </is>
      </c>
      <c r="J47" s="122" t="n"/>
      <c r="K47" s="64" t="n"/>
      <c r="L47" s="64" t="inlineStr">
        <is>
          <t>Archivkarton</t>
        </is>
      </c>
      <c r="M47" s="64" t="inlineStr">
        <is>
          <t>Nein</t>
        </is>
      </c>
      <c r="N47" s="64" t="n">
        <v>0</v>
      </c>
      <c r="O47" s="64" t="n"/>
      <c r="P47" s="64" t="n"/>
      <c r="Q47" s="64" t="n"/>
      <c r="R47" s="64" t="n"/>
      <c r="BB47" s="74">
        <f>#REF!+#REF!</f>
        <v/>
      </c>
      <c r="BM47" s="76" t="inlineStr">
        <is>
          <t>x</t>
        </is>
      </c>
      <c r="BN47" s="76"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22" t="inlineStr">
        <is>
          <t>Papier- oder Pappeinband</t>
        </is>
      </c>
      <c r="H48" s="110" t="inlineStr">
        <is>
          <t>bis 35 cm</t>
        </is>
      </c>
      <c r="I48" s="122" t="inlineStr">
        <is>
          <t>80° bis 110°, einseitig digitalisierbar?</t>
        </is>
      </c>
      <c r="J48" s="122" t="n"/>
      <c r="K48" s="64" t="n"/>
      <c r="L48" s="64" t="n"/>
      <c r="M48" s="64" t="n"/>
      <c r="N48" s="64" t="n">
        <v>1</v>
      </c>
      <c r="O48" s="64" t="n"/>
      <c r="P48" s="64" t="n"/>
      <c r="Q48" s="64" t="n"/>
      <c r="R48" s="64" t="n"/>
      <c r="U48" s="79" t="inlineStr">
        <is>
          <t>QF (47x35)</t>
        </is>
      </c>
      <c r="X48" s="79" t="inlineStr">
        <is>
          <t>Br</t>
        </is>
      </c>
      <c r="AA48" s="79" t="inlineStr">
        <is>
          <t>f</t>
        </is>
      </c>
      <c r="AG48" s="79" t="inlineStr">
        <is>
          <t>Pa</t>
        </is>
      </c>
      <c r="AP48" s="79" t="inlineStr">
        <is>
          <t>x</t>
        </is>
      </c>
      <c r="AU48" s="79" t="n">
        <v>110</v>
      </c>
      <c r="BA48" s="81" t="inlineStr">
        <is>
          <t>n</t>
        </is>
      </c>
      <c r="BB48" s="74">
        <f>#REF!+#REF!</f>
        <v/>
      </c>
      <c r="BM48" s="76" t="inlineStr">
        <is>
          <t>x</t>
        </is>
      </c>
      <c r="BN48" s="76"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22" t="inlineStr">
        <is>
          <t>Papier- oder Pappeinband</t>
        </is>
      </c>
      <c r="H49" s="110" t="inlineStr">
        <is>
          <t>bis 42 cm</t>
        </is>
      </c>
      <c r="I49" s="122" t="inlineStr">
        <is>
          <t>80° bis 110°, einseitig digitalisierbar?</t>
        </is>
      </c>
      <c r="J49" s="122" t="n"/>
      <c r="K49" s="64" t="n"/>
      <c r="L49" s="64" t="n"/>
      <c r="M49" s="64" t="n"/>
      <c r="N49" s="64" t="n">
        <v>0</v>
      </c>
      <c r="O49" s="64" t="n"/>
      <c r="P49" s="64" t="n"/>
      <c r="Q49" s="64" t="n"/>
      <c r="R49" s="64" t="n"/>
      <c r="S49" s="81" t="inlineStr">
        <is>
          <t>ausgeliehen an Mitarbeiten</t>
        </is>
      </c>
      <c r="BB49" s="74">
        <f>#REF!+#REF!</f>
        <v/>
      </c>
      <c r="BM49" s="76" t="inlineStr">
        <is>
          <t>x</t>
        </is>
      </c>
      <c r="BN49" s="76"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22" t="inlineStr">
        <is>
          <t>Halbgewebeband</t>
        </is>
      </c>
      <c r="H50" s="110" t="inlineStr">
        <is>
          <t>bis 25 cm</t>
        </is>
      </c>
      <c r="I50" s="122" t="inlineStr">
        <is>
          <t>180°</t>
        </is>
      </c>
      <c r="J50" s="122" t="inlineStr">
        <is>
          <t>hohler Rücken</t>
        </is>
      </c>
      <c r="K50" s="64" t="n"/>
      <c r="L50" s="64" t="inlineStr">
        <is>
          <t>Archivkarton</t>
        </is>
      </c>
      <c r="M50" s="64" t="inlineStr">
        <is>
          <t>Nein</t>
        </is>
      </c>
      <c r="N50" s="64" t="n">
        <v>0</v>
      </c>
      <c r="O50" s="64" t="n"/>
      <c r="P50" s="64" t="n"/>
      <c r="Q50" s="64" t="n"/>
      <c r="R50" s="64" t="n"/>
      <c r="BB50" s="74">
        <f>#REF!+#REF!</f>
        <v/>
      </c>
      <c r="BM50" s="76" t="inlineStr">
        <is>
          <t>x</t>
        </is>
      </c>
      <c r="BN50" s="76"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22" t="inlineStr">
        <is>
          <t>Halbledereinband</t>
        </is>
      </c>
      <c r="H51" s="110" t="inlineStr">
        <is>
          <t>bis 42 cm</t>
        </is>
      </c>
      <c r="I51" s="122" t="inlineStr">
        <is>
          <t>80° bis 110°, einseitig digitalisierbar?</t>
        </is>
      </c>
      <c r="J51" s="122" t="inlineStr">
        <is>
          <t>gefaltete Blätter, stark brüchiges Einbandmaterial</t>
        </is>
      </c>
      <c r="K51" s="64" t="n"/>
      <c r="L51" s="64" t="inlineStr">
        <is>
          <t xml:space="preserve">Papierumschlag </t>
        </is>
      </c>
      <c r="M51" s="64" t="inlineStr">
        <is>
          <t>Ja</t>
        </is>
      </c>
      <c r="N51" s="64" t="n">
        <v>2</v>
      </c>
      <c r="O51" s="64" t="n"/>
      <c r="P51" s="64" t="n"/>
      <c r="Q51" s="64" t="n"/>
      <c r="R51" s="64" t="n"/>
      <c r="X51" s="79" t="inlineStr">
        <is>
          <t>HL</t>
        </is>
      </c>
      <c r="AA51" s="79" t="inlineStr">
        <is>
          <t>f/V</t>
        </is>
      </c>
      <c r="AG51" s="79" t="inlineStr">
        <is>
          <t>Pa</t>
        </is>
      </c>
      <c r="AP51" s="79" t="inlineStr">
        <is>
          <t>x</t>
        </is>
      </c>
      <c r="AU51" s="79" t="inlineStr">
        <is>
          <t>max 110</t>
        </is>
      </c>
      <c r="BA51" s="81" t="inlineStr">
        <is>
          <t>ja vor</t>
        </is>
      </c>
      <c r="BB51" s="74">
        <f>#REF!+#REF!</f>
        <v/>
      </c>
      <c r="BH51" s="79" t="inlineStr">
        <is>
          <t>x sauer</t>
        </is>
      </c>
      <c r="BI51" s="79" t="inlineStr">
        <is>
          <t>x</t>
        </is>
      </c>
      <c r="BM51" s="76" t="inlineStr">
        <is>
          <t>x</t>
        </is>
      </c>
      <c r="BN51" s="76"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22" t="n"/>
      <c r="H52" s="110" t="inlineStr">
        <is>
          <t>bis 42 cm</t>
        </is>
      </c>
      <c r="I52" s="122" t="n"/>
      <c r="J52" s="122" t="n"/>
      <c r="K52" s="64" t="n"/>
      <c r="L52" s="64" t="n"/>
      <c r="M52" s="64" t="n"/>
      <c r="N52" s="64" t="n"/>
      <c r="O52" s="64" t="n"/>
      <c r="P52" s="64" t="n"/>
      <c r="Q52" s="64" t="n"/>
      <c r="R52" s="64" t="n"/>
      <c r="U52" s="79" t="inlineStr">
        <is>
          <t>QF (50x39)</t>
        </is>
      </c>
      <c r="X52" s="79" t="inlineStr">
        <is>
          <t>HL</t>
        </is>
      </c>
      <c r="AA52" s="79" t="inlineStr">
        <is>
          <t>h/E</t>
        </is>
      </c>
      <c r="AG52" s="79" t="inlineStr">
        <is>
          <t>Pa</t>
        </is>
      </c>
      <c r="AP52" s="79" t="inlineStr">
        <is>
          <t>x</t>
        </is>
      </c>
      <c r="AU52" s="79" t="n">
        <v>110</v>
      </c>
      <c r="BA52" s="81" t="inlineStr">
        <is>
          <t>ja vor</t>
        </is>
      </c>
      <c r="BB52" s="74">
        <f>#REF!+#REF!</f>
        <v/>
      </c>
      <c r="BH52" s="79" t="inlineStr">
        <is>
          <t>x sauer</t>
        </is>
      </c>
      <c r="BI52" s="79" t="inlineStr">
        <is>
          <t>x</t>
        </is>
      </c>
      <c r="BM52" s="76" t="inlineStr">
        <is>
          <t>x</t>
        </is>
      </c>
      <c r="BN52" s="76"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22" t="inlineStr">
        <is>
          <t>Papier- oder Pappeinband</t>
        </is>
      </c>
      <c r="H53" s="110" t="inlineStr">
        <is>
          <t>bis 25 cm</t>
        </is>
      </c>
      <c r="I53" s="122" t="inlineStr">
        <is>
          <t>80° bis 110°, einseitig digitalisierbar?</t>
        </is>
      </c>
      <c r="J53" s="122" t="inlineStr">
        <is>
          <t>hohler Rücken</t>
        </is>
      </c>
      <c r="K53" s="64" t="n"/>
      <c r="L53" s="64" t="inlineStr">
        <is>
          <t>Archivkarton</t>
        </is>
      </c>
      <c r="M53" s="64" t="inlineStr">
        <is>
          <t>Nein</t>
        </is>
      </c>
      <c r="N53" s="64" t="n">
        <v>0</v>
      </c>
      <c r="O53" s="64" t="n"/>
      <c r="P53" s="64" t="n"/>
      <c r="Q53" s="64" t="n"/>
      <c r="R53" s="64" t="n"/>
      <c r="X53" s="79" t="inlineStr">
        <is>
          <t>Pa</t>
        </is>
      </c>
      <c r="AA53" s="79" t="inlineStr">
        <is>
          <t>h/E</t>
        </is>
      </c>
      <c r="AG53" s="79" t="inlineStr">
        <is>
          <t>Pa</t>
        </is>
      </c>
      <c r="AU53" s="79" t="n">
        <v>110</v>
      </c>
      <c r="BA53" s="81" t="inlineStr">
        <is>
          <t>n</t>
        </is>
      </c>
      <c r="BB53" s="74">
        <f>#REF!+#REF!</f>
        <v/>
      </c>
      <c r="BG53" s="79" t="inlineStr">
        <is>
          <t>x</t>
        </is>
      </c>
      <c r="BM53" s="76" t="inlineStr">
        <is>
          <t>x</t>
        </is>
      </c>
      <c r="BN53" s="76"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22" t="inlineStr">
        <is>
          <t>Papier- oder Pappeinband</t>
        </is>
      </c>
      <c r="H54" s="110" t="inlineStr">
        <is>
          <t>bis 25 cm</t>
        </is>
      </c>
      <c r="I54" s="122" t="inlineStr">
        <is>
          <t>80° bis 110°, einseitig digitalisierbar?</t>
        </is>
      </c>
      <c r="J54" s="122" t="inlineStr">
        <is>
          <t>hohler Rücken</t>
        </is>
      </c>
      <c r="K54" s="64" t="n"/>
      <c r="L54" s="64" t="inlineStr">
        <is>
          <t>Archivkarton</t>
        </is>
      </c>
      <c r="M54" s="64" t="inlineStr">
        <is>
          <t>Nein</t>
        </is>
      </c>
      <c r="N54" s="64" t="n">
        <v>0</v>
      </c>
      <c r="O54" s="64" t="n"/>
      <c r="P54" s="64" t="n"/>
      <c r="Q54" s="64" t="n"/>
      <c r="R54" s="64" t="n"/>
      <c r="X54" s="79" t="inlineStr">
        <is>
          <t>Pa</t>
        </is>
      </c>
      <c r="AA54" s="79" t="inlineStr">
        <is>
          <t>h/E</t>
        </is>
      </c>
      <c r="AG54" s="79" t="inlineStr">
        <is>
          <t>Pa</t>
        </is>
      </c>
      <c r="AU54" s="79" t="n">
        <v>110</v>
      </c>
      <c r="BA54" s="81" t="inlineStr">
        <is>
          <t>n</t>
        </is>
      </c>
      <c r="BB54" s="74">
        <f>#REF!+#REF!</f>
        <v/>
      </c>
      <c r="BG54" s="79" t="inlineStr">
        <is>
          <t>x</t>
        </is>
      </c>
      <c r="BN54" s="76"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22" t="n"/>
      <c r="H55" s="110" t="inlineStr">
        <is>
          <t>bis 42 cm</t>
        </is>
      </c>
      <c r="I55" s="122" t="n"/>
      <c r="J55" s="122" t="n"/>
      <c r="K55" s="64" t="n"/>
      <c r="L55" s="64" t="n"/>
      <c r="M55" s="64" t="n"/>
      <c r="N55" s="64" t="n"/>
      <c r="O55" s="64" t="n"/>
      <c r="P55" s="64" t="n"/>
      <c r="Q55" s="64" t="n"/>
      <c r="R55" s="64" t="n"/>
      <c r="U55" s="79" t="inlineStr">
        <is>
          <t>QF (50x39)</t>
        </is>
      </c>
      <c r="X55" s="79" t="inlineStr">
        <is>
          <t>HL</t>
        </is>
      </c>
      <c r="AA55" s="79" t="inlineStr">
        <is>
          <t>h/E</t>
        </is>
      </c>
      <c r="AG55" s="79" t="inlineStr">
        <is>
          <t>Pa</t>
        </is>
      </c>
      <c r="AP55" s="79" t="inlineStr">
        <is>
          <t>x</t>
        </is>
      </c>
      <c r="AU55" s="79" t="n">
        <v>110</v>
      </c>
      <c r="BA55" s="81" t="inlineStr">
        <is>
          <t>n</t>
        </is>
      </c>
      <c r="BB55" s="74">
        <f>#REF!+#REF!</f>
        <v/>
      </c>
      <c r="BH55" s="79" t="inlineStr">
        <is>
          <t>x sauer</t>
        </is>
      </c>
      <c r="BI55" s="79" t="inlineStr">
        <is>
          <t>x</t>
        </is>
      </c>
      <c r="BN55" s="76"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22" t="inlineStr">
        <is>
          <t>Halbledereinband</t>
        </is>
      </c>
      <c r="H56" s="110" t="inlineStr">
        <is>
          <t>bis 25 cm</t>
        </is>
      </c>
      <c r="I56" s="122" t="inlineStr">
        <is>
          <t>80° bis 110°, einseitig digitalisierbar?</t>
        </is>
      </c>
      <c r="J56" s="122" t="inlineStr">
        <is>
          <t>hohler Rücken</t>
        </is>
      </c>
      <c r="K56" s="64" t="n"/>
      <c r="L56" s="64" t="inlineStr">
        <is>
          <t>Kassette</t>
        </is>
      </c>
      <c r="M56" s="64" t="inlineStr">
        <is>
          <t>Nein</t>
        </is>
      </c>
      <c r="N56" s="64" t="n">
        <v>0</v>
      </c>
      <c r="O56" s="64" t="n"/>
      <c r="P56" s="64" t="n"/>
      <c r="Q56" s="64" t="n"/>
      <c r="R56" s="64" t="n"/>
      <c r="X56" s="79" t="inlineStr">
        <is>
          <t>HL</t>
        </is>
      </c>
      <c r="Z56" s="79" t="inlineStr">
        <is>
          <t>x</t>
        </is>
      </c>
      <c r="AA56" s="79" t="inlineStr">
        <is>
          <t>h/E</t>
        </is>
      </c>
      <c r="AG56" s="79" t="inlineStr">
        <is>
          <t>Pa</t>
        </is>
      </c>
      <c r="AU56" s="79" t="n">
        <v>110</v>
      </c>
      <c r="BA56" s="81" t="inlineStr">
        <is>
          <t>n</t>
        </is>
      </c>
      <c r="BB56" s="74">
        <f>#REF!+#REF!</f>
        <v/>
      </c>
      <c r="BD56" s="79" t="inlineStr">
        <is>
          <t>Wellpappe</t>
        </is>
      </c>
      <c r="BM56" s="76" t="inlineStr">
        <is>
          <t>x</t>
        </is>
      </c>
      <c r="BN56" s="76"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22" t="n"/>
      <c r="H57" s="110" t="n"/>
      <c r="I57" s="122" t="n"/>
      <c r="J57" s="122" t="n"/>
      <c r="K57" s="64" t="n"/>
      <c r="L57" s="64" t="n"/>
      <c r="M57" s="64" t="n"/>
      <c r="N57" s="64" t="n"/>
      <c r="O57" s="64" t="n"/>
      <c r="P57" s="64" t="n"/>
      <c r="Q57" s="64" t="n"/>
      <c r="R57" s="64" t="n"/>
      <c r="BB57" s="74">
        <f>#REF!+#REF!</f>
        <v/>
      </c>
      <c r="BD57" s="79" t="inlineStr">
        <is>
          <t>Wellpappe</t>
        </is>
      </c>
      <c r="BM57" s="76" t="inlineStr">
        <is>
          <t>x</t>
        </is>
      </c>
      <c r="BN57" s="76"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22" t="n"/>
      <c r="H58" s="110" t="n"/>
      <c r="I58" s="122" t="n"/>
      <c r="J58" s="122" t="n"/>
      <c r="K58" s="64" t="n"/>
      <c r="L58" s="64" t="n"/>
      <c r="M58" s="64" t="n"/>
      <c r="N58" s="64" t="n"/>
      <c r="O58" s="64" t="n"/>
      <c r="P58" s="64" t="n"/>
      <c r="Q58" s="64" t="n"/>
      <c r="R58" s="64" t="n"/>
      <c r="BB58" s="74">
        <f>#REF!+#REF!</f>
        <v/>
      </c>
      <c r="BD58" s="79" t="inlineStr">
        <is>
          <t>Wellpappe</t>
        </is>
      </c>
      <c r="BM58" s="76" t="inlineStr">
        <is>
          <t>x</t>
        </is>
      </c>
      <c r="BN58" s="76"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22" t="inlineStr">
        <is>
          <t>Halbgewebeband</t>
        </is>
      </c>
      <c r="H59" s="110" t="inlineStr">
        <is>
          <t>&gt; 42 cm</t>
        </is>
      </c>
      <c r="I59" s="122" t="inlineStr">
        <is>
          <t>80° bis 110°, einseitig digitalisierbar?</t>
        </is>
      </c>
      <c r="J59" s="122" t="n"/>
      <c r="K59" s="64" t="n"/>
      <c r="L59" s="64" t="n"/>
      <c r="M59" s="64" t="n"/>
      <c r="N59" s="64" t="n">
        <v>1</v>
      </c>
      <c r="O59" s="64" t="n"/>
      <c r="P59" s="64" t="n"/>
      <c r="Q59" s="64" t="n"/>
      <c r="R59" s="64" t="n"/>
      <c r="X59" s="79" t="inlineStr">
        <is>
          <t>HPg</t>
        </is>
      </c>
      <c r="AA59" s="79" t="inlineStr">
        <is>
          <t>h/E</t>
        </is>
      </c>
      <c r="AG59" s="79" t="inlineStr">
        <is>
          <t>Pa</t>
        </is>
      </c>
      <c r="AP59" s="79" t="inlineStr">
        <is>
          <t>x</t>
        </is>
      </c>
      <c r="AU59" s="79" t="n">
        <v>110</v>
      </c>
      <c r="BA59" s="81" t="inlineStr">
        <is>
          <t>n</t>
        </is>
      </c>
      <c r="BB59" s="74">
        <f>#REF!+#REF!</f>
        <v/>
      </c>
      <c r="BD59" s="79" t="inlineStr">
        <is>
          <t>Wellpappe</t>
        </is>
      </c>
      <c r="BM59" s="76" t="inlineStr">
        <is>
          <t>x</t>
        </is>
      </c>
      <c r="BN59" s="76"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22" t="inlineStr">
        <is>
          <t>Halbledereinband</t>
        </is>
      </c>
      <c r="H60" s="110" t="inlineStr">
        <is>
          <t>bis 42 cm</t>
        </is>
      </c>
      <c r="I60" s="122" t="inlineStr">
        <is>
          <t>180°</t>
        </is>
      </c>
      <c r="J60" s="122" t="n"/>
      <c r="K60" s="64" t="n"/>
      <c r="L60" s="64" t="n"/>
      <c r="M60" s="64" t="n"/>
      <c r="N60" s="64" t="n">
        <v>1</v>
      </c>
      <c r="O60" s="64" t="n"/>
      <c r="P60" s="64" t="n"/>
      <c r="Q60" s="64" t="n"/>
      <c r="R60" s="64" t="n"/>
      <c r="X60" s="79" t="inlineStr">
        <is>
          <t>HL</t>
        </is>
      </c>
      <c r="AA60" s="79" t="inlineStr">
        <is>
          <t>h/E</t>
        </is>
      </c>
      <c r="AG60" s="79" t="inlineStr">
        <is>
          <t>Pa</t>
        </is>
      </c>
      <c r="AP60" s="79" t="inlineStr">
        <is>
          <t>x</t>
        </is>
      </c>
      <c r="AU60" s="79" t="n">
        <v>110</v>
      </c>
      <c r="BA60" s="81" t="inlineStr">
        <is>
          <t>n</t>
        </is>
      </c>
      <c r="BB60" s="74">
        <f>#REF!+#REF!</f>
        <v/>
      </c>
      <c r="BD60" s="79" t="inlineStr">
        <is>
          <t>Wellpappe</t>
        </is>
      </c>
      <c r="BM60" s="76" t="inlineStr">
        <is>
          <t>x</t>
        </is>
      </c>
      <c r="BN60" s="76"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22" t="inlineStr">
        <is>
          <t>Halbgewebeband</t>
        </is>
      </c>
      <c r="H61" s="110" t="inlineStr">
        <is>
          <t>bis 42 cm</t>
        </is>
      </c>
      <c r="I61" s="122" t="inlineStr">
        <is>
          <t>180°</t>
        </is>
      </c>
      <c r="J61" s="122" t="inlineStr">
        <is>
          <t>Schrift bis in den Falz</t>
        </is>
      </c>
      <c r="K61" s="64" t="n"/>
      <c r="L61" s="64" t="n"/>
      <c r="M61" s="64" t="n"/>
      <c r="N61" s="64" t="n">
        <v>0</v>
      </c>
      <c r="O61" s="64" t="n"/>
      <c r="P61" s="64" t="n"/>
      <c r="Q61" s="64" t="n"/>
      <c r="R61" s="64" t="n"/>
      <c r="X61" s="79" t="inlineStr">
        <is>
          <t>HG</t>
        </is>
      </c>
      <c r="AA61" s="79" t="inlineStr">
        <is>
          <t>h/E</t>
        </is>
      </c>
      <c r="AG61" s="79" t="inlineStr">
        <is>
          <t>Pa</t>
        </is>
      </c>
      <c r="AN61" s="79" t="inlineStr">
        <is>
          <t>x</t>
        </is>
      </c>
      <c r="AO61" s="81" t="inlineStr">
        <is>
          <t>B: 26x41
F: 54x41</t>
        </is>
      </c>
      <c r="AP61" s="79" t="inlineStr">
        <is>
          <t>x</t>
        </is>
      </c>
      <c r="AQ61" s="79" t="inlineStr">
        <is>
          <t>K</t>
        </is>
      </c>
      <c r="AR61" s="79" t="inlineStr">
        <is>
          <t>x</t>
        </is>
      </c>
      <c r="AU61" s="79" t="n">
        <v>180</v>
      </c>
      <c r="BA61" s="81" t="inlineStr">
        <is>
          <t>n</t>
        </is>
      </c>
      <c r="BB61" s="74">
        <f>#REF!+#REF!</f>
        <v/>
      </c>
      <c r="BD61" s="79" t="inlineStr">
        <is>
          <t>Wellpappe</t>
        </is>
      </c>
      <c r="BM61" s="76" t="inlineStr">
        <is>
          <t>x</t>
        </is>
      </c>
      <c r="BN61" s="76"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22" t="n"/>
      <c r="H62" s="110" t="n"/>
      <c r="I62" s="122" t="n"/>
      <c r="J62" s="122" t="n"/>
      <c r="K62" s="64" t="n"/>
      <c r="L62" s="64" t="n"/>
      <c r="M62" s="64" t="n"/>
      <c r="N62" s="64" t="n"/>
      <c r="O62" s="64" t="n"/>
      <c r="P62" s="64" t="n"/>
      <c r="Q62" s="64" t="n"/>
      <c r="R62" s="64" t="n"/>
      <c r="BB62" s="74">
        <f>#REF!+#REF!</f>
        <v/>
      </c>
      <c r="BD62" s="79" t="inlineStr">
        <is>
          <t>Wellpappe</t>
        </is>
      </c>
      <c r="BM62" s="76" t="inlineStr">
        <is>
          <t>x</t>
        </is>
      </c>
      <c r="BN62" s="76" t="inlineStr">
        <is>
          <t>x</t>
        </is>
      </c>
    </row>
    <row r="63">
      <c r="A63" s="64" t="n">
        <v>63</v>
      </c>
      <c r="B63" s="64" t="inlineStr">
        <is>
          <t>L-1731-171148738</t>
        </is>
      </c>
      <c r="C63" s="64" t="inlineStr">
        <is>
          <t>1000784134</t>
        </is>
      </c>
      <c r="D63" s="66" t="n"/>
      <c r="E63" s="64" t="inlineStr">
        <is>
          <t>Bö B I 449/2°</t>
        </is>
      </c>
      <c r="F63" s="64" t="n"/>
      <c r="G63" s="122" t="n"/>
      <c r="H63" s="110" t="n"/>
      <c r="I63" s="122" t="n"/>
      <c r="J63" s="122" t="n"/>
      <c r="K63" s="64" t="n"/>
      <c r="L63" s="64" t="n"/>
      <c r="M63" s="64" t="n"/>
      <c r="N63" s="64" t="n"/>
      <c r="O63" s="64" t="n"/>
      <c r="P63" s="64" t="n"/>
      <c r="Q63" s="64" t="n"/>
      <c r="R63" s="64" t="n"/>
      <c r="BB63" s="74">
        <f>#REF!+#REF!</f>
        <v/>
      </c>
      <c r="BD63" s="79" t="inlineStr">
        <is>
          <t>Wellpappe</t>
        </is>
      </c>
      <c r="BM63" s="76"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22" t="inlineStr">
        <is>
          <t>Halbledereinband</t>
        </is>
      </c>
      <c r="H64" s="110" t="inlineStr">
        <is>
          <t>&gt; 42 cm</t>
        </is>
      </c>
      <c r="I64" s="122" t="inlineStr">
        <is>
          <t>180°</t>
        </is>
      </c>
      <c r="J64" s="122" t="n"/>
      <c r="K64" s="64" t="n"/>
      <c r="L64" s="64" t="n"/>
      <c r="M64" s="64" t="n"/>
      <c r="N64" s="64" t="n">
        <v>0</v>
      </c>
      <c r="O64" s="64" t="n"/>
      <c r="P64" s="64" t="n"/>
      <c r="Q64" s="64" t="n"/>
      <c r="R64" s="64" t="n"/>
      <c r="T64" s="79" t="inlineStr">
        <is>
          <t>39x51</t>
        </is>
      </c>
      <c r="X64" s="79" t="inlineStr">
        <is>
          <t>HL</t>
        </is>
      </c>
      <c r="AA64" s="79" t="inlineStr">
        <is>
          <t>h/E</t>
        </is>
      </c>
      <c r="AG64" s="79" t="inlineStr">
        <is>
          <t>Pa</t>
        </is>
      </c>
      <c r="AP64" s="79" t="inlineStr">
        <is>
          <t>x</t>
        </is>
      </c>
      <c r="AU64" s="79" t="n">
        <v>110</v>
      </c>
      <c r="BA64" s="81" t="inlineStr">
        <is>
          <t>n</t>
        </is>
      </c>
      <c r="BB64" s="74">
        <f>#REF!+#REF!</f>
        <v/>
      </c>
      <c r="BD64" s="79" t="inlineStr">
        <is>
          <t>Wellpappe</t>
        </is>
      </c>
      <c r="BM64" s="76" t="inlineStr">
        <is>
          <t>x</t>
        </is>
      </c>
      <c r="BN64" s="76"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22" t="inlineStr">
        <is>
          <t>Halbgewebeband</t>
        </is>
      </c>
      <c r="H65" s="110" t="inlineStr">
        <is>
          <t>bis 42 cm</t>
        </is>
      </c>
      <c r="I65" s="122" t="inlineStr">
        <is>
          <t>80° bis 110°, einseitig digitalisierbar?</t>
        </is>
      </c>
      <c r="J65" s="122" t="n"/>
      <c r="K65" s="64" t="n"/>
      <c r="L65" s="64" t="n"/>
      <c r="M65" s="64" t="n"/>
      <c r="N65" s="64" t="n">
        <v>0</v>
      </c>
      <c r="O65" s="64" t="n"/>
      <c r="P65" s="64" t="n"/>
      <c r="Q65" s="64" t="n"/>
      <c r="R65" s="64" t="n"/>
      <c r="X65" s="79" t="inlineStr">
        <is>
          <t>HPg</t>
        </is>
      </c>
      <c r="AA65" s="79" t="inlineStr">
        <is>
          <t>h/E</t>
        </is>
      </c>
      <c r="AG65" s="79" t="inlineStr">
        <is>
          <t>Pa</t>
        </is>
      </c>
      <c r="AP65" s="79" t="inlineStr">
        <is>
          <t>x</t>
        </is>
      </c>
      <c r="AU65" s="79" t="n">
        <v>110</v>
      </c>
      <c r="BA65" s="81" t="inlineStr">
        <is>
          <t>n</t>
        </is>
      </c>
      <c r="BB65" s="74">
        <f>#REF!+#REF!</f>
        <v/>
      </c>
      <c r="BD65" s="79" t="inlineStr">
        <is>
          <t>Wellpappe</t>
        </is>
      </c>
      <c r="BM65" s="76" t="inlineStr">
        <is>
          <t>x</t>
        </is>
      </c>
      <c r="BN65" s="76"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22" t="inlineStr">
        <is>
          <t>Halbledereinband</t>
        </is>
      </c>
      <c r="H66" s="110" t="inlineStr">
        <is>
          <t>bis 42 cm</t>
        </is>
      </c>
      <c r="I66" s="122" t="inlineStr">
        <is>
          <t>80° bis 110°, einseitig digitalisierbar?</t>
        </is>
      </c>
      <c r="J66" s="122" t="n"/>
      <c r="K66" s="64" t="n"/>
      <c r="L66" s="64" t="inlineStr">
        <is>
          <t xml:space="preserve">Papierumschlag </t>
        </is>
      </c>
      <c r="M66" s="64" t="inlineStr">
        <is>
          <t>Ja</t>
        </is>
      </c>
      <c r="N66" s="64" t="n">
        <v>2</v>
      </c>
      <c r="O66" s="64" t="n"/>
      <c r="P66" s="64" t="n"/>
      <c r="Q66" s="64" t="n"/>
      <c r="R66" s="64" t="n"/>
      <c r="X66" s="79" t="inlineStr">
        <is>
          <t>HL</t>
        </is>
      </c>
      <c r="AA66" s="79" t="inlineStr">
        <is>
          <t>h/E</t>
        </is>
      </c>
      <c r="AG66" s="79" t="inlineStr">
        <is>
          <t>Pa</t>
        </is>
      </c>
      <c r="AP66" s="79" t="inlineStr">
        <is>
          <t>x</t>
        </is>
      </c>
      <c r="AU66" s="79" t="n">
        <v>110</v>
      </c>
      <c r="BA66" s="81" t="inlineStr">
        <is>
          <t>n</t>
        </is>
      </c>
      <c r="BB66" s="74">
        <f>#REF!+#REF!</f>
        <v/>
      </c>
      <c r="BD66" s="79" t="inlineStr">
        <is>
          <t>Wellpappe</t>
        </is>
      </c>
      <c r="BH66" s="79" t="inlineStr">
        <is>
          <t>x sauer</t>
        </is>
      </c>
      <c r="BI66" s="79" t="inlineStr">
        <is>
          <t>x</t>
        </is>
      </c>
      <c r="BN66" s="76"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22" t="inlineStr">
        <is>
          <t>Pergamentband</t>
        </is>
      </c>
      <c r="H67" s="110" t="inlineStr">
        <is>
          <t>bis 25 cm</t>
        </is>
      </c>
      <c r="I67" s="122" t="inlineStr">
        <is>
          <t>180°</t>
        </is>
      </c>
      <c r="J67" s="122" t="inlineStr">
        <is>
          <t>hohler Rücken</t>
        </is>
      </c>
      <c r="K67" s="64" t="n"/>
      <c r="L67" s="64" t="inlineStr">
        <is>
          <t>Archivkarton</t>
        </is>
      </c>
      <c r="M67" s="64" t="inlineStr">
        <is>
          <t>Nein</t>
        </is>
      </c>
      <c r="N67" s="64" t="n">
        <v>0</v>
      </c>
      <c r="O67" s="64" t="n"/>
      <c r="P67" s="64" t="n"/>
      <c r="Q67" s="64" t="n"/>
      <c r="R67" s="64" t="n"/>
      <c r="BB67" s="74">
        <f>#REF!+#REF!</f>
        <v/>
      </c>
      <c r="BD67" s="79" t="inlineStr">
        <is>
          <t>Wellpappe</t>
        </is>
      </c>
      <c r="BM67" s="76" t="inlineStr">
        <is>
          <t>x</t>
        </is>
      </c>
      <c r="BN67" s="76"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22" t="inlineStr">
        <is>
          <t>Halbgewebeband</t>
        </is>
      </c>
      <c r="H68" s="110" t="inlineStr">
        <is>
          <t>&gt; 42 cm</t>
        </is>
      </c>
      <c r="I68" s="122" t="inlineStr">
        <is>
          <t>180°</t>
        </is>
      </c>
      <c r="J68" s="122" t="n"/>
      <c r="K68" s="64" t="n"/>
      <c r="L68" s="64" t="n"/>
      <c r="M68" s="64" t="n"/>
      <c r="N68" s="64" t="n">
        <v>1</v>
      </c>
      <c r="O68" s="64" t="n"/>
      <c r="P68" s="64" t="n"/>
      <c r="Q68" s="64" t="n"/>
      <c r="R68" s="64" t="n"/>
      <c r="T68" s="79" t="inlineStr">
        <is>
          <t>40x51</t>
        </is>
      </c>
      <c r="X68" s="79" t="inlineStr">
        <is>
          <t>HG</t>
        </is>
      </c>
      <c r="AA68" s="79" t="inlineStr">
        <is>
          <t>h/E</t>
        </is>
      </c>
      <c r="AG68" s="79" t="inlineStr">
        <is>
          <t>Pa</t>
        </is>
      </c>
      <c r="AP68" s="79" t="inlineStr">
        <is>
          <t>x</t>
        </is>
      </c>
      <c r="AU68" s="79" t="n">
        <v>110</v>
      </c>
      <c r="BA68" s="81" t="inlineStr">
        <is>
          <t>n</t>
        </is>
      </c>
      <c r="BB68" s="74">
        <f>#REF!+#REF!</f>
        <v/>
      </c>
      <c r="BD68" s="79" t="inlineStr">
        <is>
          <t>Wellpappe</t>
        </is>
      </c>
      <c r="BN68" s="76"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22" t="n"/>
      <c r="H69" s="110" t="inlineStr">
        <is>
          <t>bis 25 cm</t>
        </is>
      </c>
      <c r="I69" s="122" t="n"/>
      <c r="J69" s="122" t="n"/>
      <c r="K69" s="64" t="n"/>
      <c r="L69" s="64" t="n"/>
      <c r="M69" s="64" t="n"/>
      <c r="N69" s="64" t="n"/>
      <c r="O69" s="64" t="n"/>
      <c r="P69" s="64" t="n"/>
      <c r="Q69" s="64" t="n"/>
      <c r="R69" s="64" t="n"/>
      <c r="U69" s="79" t="inlineStr">
        <is>
          <t>QF (22x17)</t>
        </is>
      </c>
      <c r="X69" s="79" t="inlineStr">
        <is>
          <t>Br</t>
        </is>
      </c>
      <c r="AA69" s="79" t="inlineStr">
        <is>
          <t>f</t>
        </is>
      </c>
      <c r="AG69" s="79" t="inlineStr">
        <is>
          <t>Pa</t>
        </is>
      </c>
      <c r="AJ69" s="79" t="inlineStr">
        <is>
          <t>x</t>
        </is>
      </c>
      <c r="AP69" s="79" t="inlineStr">
        <is>
          <t>x</t>
        </is>
      </c>
      <c r="AR69" s="79" t="inlineStr">
        <is>
          <t>x</t>
        </is>
      </c>
      <c r="AU69" s="79" t="n">
        <v>110</v>
      </c>
      <c r="BA69" s="81" t="inlineStr">
        <is>
          <t>n</t>
        </is>
      </c>
      <c r="BB69" s="74">
        <f>#REF!+#REF!</f>
        <v/>
      </c>
      <c r="BD69" s="79" t="inlineStr">
        <is>
          <t>Wellpappe</t>
        </is>
      </c>
      <c r="BG69" s="79" t="inlineStr">
        <is>
          <t>x</t>
        </is>
      </c>
      <c r="BM69" s="76" t="inlineStr">
        <is>
          <t>x</t>
        </is>
      </c>
      <c r="BN69" s="76"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22" t="inlineStr">
        <is>
          <t>Ledereinband</t>
        </is>
      </c>
      <c r="H70" s="110" t="inlineStr">
        <is>
          <t>&gt; 42 cm</t>
        </is>
      </c>
      <c r="I70" s="122" t="inlineStr">
        <is>
          <t>80° bis 110°, einseitig digitalisierbar?</t>
        </is>
      </c>
      <c r="J70" s="122" t="inlineStr">
        <is>
          <t>fester Rücken mit Schmuckprägung</t>
        </is>
      </c>
      <c r="K70" s="64" t="n"/>
      <c r="L70" s="64" t="inlineStr">
        <is>
          <t xml:space="preserve">Papierumschlag </t>
        </is>
      </c>
      <c r="M70" s="64" t="inlineStr">
        <is>
          <t>Ja</t>
        </is>
      </c>
      <c r="N70" s="64" t="n">
        <v>1</v>
      </c>
      <c r="O70" s="64" t="n"/>
      <c r="P70" s="64" t="n"/>
      <c r="Q70" s="64" t="n"/>
      <c r="R70" s="64" t="n"/>
      <c r="X70" s="79" t="inlineStr">
        <is>
          <t>L</t>
        </is>
      </c>
      <c r="AA70" s="79" t="inlineStr">
        <is>
          <t>f</t>
        </is>
      </c>
      <c r="AG70" s="79" t="inlineStr">
        <is>
          <t>Pa</t>
        </is>
      </c>
      <c r="AN70" s="79" t="inlineStr">
        <is>
          <t>x</t>
        </is>
      </c>
      <c r="AO70" s="81" t="inlineStr">
        <is>
          <t>B: 33x46
F: 48x61</t>
        </is>
      </c>
      <c r="AP70" s="79" t="inlineStr">
        <is>
          <t>x</t>
        </is>
      </c>
      <c r="AU70" s="79" t="n">
        <v>110</v>
      </c>
      <c r="BA70" s="81" t="inlineStr">
        <is>
          <t>ja vor</t>
        </is>
      </c>
      <c r="BB70" s="74">
        <f>#REF!+#REF!</f>
        <v/>
      </c>
      <c r="BD70" s="79" t="inlineStr">
        <is>
          <t>Wellpappe</t>
        </is>
      </c>
      <c r="BH70" s="79" t="inlineStr">
        <is>
          <t>x sauer</t>
        </is>
      </c>
      <c r="BI70" s="79" t="inlineStr">
        <is>
          <t>x</t>
        </is>
      </c>
      <c r="BM70" s="76" t="inlineStr">
        <is>
          <t>x</t>
        </is>
      </c>
      <c r="BN70" s="76"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22" t="inlineStr">
        <is>
          <t>Halbpergamentband</t>
        </is>
      </c>
      <c r="H71" s="110" t="inlineStr">
        <is>
          <t>bis 42 cm</t>
        </is>
      </c>
      <c r="I71" s="122" t="inlineStr">
        <is>
          <t>80° bis 110°, einseitig digitalisierbar?</t>
        </is>
      </c>
      <c r="J71" s="122" t="n"/>
      <c r="K71" s="64" t="n"/>
      <c r="L71" s="64" t="n"/>
      <c r="M71" s="64" t="n"/>
      <c r="N71" s="64" t="n">
        <v>0</v>
      </c>
      <c r="O71" s="64" t="n"/>
      <c r="P71" s="64" t="n"/>
      <c r="Q71" s="64" t="n"/>
      <c r="R71" s="64" t="n"/>
      <c r="X71" s="79" t="inlineStr">
        <is>
          <t>HPg</t>
        </is>
      </c>
      <c r="AA71" s="79" t="inlineStr">
        <is>
          <t>h</t>
        </is>
      </c>
      <c r="AG71" s="79" t="inlineStr">
        <is>
          <t>Pa</t>
        </is>
      </c>
      <c r="AP71" s="79" t="inlineStr">
        <is>
          <t>x</t>
        </is>
      </c>
      <c r="AU71" s="79" t="n">
        <v>110</v>
      </c>
      <c r="BA71" s="81" t="inlineStr">
        <is>
          <t>n</t>
        </is>
      </c>
      <c r="BB71" s="74">
        <f>#REF!+#REF!</f>
        <v/>
      </c>
      <c r="BD71" s="79" t="inlineStr">
        <is>
          <t>Wellpappe</t>
        </is>
      </c>
      <c r="BM71" s="76" t="inlineStr">
        <is>
          <t>x</t>
        </is>
      </c>
      <c r="BN71" s="76"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22" t="inlineStr">
        <is>
          <t>Halbgewebeband</t>
        </is>
      </c>
      <c r="H72" s="110" t="inlineStr">
        <is>
          <t>bis 42 cm</t>
        </is>
      </c>
      <c r="I72" s="122" t="inlineStr">
        <is>
          <t>180°</t>
        </is>
      </c>
      <c r="J72" s="122" t="n"/>
      <c r="K72" s="64" t="n"/>
      <c r="L72" s="64" t="n"/>
      <c r="M72" s="64" t="n"/>
      <c r="N72" s="64" t="n">
        <v>2</v>
      </c>
      <c r="O72" s="64" t="n"/>
      <c r="P72" s="64" t="n"/>
      <c r="Q72" s="64" t="n"/>
      <c r="R72" s="64" t="n"/>
      <c r="X72" s="79" t="inlineStr">
        <is>
          <t>HG</t>
        </is>
      </c>
      <c r="AA72" s="79" t="inlineStr">
        <is>
          <t>h/E</t>
        </is>
      </c>
      <c r="AG72" s="79" t="inlineStr">
        <is>
          <t>Pa</t>
        </is>
      </c>
      <c r="AP72" s="79" t="inlineStr">
        <is>
          <t>x</t>
        </is>
      </c>
      <c r="AU72" s="79" t="n">
        <v>110</v>
      </c>
      <c r="BA72" s="81" t="inlineStr">
        <is>
          <t>ja nach</t>
        </is>
      </c>
      <c r="BB72" s="74">
        <f>#REF!+#REF!</f>
        <v/>
      </c>
      <c r="BD72" s="79" t="inlineStr">
        <is>
          <t>Wellpappe</t>
        </is>
      </c>
      <c r="BM72" s="76" t="inlineStr">
        <is>
          <t>x</t>
        </is>
      </c>
      <c r="BN72" s="76"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22" t="inlineStr">
        <is>
          <t>Ledereinband</t>
        </is>
      </c>
      <c r="H73" s="110" t="inlineStr">
        <is>
          <t>bis 42 cm</t>
        </is>
      </c>
      <c r="I73" s="122" t="inlineStr">
        <is>
          <t>80° bis 110°, einseitig digitalisierbar?</t>
        </is>
      </c>
      <c r="J73" s="122" t="inlineStr">
        <is>
          <t>hohler Rücken</t>
        </is>
      </c>
      <c r="K73" s="64" t="n"/>
      <c r="L73" s="64" t="inlineStr">
        <is>
          <t xml:space="preserve">Papierumschlag </t>
        </is>
      </c>
      <c r="M73" s="64" t="inlineStr">
        <is>
          <t>Ja</t>
        </is>
      </c>
      <c r="N73" s="64" t="n">
        <v>0</v>
      </c>
      <c r="O73" s="64" t="n"/>
      <c r="P73" s="64" t="n"/>
      <c r="Q73" s="64" t="n"/>
      <c r="R73" s="64" t="n"/>
      <c r="X73" s="79" t="inlineStr">
        <is>
          <t>HL</t>
        </is>
      </c>
      <c r="AA73" s="79" t="inlineStr">
        <is>
          <t>h/E</t>
        </is>
      </c>
      <c r="AG73" s="79" t="inlineStr">
        <is>
          <t>Pa</t>
        </is>
      </c>
      <c r="AP73" s="79" t="inlineStr">
        <is>
          <t>x</t>
        </is>
      </c>
      <c r="AU73" s="79" t="n">
        <v>110</v>
      </c>
      <c r="BA73" s="81" t="inlineStr">
        <is>
          <t>n</t>
        </is>
      </c>
      <c r="BB73" s="74">
        <f>#REF!+#REF!</f>
        <v/>
      </c>
      <c r="BD73" s="79" t="inlineStr">
        <is>
          <t>Wellpappe</t>
        </is>
      </c>
      <c r="BH73" s="79" t="inlineStr">
        <is>
          <t>x sauer</t>
        </is>
      </c>
      <c r="BI73" s="79" t="inlineStr">
        <is>
          <t>x</t>
        </is>
      </c>
      <c r="BM73" s="76" t="inlineStr">
        <is>
          <t>x</t>
        </is>
      </c>
      <c r="BN73" s="76"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22" t="n"/>
      <c r="H74" s="110" t="n"/>
      <c r="I74" s="122" t="n"/>
      <c r="J74" s="122" t="n"/>
      <c r="K74" s="64" t="n"/>
      <c r="L74" s="64" t="n"/>
      <c r="M74" s="64" t="n"/>
      <c r="N74" s="64" t="n"/>
      <c r="O74" s="64" t="n"/>
      <c r="P74" s="64" t="n"/>
      <c r="Q74" s="64" t="n"/>
      <c r="R74" s="64" t="n"/>
      <c r="BB74" s="74">
        <f>#REF!+#REF!</f>
        <v/>
      </c>
      <c r="BD74" s="79" t="inlineStr">
        <is>
          <t>Wellpappe</t>
        </is>
      </c>
      <c r="BM74" s="76" t="inlineStr">
        <is>
          <t>x</t>
        </is>
      </c>
      <c r="BN74" s="76"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22" t="inlineStr">
        <is>
          <t>Halbledereinband</t>
        </is>
      </c>
      <c r="H75" s="110" t="inlineStr">
        <is>
          <t>bis 42 cm</t>
        </is>
      </c>
      <c r="I75" s="122" t="inlineStr">
        <is>
          <t>80° bis 110°, einseitig digitalisierbar?</t>
        </is>
      </c>
      <c r="J75" s="122" t="n"/>
      <c r="K75" s="64" t="n"/>
      <c r="L75" s="64" t="n"/>
      <c r="M75" s="64" t="n"/>
      <c r="N75" s="64" t="n">
        <v>0</v>
      </c>
      <c r="O75" s="64" t="n"/>
      <c r="P75" s="64" t="n"/>
      <c r="Q75" s="64" t="n"/>
      <c r="R75" s="64" t="n"/>
      <c r="X75" s="79" t="inlineStr">
        <is>
          <t>HPg</t>
        </is>
      </c>
      <c r="AA75" s="79" t="inlineStr">
        <is>
          <t>h</t>
        </is>
      </c>
      <c r="AG75" s="79" t="inlineStr">
        <is>
          <t>Pa</t>
        </is>
      </c>
      <c r="AP75" s="79" t="inlineStr">
        <is>
          <t>x</t>
        </is>
      </c>
      <c r="AU75" s="79" t="n">
        <v>110</v>
      </c>
      <c r="BA75" s="81" t="inlineStr">
        <is>
          <t>n</t>
        </is>
      </c>
      <c r="BB75" s="74">
        <f>#REF!+#REF!</f>
        <v/>
      </c>
      <c r="BD75" s="79" t="inlineStr">
        <is>
          <t>Wellpappe</t>
        </is>
      </c>
      <c r="BM75" s="76" t="inlineStr">
        <is>
          <t>x</t>
        </is>
      </c>
      <c r="BN75" s="76"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22" t="inlineStr">
        <is>
          <t>Halbledereinband</t>
        </is>
      </c>
      <c r="H76" s="110" t="inlineStr">
        <is>
          <t>bis 25 cm</t>
        </is>
      </c>
      <c r="I76" s="122" t="inlineStr">
        <is>
          <t>180°</t>
        </is>
      </c>
      <c r="J76" s="122" t="inlineStr">
        <is>
          <t>fester Rücken mit Schmuckprägung</t>
        </is>
      </c>
      <c r="K76" s="64" t="n"/>
      <c r="L76" s="64" t="inlineStr">
        <is>
          <t>Archivkarton</t>
        </is>
      </c>
      <c r="M76" s="64" t="inlineStr">
        <is>
          <t>Nein</t>
        </is>
      </c>
      <c r="N76" s="64" t="n">
        <v>0</v>
      </c>
      <c r="O76" s="64" t="n"/>
      <c r="P76" s="64" t="n"/>
      <c r="Q76" s="64" t="n"/>
      <c r="R76" s="64" t="n"/>
      <c r="BB76" s="74">
        <f>#REF!+#REF!</f>
        <v/>
      </c>
      <c r="BD76" s="79" t="inlineStr">
        <is>
          <t>Wellpappe</t>
        </is>
      </c>
      <c r="BM76" s="76" t="inlineStr">
        <is>
          <t>x</t>
        </is>
      </c>
      <c r="BN76" s="76"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22" t="inlineStr">
        <is>
          <t>Halbpergamentband</t>
        </is>
      </c>
      <c r="H77" s="110" t="inlineStr">
        <is>
          <t>bis 25 cm</t>
        </is>
      </c>
      <c r="I77" s="122" t="inlineStr">
        <is>
          <t>180°</t>
        </is>
      </c>
      <c r="J77" s="122" t="n"/>
      <c r="K77" s="64" t="n"/>
      <c r="L77" s="64" t="inlineStr">
        <is>
          <t>Archivkarton</t>
        </is>
      </c>
      <c r="M77" s="64" t="inlineStr">
        <is>
          <t>Nein</t>
        </is>
      </c>
      <c r="N77" s="64" t="n">
        <v>0</v>
      </c>
      <c r="O77" s="64" t="n"/>
      <c r="P77" s="64" t="n"/>
      <c r="Q77" s="64" t="n"/>
      <c r="R77" s="64" t="n"/>
      <c r="BB77" s="74">
        <f>#REF!+#REF!</f>
        <v/>
      </c>
      <c r="BD77" s="79" t="inlineStr">
        <is>
          <t>Wellpappe</t>
        </is>
      </c>
      <c r="BM77" s="76" t="inlineStr">
        <is>
          <t>x</t>
        </is>
      </c>
      <c r="BN77" s="76"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22" t="inlineStr">
        <is>
          <t>Halbgewebeband</t>
        </is>
      </c>
      <c r="H78" s="110" t="inlineStr">
        <is>
          <t>bis 35 cm</t>
        </is>
      </c>
      <c r="I78" s="122" t="inlineStr">
        <is>
          <t>80° bis 110°, einseitig digitalisierbar?</t>
        </is>
      </c>
      <c r="J78" s="122" t="inlineStr">
        <is>
          <t>hohler Rücken</t>
        </is>
      </c>
      <c r="K78" s="64" t="n"/>
      <c r="L78" s="64" t="n"/>
      <c r="M78" s="64" t="n"/>
      <c r="N78" s="64" t="n">
        <v>1</v>
      </c>
      <c r="O78" s="64" t="n"/>
      <c r="P78" s="64" t="n"/>
      <c r="Q78" s="64" t="n"/>
      <c r="R78" s="64" t="n"/>
      <c r="U78" s="79" t="inlineStr">
        <is>
          <t>QF (44x29)</t>
        </is>
      </c>
      <c r="X78" s="79" t="inlineStr">
        <is>
          <t>HPg</t>
        </is>
      </c>
      <c r="AA78" s="79" t="inlineStr">
        <is>
          <t>h</t>
        </is>
      </c>
      <c r="AG78" s="79" t="inlineStr">
        <is>
          <t>Pa</t>
        </is>
      </c>
      <c r="AP78" s="79" t="inlineStr">
        <is>
          <t>x</t>
        </is>
      </c>
      <c r="AU78" s="79" t="n">
        <v>110</v>
      </c>
      <c r="BA78" s="81" t="inlineStr">
        <is>
          <t>n</t>
        </is>
      </c>
      <c r="BB78" s="74">
        <f>#REF!+#REF!</f>
        <v/>
      </c>
      <c r="BD78" s="79" t="inlineStr">
        <is>
          <t>Wellpappe</t>
        </is>
      </c>
      <c r="BM78" s="76" t="inlineStr">
        <is>
          <t>x</t>
        </is>
      </c>
      <c r="BN78" s="76"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22" t="inlineStr">
        <is>
          <t>Halbledereinband</t>
        </is>
      </c>
      <c r="H79" s="110" t="inlineStr">
        <is>
          <t>bis 25 cm</t>
        </is>
      </c>
      <c r="I79" s="122" t="inlineStr">
        <is>
          <t>180°</t>
        </is>
      </c>
      <c r="J79" s="122" t="inlineStr">
        <is>
          <t>Schrift bis in den Falz</t>
        </is>
      </c>
      <c r="K79" s="64" t="n"/>
      <c r="L79" s="64" t="inlineStr">
        <is>
          <t>Archivkarton</t>
        </is>
      </c>
      <c r="M79" s="64" t="inlineStr">
        <is>
          <t>Nein</t>
        </is>
      </c>
      <c r="N79" s="64" t="n">
        <v>0</v>
      </c>
      <c r="O79" s="64" t="n"/>
      <c r="P79" s="64" t="n"/>
      <c r="Q79" s="64" t="n"/>
      <c r="R79" s="64" t="n"/>
      <c r="U79" s="79" t="inlineStr">
        <is>
          <t>QF (23x18)</t>
        </is>
      </c>
      <c r="X79" s="79" t="inlineStr">
        <is>
          <t>HL</t>
        </is>
      </c>
      <c r="Z79" s="79" t="inlineStr">
        <is>
          <t>x</t>
        </is>
      </c>
      <c r="AA79" s="79" t="inlineStr">
        <is>
          <t>f</t>
        </is>
      </c>
      <c r="AG79" s="79" t="inlineStr">
        <is>
          <t>Pa</t>
        </is>
      </c>
      <c r="AN79" s="79" t="inlineStr">
        <is>
          <t>x</t>
        </is>
      </c>
      <c r="AO79" s="81" t="inlineStr">
        <is>
          <t>B: 23x18
F: 20x30</t>
        </is>
      </c>
      <c r="AP79" s="79" t="inlineStr">
        <is>
          <t>x</t>
        </is>
      </c>
      <c r="AU79" s="79" t="n">
        <v>110</v>
      </c>
      <c r="AZ79" s="79" t="inlineStr">
        <is>
          <t>x</t>
        </is>
      </c>
      <c r="BA79" s="81" t="inlineStr">
        <is>
          <t>n</t>
        </is>
      </c>
      <c r="BB79" s="74">
        <f>#REF!+#REF!</f>
        <v/>
      </c>
      <c r="BD79" s="79" t="inlineStr">
        <is>
          <t>Wellpappe</t>
        </is>
      </c>
      <c r="BM79" s="76" t="inlineStr">
        <is>
          <t>x</t>
        </is>
      </c>
      <c r="BN79" s="76"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22" t="n"/>
      <c r="H80" s="110" t="n"/>
      <c r="I80" s="122" t="n"/>
      <c r="J80" s="122" t="n"/>
      <c r="K80" s="64" t="n"/>
      <c r="L80" s="64" t="n"/>
      <c r="M80" s="64" t="n"/>
      <c r="N80" s="64" t="n"/>
      <c r="O80" s="64" t="n"/>
      <c r="P80" s="64" t="n"/>
      <c r="Q80" s="64" t="n"/>
      <c r="R80" s="64" t="n"/>
      <c r="BB80" s="74">
        <f>#REF!+#REF!</f>
        <v/>
      </c>
      <c r="BD80" s="79" t="inlineStr">
        <is>
          <t>Wellpappe</t>
        </is>
      </c>
      <c r="BM80" s="76" t="inlineStr">
        <is>
          <t>x</t>
        </is>
      </c>
      <c r="BN80" s="76"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22" t="n"/>
      <c r="H81" s="110" t="n"/>
      <c r="I81" s="122" t="n"/>
      <c r="J81" s="122" t="n"/>
      <c r="K81" s="64" t="n"/>
      <c r="L81" s="64" t="n"/>
      <c r="M81" s="64" t="n"/>
      <c r="N81" s="64" t="n"/>
      <c r="O81" s="64" t="n"/>
      <c r="P81" s="64" t="n"/>
      <c r="Q81" s="64" t="n"/>
      <c r="R81" s="64" t="n"/>
      <c r="BB81" s="74">
        <f>#REF!+#REF!</f>
        <v/>
      </c>
      <c r="BD81" s="79" t="inlineStr">
        <is>
          <t>Wellpappe</t>
        </is>
      </c>
      <c r="BM81" s="76" t="inlineStr">
        <is>
          <t>x</t>
        </is>
      </c>
      <c r="BN81" s="76"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22" t="n"/>
      <c r="H82" s="110" t="n"/>
      <c r="I82" s="122" t="n"/>
      <c r="J82" s="122" t="n"/>
      <c r="K82" s="64" t="n"/>
      <c r="L82" s="64" t="n"/>
      <c r="M82" s="64" t="n"/>
      <c r="N82" s="64" t="n"/>
      <c r="O82" s="64" t="n"/>
      <c r="P82" s="64" t="n"/>
      <c r="Q82" s="64" t="n"/>
      <c r="R82" s="64" t="n"/>
      <c r="BB82" s="74">
        <f>#REF!+#REF!</f>
        <v/>
      </c>
      <c r="BD82" s="79" t="inlineStr">
        <is>
          <t>Wellpappe</t>
        </is>
      </c>
      <c r="BM82" s="76" t="inlineStr">
        <is>
          <t>x</t>
        </is>
      </c>
      <c r="BN82" s="76"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22" t="n"/>
      <c r="H83" s="110" t="n"/>
      <c r="I83" s="122" t="n"/>
      <c r="J83" s="122" t="n"/>
      <c r="K83" s="64" t="n"/>
      <c r="L83" s="64" t="n"/>
      <c r="M83" s="64" t="n"/>
      <c r="N83" s="64" t="n"/>
      <c r="O83" s="64" t="n"/>
      <c r="P83" s="64" t="n"/>
      <c r="Q83" s="64" t="n"/>
      <c r="R83" s="64" t="n"/>
      <c r="BB83" s="74">
        <f>#REF!+#REF!</f>
        <v/>
      </c>
      <c r="BD83" s="79" t="inlineStr">
        <is>
          <t>Wellpappe</t>
        </is>
      </c>
      <c r="BM83" s="76" t="inlineStr">
        <is>
          <t>x</t>
        </is>
      </c>
      <c r="BN83" s="76"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22" t="inlineStr">
        <is>
          <t>Halbledereinband</t>
        </is>
      </c>
      <c r="H84" s="110" t="inlineStr">
        <is>
          <t>bis 35 cm</t>
        </is>
      </c>
      <c r="I84" s="122" t="inlineStr">
        <is>
          <t>80° bis 110°, einseitig digitalisierbar?</t>
        </is>
      </c>
      <c r="J84" s="122" t="inlineStr">
        <is>
          <t>fester Rücken mit Schmuckprägung</t>
        </is>
      </c>
      <c r="K84" s="64" t="n"/>
      <c r="L84" s="64" t="inlineStr">
        <is>
          <t>Archivkarton</t>
        </is>
      </c>
      <c r="M84" s="64" t="inlineStr">
        <is>
          <t>Nein</t>
        </is>
      </c>
      <c r="N84" s="64" t="n">
        <v>0</v>
      </c>
      <c r="O84" s="64" t="n"/>
      <c r="P84" s="64" t="n"/>
      <c r="Q84" s="64" t="n"/>
      <c r="R84" s="64" t="n"/>
      <c r="X84" s="79" t="inlineStr">
        <is>
          <t>HL</t>
        </is>
      </c>
      <c r="Z84" s="79" t="inlineStr">
        <is>
          <t>x</t>
        </is>
      </c>
      <c r="AA84" s="79" t="inlineStr">
        <is>
          <t>f</t>
        </is>
      </c>
      <c r="AG84" s="79" t="inlineStr">
        <is>
          <t>Pa</t>
        </is>
      </c>
      <c r="AP84" s="79" t="inlineStr">
        <is>
          <t>x</t>
        </is>
      </c>
      <c r="AR84" s="79" t="inlineStr">
        <is>
          <t>x</t>
        </is>
      </c>
      <c r="AU84" s="79" t="n">
        <v>110</v>
      </c>
      <c r="BA84" s="81" t="inlineStr">
        <is>
          <t>n</t>
        </is>
      </c>
      <c r="BB84" s="74">
        <f>#REF!+#REF!</f>
        <v/>
      </c>
      <c r="BD84" s="79" t="inlineStr">
        <is>
          <t>Wellpappe</t>
        </is>
      </c>
      <c r="BG84" s="79" t="inlineStr">
        <is>
          <t>x</t>
        </is>
      </c>
      <c r="BM84" s="76" t="inlineStr">
        <is>
          <t>x</t>
        </is>
      </c>
      <c r="BN84" s="76"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22" t="n"/>
      <c r="H85" s="110" t="n"/>
      <c r="I85" s="122" t="n"/>
      <c r="J85" s="122" t="n"/>
      <c r="K85" s="64" t="n"/>
      <c r="L85" s="64" t="n"/>
      <c r="M85" s="64" t="n"/>
      <c r="N85" s="64" t="n"/>
      <c r="O85" s="64" t="n"/>
      <c r="P85" s="64" t="n"/>
      <c r="Q85" s="64" t="n"/>
      <c r="R85" s="64" t="n"/>
      <c r="BB85" s="74">
        <f>#REF!+#REF!</f>
        <v/>
      </c>
      <c r="BD85" s="79" t="inlineStr">
        <is>
          <t>Wellpappe</t>
        </is>
      </c>
      <c r="BM85" s="76" t="inlineStr">
        <is>
          <t>x</t>
        </is>
      </c>
      <c r="BN85" s="76"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22" t="inlineStr">
        <is>
          <t>Halbgewebeband</t>
        </is>
      </c>
      <c r="H86" s="110" t="inlineStr">
        <is>
          <t>bis 25 cm</t>
        </is>
      </c>
      <c r="I86" s="122" t="inlineStr">
        <is>
          <t>180°</t>
        </is>
      </c>
      <c r="J86" s="122" t="n"/>
      <c r="K86" s="64" t="n"/>
      <c r="L86" s="64" t="inlineStr">
        <is>
          <t>Archivkarton</t>
        </is>
      </c>
      <c r="M86" s="64" t="inlineStr">
        <is>
          <t>Nein</t>
        </is>
      </c>
      <c r="N86" s="64" t="n">
        <v>0</v>
      </c>
      <c r="O86" s="64" t="n"/>
      <c r="P86" s="64" t="n"/>
      <c r="Q86" s="64" t="n"/>
      <c r="R86" s="64" t="n"/>
      <c r="BB86" s="74">
        <f>#REF!+#REF!</f>
        <v/>
      </c>
      <c r="BD86" s="79" t="inlineStr">
        <is>
          <t>Wellpappe</t>
        </is>
      </c>
      <c r="BM86" s="76" t="inlineStr">
        <is>
          <t>x</t>
        </is>
      </c>
      <c r="BN86" s="76"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22" t="inlineStr">
        <is>
          <t>Pergamentband</t>
        </is>
      </c>
      <c r="H87" s="110" t="inlineStr">
        <is>
          <t>bis 25 cm</t>
        </is>
      </c>
      <c r="I87" s="122" t="inlineStr">
        <is>
          <t>80° bis 110°, einseitig digitalisierbar?</t>
        </is>
      </c>
      <c r="J87" s="122" t="inlineStr">
        <is>
          <t>hohler Rücken</t>
        </is>
      </c>
      <c r="K87" s="64" t="n"/>
      <c r="L87" s="64" t="inlineStr">
        <is>
          <t>Archivkarton</t>
        </is>
      </c>
      <c r="M87" s="64" t="inlineStr">
        <is>
          <t>Nein</t>
        </is>
      </c>
      <c r="N87" s="64" t="n">
        <v>2</v>
      </c>
      <c r="O87" s="64" t="n"/>
      <c r="P87" s="64" t="n"/>
      <c r="Q87" s="64" t="n"/>
      <c r="R87" s="64" t="n"/>
      <c r="BB87" s="74">
        <f>#REF!+#REF!</f>
        <v/>
      </c>
      <c r="BD87" s="79" t="inlineStr">
        <is>
          <t>Wellpappe</t>
        </is>
      </c>
      <c r="BM87" s="76" t="inlineStr">
        <is>
          <t>x</t>
        </is>
      </c>
      <c r="BN87" s="76"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22" t="inlineStr">
        <is>
          <t>Halbpergamentband</t>
        </is>
      </c>
      <c r="H88" s="110" t="inlineStr">
        <is>
          <t>bis 25 cm</t>
        </is>
      </c>
      <c r="I88" s="122" t="inlineStr">
        <is>
          <t>80° bis 110°, einseitig digitalisierbar?</t>
        </is>
      </c>
      <c r="J88" s="122" t="n"/>
      <c r="K88" s="64" t="n"/>
      <c r="L88" s="64" t="inlineStr">
        <is>
          <t>Archivkarton</t>
        </is>
      </c>
      <c r="M88" s="64" t="inlineStr">
        <is>
          <t>Nein</t>
        </is>
      </c>
      <c r="N88" s="64" t="n">
        <v>0</v>
      </c>
      <c r="O88" s="64" t="n"/>
      <c r="P88" s="64" t="n"/>
      <c r="Q88" s="64" t="n"/>
      <c r="R88" s="64" t="n"/>
      <c r="BB88" s="74">
        <f>#REF!+#REF!</f>
        <v/>
      </c>
      <c r="BD88" s="79" t="inlineStr">
        <is>
          <t>Wellpappe</t>
        </is>
      </c>
      <c r="BM88" s="76" t="inlineStr">
        <is>
          <t>x</t>
        </is>
      </c>
      <c r="BN88" s="76"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22" t="inlineStr">
        <is>
          <t>Pergamentband</t>
        </is>
      </c>
      <c r="H89" s="110" t="inlineStr">
        <is>
          <t>bis 35 cm</t>
        </is>
      </c>
      <c r="I89" s="122" t="inlineStr">
        <is>
          <t>80° bis 110°, einseitig digitalisierbar?</t>
        </is>
      </c>
      <c r="J89" s="122" t="inlineStr">
        <is>
          <t>hohler Rücken</t>
        </is>
      </c>
      <c r="K89" s="64" t="n"/>
      <c r="L89" s="64" t="inlineStr">
        <is>
          <t>Archivkarton</t>
        </is>
      </c>
      <c r="M89" s="64" t="inlineStr">
        <is>
          <t>Nein</t>
        </is>
      </c>
      <c r="N89" s="64" t="n">
        <v>0</v>
      </c>
      <c r="O89" s="64" t="n"/>
      <c r="P89" s="64" t="n"/>
      <c r="Q89" s="64" t="n"/>
      <c r="R89" s="64" t="n"/>
      <c r="BB89" s="74">
        <f>#REF!+#REF!</f>
        <v/>
      </c>
      <c r="BD89" s="79" t="inlineStr">
        <is>
          <t>Wellpappe</t>
        </is>
      </c>
      <c r="BM89" s="76" t="inlineStr">
        <is>
          <t>x</t>
        </is>
      </c>
      <c r="BN89" s="76"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22" t="inlineStr">
        <is>
          <t>Halbpergamentband</t>
        </is>
      </c>
      <c r="H90" s="110" t="inlineStr">
        <is>
          <t>bis 25 cm</t>
        </is>
      </c>
      <c r="I90" s="122" t="inlineStr">
        <is>
          <t>80° bis 110°, einseitig digitalisierbar?</t>
        </is>
      </c>
      <c r="J90" s="122" t="inlineStr">
        <is>
          <t>hohler Rücken</t>
        </is>
      </c>
      <c r="K90" s="64" t="n"/>
      <c r="L90" s="64" t="inlineStr">
        <is>
          <t>Archivkarton</t>
        </is>
      </c>
      <c r="M90" s="64" t="inlineStr">
        <is>
          <t>Nein</t>
        </is>
      </c>
      <c r="N90" s="64" t="n">
        <v>0</v>
      </c>
      <c r="O90" s="64" t="n"/>
      <c r="P90" s="64" t="n"/>
      <c r="Q90" s="64" t="n"/>
      <c r="R90" s="64" t="n"/>
      <c r="BB90" s="74">
        <f>#REF!+#REF!</f>
        <v/>
      </c>
      <c r="BD90" s="79" t="inlineStr">
        <is>
          <t>Wellpappe</t>
        </is>
      </c>
      <c r="BM90" s="76" t="inlineStr">
        <is>
          <t>x</t>
        </is>
      </c>
      <c r="BN90" s="76"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22" t="inlineStr">
        <is>
          <t>Ledereinband</t>
        </is>
      </c>
      <c r="H91" s="110" t="inlineStr">
        <is>
          <t>bis 25 cm</t>
        </is>
      </c>
      <c r="I91" s="122" t="inlineStr">
        <is>
          <t>80° bis 110°, einseitig digitalisierbar?</t>
        </is>
      </c>
      <c r="J91" s="122" t="inlineStr">
        <is>
          <t>fester Rücken mit Schmuckprägung</t>
        </is>
      </c>
      <c r="K91" s="64" t="n"/>
      <c r="L91" s="64" t="inlineStr">
        <is>
          <t>Archivkarton</t>
        </is>
      </c>
      <c r="M91" s="64" t="inlineStr">
        <is>
          <t>Nein</t>
        </is>
      </c>
      <c r="N91" s="64" t="n">
        <v>0</v>
      </c>
      <c r="O91" s="64" t="n"/>
      <c r="P91" s="64" t="n"/>
      <c r="Q91" s="64" t="n"/>
      <c r="R91" s="64" t="n"/>
      <c r="BB91" s="74">
        <f>#REF!+#REF!</f>
        <v/>
      </c>
      <c r="BD91" s="79" t="inlineStr">
        <is>
          <t>Wellpappe</t>
        </is>
      </c>
      <c r="BM91" s="76" t="inlineStr">
        <is>
          <t>x</t>
        </is>
      </c>
      <c r="BN91" s="76"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22" t="inlineStr">
        <is>
          <t>Halbpergamentband</t>
        </is>
      </c>
      <c r="H92" s="110" t="inlineStr">
        <is>
          <t>bis 25 cm</t>
        </is>
      </c>
      <c r="I92" s="122" t="inlineStr">
        <is>
          <t>80° bis 110°, einseitig digitalisierbar?</t>
        </is>
      </c>
      <c r="J92" s="122" t="n"/>
      <c r="K92" s="64" t="n"/>
      <c r="L92" s="64" t="inlineStr">
        <is>
          <t>Archivkarton</t>
        </is>
      </c>
      <c r="M92" s="64" t="inlineStr">
        <is>
          <t>Nein</t>
        </is>
      </c>
      <c r="N92" s="64" t="n">
        <v>2</v>
      </c>
      <c r="O92" s="64" t="n"/>
      <c r="P92" s="64" t="n"/>
      <c r="Q92" s="64" t="n"/>
      <c r="R92" s="64" t="n"/>
      <c r="BB92" s="74">
        <f>#REF!+#REF!</f>
        <v/>
      </c>
      <c r="BD92" s="79" t="inlineStr">
        <is>
          <t>Wellpappe</t>
        </is>
      </c>
      <c r="BM92" s="76" t="inlineStr">
        <is>
          <t>x</t>
        </is>
      </c>
      <c r="BN92" s="76"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22" t="inlineStr">
        <is>
          <t>Halbgewebeband</t>
        </is>
      </c>
      <c r="H93" s="110" t="inlineStr">
        <is>
          <t>bis 25 cm</t>
        </is>
      </c>
      <c r="I93" s="122" t="inlineStr">
        <is>
          <t>180°</t>
        </is>
      </c>
      <c r="J93" s="122" t="n"/>
      <c r="K93" s="64" t="n"/>
      <c r="L93" s="64" t="inlineStr">
        <is>
          <t>Archivkarton</t>
        </is>
      </c>
      <c r="M93" s="64" t="inlineStr">
        <is>
          <t>Nein</t>
        </is>
      </c>
      <c r="N93" s="64" t="n">
        <v>1</v>
      </c>
      <c r="O93" s="64" t="n"/>
      <c r="P93" s="64" t="n"/>
      <c r="Q93" s="64" t="n"/>
      <c r="R93" s="64" t="n"/>
      <c r="BB93" s="74">
        <f>#REF!+#REF!</f>
        <v/>
      </c>
      <c r="BD93" s="79" t="inlineStr">
        <is>
          <t>Wellpappe</t>
        </is>
      </c>
      <c r="BM93" s="76" t="inlineStr">
        <is>
          <t>x</t>
        </is>
      </c>
      <c r="BN93" s="76"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22" t="inlineStr">
        <is>
          <t>Halbledereinband</t>
        </is>
      </c>
      <c r="H94" s="110" t="inlineStr">
        <is>
          <t>bis 25 cm</t>
        </is>
      </c>
      <c r="I94" s="122" t="inlineStr">
        <is>
          <t>180°</t>
        </is>
      </c>
      <c r="J94" s="122" t="n"/>
      <c r="K94" s="64" t="n"/>
      <c r="L94" s="64" t="inlineStr">
        <is>
          <t>Archivkarton</t>
        </is>
      </c>
      <c r="M94" s="64" t="inlineStr">
        <is>
          <t>Nein</t>
        </is>
      </c>
      <c r="N94" s="64" t="n">
        <v>0</v>
      </c>
      <c r="O94" s="64" t="n"/>
      <c r="P94" s="64" t="n"/>
      <c r="Q94" s="64" t="n"/>
      <c r="R94" s="64" t="n"/>
      <c r="BB94" s="74">
        <f>#REF!+#REF!</f>
        <v/>
      </c>
      <c r="BD94" s="79" t="inlineStr">
        <is>
          <t>Wellpappe</t>
        </is>
      </c>
      <c r="BM94" s="76" t="inlineStr">
        <is>
          <t>x</t>
        </is>
      </c>
      <c r="BN94" s="76"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22" t="inlineStr">
        <is>
          <t>Halbpergamentband</t>
        </is>
      </c>
      <c r="H95" s="110" t="inlineStr">
        <is>
          <t>bis 25 cm</t>
        </is>
      </c>
      <c r="I95" s="122" t="inlineStr">
        <is>
          <t>80° bis 110°, einseitig digitalisierbar?</t>
        </is>
      </c>
      <c r="J95" s="122" t="inlineStr">
        <is>
          <t>hohler Rücken</t>
        </is>
      </c>
      <c r="K95" s="64" t="n"/>
      <c r="L95" s="64" t="inlineStr">
        <is>
          <t>Archivkarton</t>
        </is>
      </c>
      <c r="M95" s="64" t="inlineStr">
        <is>
          <t>Nein</t>
        </is>
      </c>
      <c r="N95" s="64" t="n">
        <v>1</v>
      </c>
      <c r="O95" s="64" t="n"/>
      <c r="P95" s="64" t="n"/>
      <c r="Q95" s="64" t="n"/>
      <c r="R95" s="64" t="n"/>
      <c r="BB95" s="74">
        <f>#REF!+#REF!</f>
        <v/>
      </c>
      <c r="BD95" s="79" t="inlineStr">
        <is>
          <t>Wellpappe</t>
        </is>
      </c>
      <c r="BM95" s="76" t="inlineStr">
        <is>
          <t>x</t>
        </is>
      </c>
      <c r="BN95" s="76"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22" t="inlineStr">
        <is>
          <t>Halbgewebeband</t>
        </is>
      </c>
      <c r="H96" s="110" t="inlineStr">
        <is>
          <t>bis 25 cm</t>
        </is>
      </c>
      <c r="I96" s="122" t="inlineStr">
        <is>
          <t>180°</t>
        </is>
      </c>
      <c r="J96" s="122" t="inlineStr">
        <is>
          <t>hohler Rücken</t>
        </is>
      </c>
      <c r="K96" s="64" t="n"/>
      <c r="L96" s="64" t="inlineStr">
        <is>
          <t xml:space="preserve">Papierumschlag </t>
        </is>
      </c>
      <c r="M96" s="64" t="inlineStr">
        <is>
          <t>Nein</t>
        </is>
      </c>
      <c r="N96" s="64" t="n">
        <v>0</v>
      </c>
      <c r="O96" s="64" t="n"/>
      <c r="P96" s="64" t="n"/>
      <c r="Q96" s="64" t="n"/>
      <c r="R96" s="64" t="n"/>
      <c r="BB96" s="74">
        <f>#REF!+#REF!</f>
        <v/>
      </c>
      <c r="BD96" s="79" t="inlineStr">
        <is>
          <t>Wellpappe</t>
        </is>
      </c>
      <c r="BM96" s="76" t="inlineStr">
        <is>
          <t>x</t>
        </is>
      </c>
      <c r="BN96" s="76"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22" t="inlineStr">
        <is>
          <t>Halbpergamentband</t>
        </is>
      </c>
      <c r="H97" s="110" t="inlineStr">
        <is>
          <t>bis 25 cm</t>
        </is>
      </c>
      <c r="I97" s="122" t="inlineStr">
        <is>
          <t>180°</t>
        </is>
      </c>
      <c r="J97" s="122" t="inlineStr">
        <is>
          <t>hohler Rücken</t>
        </is>
      </c>
      <c r="K97" s="64" t="n"/>
      <c r="L97" s="64" t="inlineStr">
        <is>
          <t>Archivkarton</t>
        </is>
      </c>
      <c r="M97" s="64" t="inlineStr">
        <is>
          <t>Nein</t>
        </is>
      </c>
      <c r="N97" s="64" t="n">
        <v>0</v>
      </c>
      <c r="O97" s="64" t="n"/>
      <c r="P97" s="64" t="n"/>
      <c r="Q97" s="64" t="n"/>
      <c r="R97" s="64" t="n"/>
      <c r="BB97" s="74">
        <f>#REF!+#REF!</f>
        <v/>
      </c>
      <c r="BD97" s="79" t="inlineStr">
        <is>
          <t>Wellpappe</t>
        </is>
      </c>
      <c r="BM97" s="76" t="inlineStr">
        <is>
          <t>x</t>
        </is>
      </c>
      <c r="BN97" s="76"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22" t="inlineStr">
        <is>
          <t>Papier- oder Pappeinband</t>
        </is>
      </c>
      <c r="H98" s="110" t="inlineStr">
        <is>
          <t>bis 25 cm</t>
        </is>
      </c>
      <c r="I98" s="122" t="inlineStr">
        <is>
          <t>180°</t>
        </is>
      </c>
      <c r="J98" s="122" t="n"/>
      <c r="K98" s="64" t="n"/>
      <c r="L98" s="64" t="inlineStr">
        <is>
          <t>Archivkarton</t>
        </is>
      </c>
      <c r="M98" s="64" t="inlineStr">
        <is>
          <t>Nein</t>
        </is>
      </c>
      <c r="N98" s="64" t="n">
        <v>0</v>
      </c>
      <c r="O98" s="64" t="n"/>
      <c r="P98" s="64" t="n"/>
      <c r="Q98" s="64" t="n"/>
      <c r="R98" s="64" t="n"/>
      <c r="BB98" s="74">
        <f>#REF!+#REF!</f>
        <v/>
      </c>
      <c r="BD98" s="79" t="inlineStr">
        <is>
          <t>Wellpappe</t>
        </is>
      </c>
      <c r="BM98" s="76" t="inlineStr">
        <is>
          <t>x</t>
        </is>
      </c>
      <c r="BN98" s="76"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22" t="inlineStr">
        <is>
          <t>Halbledereinband</t>
        </is>
      </c>
      <c r="H99" s="110" t="inlineStr">
        <is>
          <t>bis 25 cm</t>
        </is>
      </c>
      <c r="I99" s="122" t="inlineStr">
        <is>
          <t>180°</t>
        </is>
      </c>
      <c r="J99" s="122" t="inlineStr">
        <is>
          <t>gefaltete Blätter, Schrift bis in den Falz</t>
        </is>
      </c>
      <c r="K99" s="64" t="n"/>
      <c r="L99" s="64" t="inlineStr">
        <is>
          <t>Archivkarton</t>
        </is>
      </c>
      <c r="M99" s="64" t="inlineStr">
        <is>
          <t>Nein</t>
        </is>
      </c>
      <c r="N99" s="64" t="n">
        <v>1</v>
      </c>
      <c r="O99" s="64" t="n"/>
      <c r="P99" s="64" t="n"/>
      <c r="Q99" s="64" t="n"/>
      <c r="R99" s="64" t="n"/>
      <c r="BB99" s="74">
        <f>#REF!+#REF!</f>
        <v/>
      </c>
      <c r="BD99" s="79" t="inlineStr">
        <is>
          <t>Wellpappe</t>
        </is>
      </c>
      <c r="BM99" s="76" t="inlineStr">
        <is>
          <t>x</t>
        </is>
      </c>
      <c r="BN99" s="76"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22" t="inlineStr">
        <is>
          <t>Broschur</t>
        </is>
      </c>
      <c r="H100" s="110" t="inlineStr">
        <is>
          <t>bis 25 cm</t>
        </is>
      </c>
      <c r="I100" s="122" t="inlineStr">
        <is>
          <t>80° bis 110°, einseitig digitalisierbar?</t>
        </is>
      </c>
      <c r="J100" s="122" t="n"/>
      <c r="K100" s="64" t="n"/>
      <c r="L100" s="64" t="inlineStr">
        <is>
          <t>Archivkarton</t>
        </is>
      </c>
      <c r="M100" s="64" t="inlineStr">
        <is>
          <t>Nein</t>
        </is>
      </c>
      <c r="N100" s="64" t="n">
        <v>0</v>
      </c>
      <c r="O100" s="64" t="n"/>
      <c r="P100" s="64" t="n"/>
      <c r="Q100" s="64" t="n"/>
      <c r="R100" s="64" t="n"/>
      <c r="BB100" s="74">
        <f>#REF!+#REF!</f>
        <v/>
      </c>
      <c r="BD100" s="79" t="inlineStr">
        <is>
          <t>Wellpappe</t>
        </is>
      </c>
      <c r="BM100" s="76" t="inlineStr">
        <is>
          <t>x</t>
        </is>
      </c>
      <c r="BN100" s="76"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22" t="inlineStr">
        <is>
          <t>Halbledereinband</t>
        </is>
      </c>
      <c r="H101" s="110" t="inlineStr">
        <is>
          <t>bis 25 cm</t>
        </is>
      </c>
      <c r="I101" s="122" t="inlineStr">
        <is>
          <t>180°</t>
        </is>
      </c>
      <c r="J101" s="122" t="inlineStr">
        <is>
          <t>fester Rücken mit Schmuckprägung</t>
        </is>
      </c>
      <c r="K101" s="64" t="n"/>
      <c r="L101" s="64" t="inlineStr">
        <is>
          <t>Archivkarton</t>
        </is>
      </c>
      <c r="M101" s="64" t="inlineStr">
        <is>
          <t>Nein</t>
        </is>
      </c>
      <c r="N101" s="64" t="n">
        <v>0</v>
      </c>
      <c r="O101" s="64" t="n"/>
      <c r="P101" s="64" t="n"/>
      <c r="Q101" s="64" t="n"/>
      <c r="R101" s="64" t="n"/>
      <c r="BB101" s="74">
        <f>#REF!+#REF!</f>
        <v/>
      </c>
      <c r="BD101" s="79" t="inlineStr">
        <is>
          <t>Wellpappe</t>
        </is>
      </c>
      <c r="BM101" s="76" t="inlineStr">
        <is>
          <t>x</t>
        </is>
      </c>
      <c r="BN101" s="76"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22" t="inlineStr">
        <is>
          <t>Halbledereinband</t>
        </is>
      </c>
      <c r="H102" s="110" t="inlineStr">
        <is>
          <t>bis 25 cm</t>
        </is>
      </c>
      <c r="I102" s="122" t="inlineStr">
        <is>
          <t>180°</t>
        </is>
      </c>
      <c r="J102" s="122" t="inlineStr">
        <is>
          <t>hohler Rücken</t>
        </is>
      </c>
      <c r="K102" s="64" t="n"/>
      <c r="L102" s="64" t="inlineStr">
        <is>
          <t>Archivkarton</t>
        </is>
      </c>
      <c r="M102" s="64" t="inlineStr">
        <is>
          <t>Nein</t>
        </is>
      </c>
      <c r="N102" s="64" t="n">
        <v>0</v>
      </c>
      <c r="O102" s="64" t="n"/>
      <c r="P102" s="64" t="n"/>
      <c r="Q102" s="64" t="n"/>
      <c r="R102" s="64" t="n"/>
      <c r="BB102" s="74">
        <f>#REF!+#REF!</f>
        <v/>
      </c>
      <c r="BD102" s="79" t="inlineStr">
        <is>
          <t>Wellpappe</t>
        </is>
      </c>
      <c r="BM102" s="76" t="inlineStr">
        <is>
          <t>x</t>
        </is>
      </c>
      <c r="BN102" s="76"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22" t="inlineStr">
        <is>
          <t>Pergamentband</t>
        </is>
      </c>
      <c r="H103" s="110" t="inlineStr">
        <is>
          <t>bis 25 cm</t>
        </is>
      </c>
      <c r="I103" s="122" t="inlineStr">
        <is>
          <t>180°</t>
        </is>
      </c>
      <c r="J103" s="122" t="inlineStr">
        <is>
          <t>hohler Rücken</t>
        </is>
      </c>
      <c r="K103" s="64" t="n"/>
      <c r="L103" s="64" t="inlineStr">
        <is>
          <t>Archivkarton</t>
        </is>
      </c>
      <c r="M103" s="64" t="inlineStr">
        <is>
          <t>Nein</t>
        </is>
      </c>
      <c r="N103" s="64" t="n">
        <v>0</v>
      </c>
      <c r="O103" s="64" t="n"/>
      <c r="P103" s="64" t="n"/>
      <c r="Q103" s="64" t="n"/>
      <c r="R103" s="64" t="n"/>
      <c r="BB103" s="74">
        <f>#REF!+#REF!</f>
        <v/>
      </c>
      <c r="BD103" s="79" t="inlineStr">
        <is>
          <t>Wellpappe</t>
        </is>
      </c>
      <c r="BM103" s="76" t="inlineStr">
        <is>
          <t>x</t>
        </is>
      </c>
      <c r="BN103" s="76"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22" t="inlineStr">
        <is>
          <t>Pergamentband</t>
        </is>
      </c>
      <c r="H104" s="110" t="inlineStr">
        <is>
          <t>bis 25 cm</t>
        </is>
      </c>
      <c r="I104" s="122" t="inlineStr">
        <is>
          <t>180°</t>
        </is>
      </c>
      <c r="J104" s="122" t="inlineStr">
        <is>
          <t>hohler Rücken</t>
        </is>
      </c>
      <c r="K104" s="64" t="n"/>
      <c r="L104" s="64" t="inlineStr">
        <is>
          <t>Kassette</t>
        </is>
      </c>
      <c r="M104" s="64" t="inlineStr">
        <is>
          <t>Nein</t>
        </is>
      </c>
      <c r="N104" s="64" t="n">
        <v>1</v>
      </c>
      <c r="O104" s="64" t="n"/>
      <c r="P104" s="64" t="n"/>
      <c r="Q104" s="64" t="n"/>
      <c r="R104" s="64" t="n"/>
      <c r="BB104" s="74">
        <f>#REF!+#REF!</f>
        <v/>
      </c>
      <c r="BD104" s="79" t="inlineStr">
        <is>
          <t>Wellpappe</t>
        </is>
      </c>
      <c r="BM104" s="76" t="inlineStr">
        <is>
          <t>x</t>
        </is>
      </c>
      <c r="BN104" s="76"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22" t="inlineStr">
        <is>
          <t>Halbledereinband</t>
        </is>
      </c>
      <c r="H105" s="110" t="inlineStr">
        <is>
          <t>bis 25 cm</t>
        </is>
      </c>
      <c r="I105" s="122" t="inlineStr">
        <is>
          <t>180°</t>
        </is>
      </c>
      <c r="J105" s="122" t="inlineStr">
        <is>
          <t>gefaltete Blätter, hohler Rücken</t>
        </is>
      </c>
      <c r="K105" s="64" t="n"/>
      <c r="L105" s="64" t="n"/>
      <c r="M105" s="64" t="n"/>
      <c r="N105" s="64" t="n">
        <v>0</v>
      </c>
      <c r="O105" s="64" t="n"/>
      <c r="P105" s="64" t="n"/>
      <c r="Q105" s="64" t="n"/>
      <c r="R105" s="64" t="n"/>
      <c r="BB105" s="74">
        <f>#REF!+#REF!</f>
        <v/>
      </c>
      <c r="BD105" s="79" t="inlineStr">
        <is>
          <t>Wellpappe</t>
        </is>
      </c>
      <c r="BM105" s="76" t="inlineStr">
        <is>
          <t>x</t>
        </is>
      </c>
      <c r="BN105" s="76"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22" t="inlineStr">
        <is>
          <t>Broschur</t>
        </is>
      </c>
      <c r="H106" s="110" t="inlineStr">
        <is>
          <t>bis 25 cm</t>
        </is>
      </c>
      <c r="I106" s="122" t="inlineStr">
        <is>
          <t>180°</t>
        </is>
      </c>
      <c r="J106" s="122" t="n"/>
      <c r="K106" s="64" t="n"/>
      <c r="L106" s="64" t="n"/>
      <c r="M106" s="64" t="n"/>
      <c r="N106" s="64" t="n">
        <v>0</v>
      </c>
      <c r="O106" s="64" t="n"/>
      <c r="P106" s="64" t="n"/>
      <c r="Q106" s="64" t="n"/>
      <c r="R106" s="64" t="n"/>
      <c r="BB106" s="74">
        <f>#REF!+#REF!</f>
        <v/>
      </c>
      <c r="BD106" s="79" t="inlineStr">
        <is>
          <t>Wellpappe</t>
        </is>
      </c>
      <c r="BM106" s="76" t="inlineStr">
        <is>
          <t>x</t>
        </is>
      </c>
      <c r="BN106" s="76"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22" t="inlineStr">
        <is>
          <t>Ledereinband</t>
        </is>
      </c>
      <c r="H107" s="110" t="inlineStr">
        <is>
          <t>bis 25 cm</t>
        </is>
      </c>
      <c r="I107" s="122" t="inlineStr">
        <is>
          <t>80° bis 110°, einseitig digitalisierbar?</t>
        </is>
      </c>
      <c r="J107" s="122" t="inlineStr">
        <is>
          <t>gefaltete Blätter</t>
        </is>
      </c>
      <c r="K107" s="64" t="n"/>
      <c r="L107" s="64" t="inlineStr">
        <is>
          <t>Kassette</t>
        </is>
      </c>
      <c r="M107" s="64" t="inlineStr">
        <is>
          <t>Nein</t>
        </is>
      </c>
      <c r="N107" s="64" t="n">
        <v>1</v>
      </c>
      <c r="O107" s="64" t="n"/>
      <c r="P107" s="64" t="inlineStr">
        <is>
          <t>gereinigt</t>
        </is>
      </c>
      <c r="Q107" s="64" t="n"/>
      <c r="R107" s="64" t="n"/>
      <c r="BB107" s="74">
        <f>#REF!+#REF!</f>
        <v/>
      </c>
      <c r="BD107" s="79" t="inlineStr">
        <is>
          <t>Wellpappe</t>
        </is>
      </c>
      <c r="BM107" s="76" t="inlineStr">
        <is>
          <t>x</t>
        </is>
      </c>
      <c r="BN107" s="76"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22" t="inlineStr">
        <is>
          <t>Halbledereinband</t>
        </is>
      </c>
      <c r="H108" s="110" t="inlineStr">
        <is>
          <t>bis 35 cm</t>
        </is>
      </c>
      <c r="I108" s="122" t="inlineStr">
        <is>
          <t>180°</t>
        </is>
      </c>
      <c r="J108" s="122" t="inlineStr">
        <is>
          <t>fester Rücken mit Schmuckprägung</t>
        </is>
      </c>
      <c r="K108" s="64" t="n"/>
      <c r="L108" s="64" t="n"/>
      <c r="M108" s="64" t="n"/>
      <c r="N108" s="64" t="n">
        <v>0</v>
      </c>
      <c r="O108" s="64" t="n"/>
      <c r="P108" s="64" t="n"/>
      <c r="Q108" s="64" t="n"/>
      <c r="R108" s="64" t="n"/>
      <c r="X108" s="79" t="inlineStr">
        <is>
          <t>HL</t>
        </is>
      </c>
      <c r="AA108" s="79" t="inlineStr">
        <is>
          <t>f</t>
        </is>
      </c>
      <c r="AG108" s="79" t="inlineStr">
        <is>
          <t>Pa</t>
        </is>
      </c>
      <c r="AU108" s="79" t="n">
        <v>80</v>
      </c>
      <c r="BA108" s="81" t="inlineStr">
        <is>
          <t>n</t>
        </is>
      </c>
      <c r="BB108" s="74">
        <f>#REF!+#REF!</f>
        <v/>
      </c>
      <c r="BD108" s="79" t="inlineStr">
        <is>
          <t>Wellpappe</t>
        </is>
      </c>
      <c r="BG108" s="79" t="inlineStr">
        <is>
          <t>x</t>
        </is>
      </c>
      <c r="BM108" s="76" t="inlineStr">
        <is>
          <t>x</t>
        </is>
      </c>
      <c r="BN108" s="76"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22" t="n"/>
      <c r="H109" s="110" t="n"/>
      <c r="I109" s="122" t="n"/>
      <c r="J109" s="122" t="n"/>
      <c r="K109" s="64" t="n"/>
      <c r="L109" s="64" t="n"/>
      <c r="M109" s="64" t="n"/>
      <c r="N109" s="64" t="n"/>
      <c r="O109" s="64" t="n"/>
      <c r="P109" s="64" t="n"/>
      <c r="Q109" s="64" t="n"/>
      <c r="R109" s="64" t="n"/>
      <c r="BB109" s="74">
        <f>#REF!+#REF!</f>
        <v/>
      </c>
      <c r="BD109" s="79" t="inlineStr">
        <is>
          <t>Wellpappe</t>
        </is>
      </c>
      <c r="BM109" s="76" t="inlineStr">
        <is>
          <t>x</t>
        </is>
      </c>
      <c r="BN109" s="76"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22" t="inlineStr">
        <is>
          <t>Halbledereinband</t>
        </is>
      </c>
      <c r="H110" s="110" t="inlineStr">
        <is>
          <t>bis 35 cm</t>
        </is>
      </c>
      <c r="I110" s="122" t="inlineStr">
        <is>
          <t>80° bis 110°, einseitig digitalisierbar?</t>
        </is>
      </c>
      <c r="J110" s="122" t="inlineStr">
        <is>
          <t>fester Rücken mit Schmuckprägung, gefaltete Blätter</t>
        </is>
      </c>
      <c r="K110" s="64" t="n"/>
      <c r="L110" s="64" t="n"/>
      <c r="M110" s="64" t="n"/>
      <c r="N110" s="64" t="n">
        <v>1</v>
      </c>
      <c r="O110" s="64" t="n"/>
      <c r="P110" s="64" t="n"/>
      <c r="Q110" s="64" t="n"/>
      <c r="R110" s="64" t="n"/>
      <c r="BB110" s="74">
        <f>#REF!+#REF!</f>
        <v/>
      </c>
      <c r="BD110" s="79" t="inlineStr">
        <is>
          <t>Wellpappe</t>
        </is>
      </c>
      <c r="BM110" s="76" t="inlineStr">
        <is>
          <t>x</t>
        </is>
      </c>
      <c r="BN110" s="76"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22" t="inlineStr">
        <is>
          <t>Pergamentband</t>
        </is>
      </c>
      <c r="H111" s="110" t="inlineStr">
        <is>
          <t>bis 25 cm</t>
        </is>
      </c>
      <c r="I111" s="122" t="inlineStr">
        <is>
          <t>80° bis 110°, einseitig digitalisierbar?</t>
        </is>
      </c>
      <c r="J111" s="122" t="inlineStr">
        <is>
          <t>hohler Rücken, welliger Buchblock, gefaltete Blätter, Einband mit Schutz- oder Stoßkanten, Schrift bis in den Falz</t>
        </is>
      </c>
      <c r="K111" s="64" t="n"/>
      <c r="L111" s="64" t="n"/>
      <c r="M111" s="64" t="n"/>
      <c r="N111" s="64" t="n">
        <v>1</v>
      </c>
      <c r="O111" s="64" t="n"/>
      <c r="P111" s="64" t="n"/>
      <c r="Q111" s="64" t="n"/>
      <c r="R111" s="64" t="n"/>
      <c r="X111" s="79" t="inlineStr">
        <is>
          <t>Pg</t>
        </is>
      </c>
      <c r="AA111" s="79" t="inlineStr">
        <is>
          <t>h</t>
        </is>
      </c>
      <c r="AB111" s="79" t="inlineStr">
        <is>
          <t>x</t>
        </is>
      </c>
      <c r="AG111" s="79" t="inlineStr">
        <is>
          <t>Pa</t>
        </is>
      </c>
      <c r="AN111" s="79" t="inlineStr">
        <is>
          <t>x</t>
        </is>
      </c>
      <c r="AO111" s="81" t="inlineStr">
        <is>
          <t>B: 10x16
F: 33x42</t>
        </is>
      </c>
      <c r="AP111" s="79" t="inlineStr">
        <is>
          <t>x</t>
        </is>
      </c>
      <c r="AS111" s="79" t="n">
        <v>2</v>
      </c>
      <c r="AT111" s="79" t="inlineStr">
        <is>
          <t>x</t>
        </is>
      </c>
      <c r="AU111" s="79" t="n">
        <v>60</v>
      </c>
      <c r="BA111" s="81" t="inlineStr">
        <is>
          <t>n</t>
        </is>
      </c>
      <c r="BB111" s="74">
        <f>#REF!+#REF!</f>
        <v/>
      </c>
      <c r="BD111" s="79" t="inlineStr">
        <is>
          <t>Wellpappe</t>
        </is>
      </c>
      <c r="BM111" s="76" t="inlineStr">
        <is>
          <t>x</t>
        </is>
      </c>
      <c r="BN111" s="76"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22" t="inlineStr">
        <is>
          <t>Ledereinband</t>
        </is>
      </c>
      <c r="H112" s="110" t="inlineStr">
        <is>
          <t>bis 25 cm</t>
        </is>
      </c>
      <c r="I112" s="122" t="inlineStr">
        <is>
          <t>180°</t>
        </is>
      </c>
      <c r="J112" s="122" t="n"/>
      <c r="K112" s="64" t="n"/>
      <c r="L112" s="64" t="inlineStr">
        <is>
          <t xml:space="preserve">Papierumschlag </t>
        </is>
      </c>
      <c r="M112" s="64" t="inlineStr">
        <is>
          <t>Ja</t>
        </is>
      </c>
      <c r="N112" s="64" t="n">
        <v>2</v>
      </c>
      <c r="O112" s="64" t="n"/>
      <c r="P112" s="64" t="n"/>
      <c r="Q112" s="64" t="n"/>
      <c r="R112" s="64" t="n"/>
      <c r="BB112" s="74">
        <f>#REF!+#REF!</f>
        <v/>
      </c>
      <c r="BD112" s="79" t="inlineStr">
        <is>
          <t>Wellpappe</t>
        </is>
      </c>
      <c r="BM112" s="76" t="inlineStr">
        <is>
          <t>x</t>
        </is>
      </c>
      <c r="BN112" s="76"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22" t="n"/>
      <c r="H113" s="110" t="n"/>
      <c r="I113" s="122" t="n"/>
      <c r="J113" s="122" t="n"/>
      <c r="K113" s="64" t="n"/>
      <c r="L113" s="64" t="n"/>
      <c r="M113" s="64" t="n"/>
      <c r="N113" s="64" t="n"/>
      <c r="O113" s="64" t="n"/>
      <c r="P113" s="64" t="n"/>
      <c r="Q113" s="64" t="n"/>
      <c r="R113" s="64" t="n"/>
      <c r="BB113" s="74">
        <f>#REF!+#REF!</f>
        <v/>
      </c>
      <c r="BD113" s="79" t="inlineStr">
        <is>
          <t>Wellpappe</t>
        </is>
      </c>
      <c r="BM113" s="76"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22" t="n"/>
      <c r="H114" s="110" t="inlineStr">
        <is>
          <t>bis 25 cm</t>
        </is>
      </c>
      <c r="I114" s="122" t="n"/>
      <c r="J114" s="122" t="n"/>
      <c r="K114" s="64" t="n"/>
      <c r="L114" s="64" t="n"/>
      <c r="M114" s="64" t="n"/>
      <c r="N114" s="64" t="n"/>
      <c r="O114" s="64" t="n"/>
      <c r="P114" s="64" t="n"/>
      <c r="Q114" s="64" t="n"/>
      <c r="R114" s="64" t="n"/>
      <c r="X114" s="79" t="inlineStr">
        <is>
          <t>Pg</t>
        </is>
      </c>
      <c r="AA114" s="79" t="inlineStr">
        <is>
          <t>h</t>
        </is>
      </c>
      <c r="AG114" s="79" t="inlineStr">
        <is>
          <t>Pa</t>
        </is>
      </c>
      <c r="AN114" s="79" t="inlineStr">
        <is>
          <t>x</t>
        </is>
      </c>
      <c r="AO114" s="79" t="n"/>
      <c r="AU114" s="79" t="n">
        <v>110</v>
      </c>
      <c r="BA114" s="81" t="inlineStr">
        <is>
          <t>n</t>
        </is>
      </c>
      <c r="BB114" s="75">
        <f>#REF!+#REF!</f>
        <v/>
      </c>
      <c r="BD114" s="79" t="inlineStr">
        <is>
          <t>Wellpappe</t>
        </is>
      </c>
      <c r="BM114" s="76" t="inlineStr">
        <is>
          <t>x</t>
        </is>
      </c>
      <c r="BN114" s="76"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22" t="inlineStr">
        <is>
          <t>Halbgewebeband</t>
        </is>
      </c>
      <c r="H115" s="110" t="inlineStr">
        <is>
          <t>bis 25 cm</t>
        </is>
      </c>
      <c r="I115" s="122" t="inlineStr">
        <is>
          <t>80° bis 110°, einseitig digitalisierbar?</t>
        </is>
      </c>
      <c r="J115" s="122" t="inlineStr">
        <is>
          <t>hohler Rücken</t>
        </is>
      </c>
      <c r="K115" s="64" t="n"/>
      <c r="L115" s="64" t="inlineStr">
        <is>
          <t xml:space="preserve">Papierumschlag </t>
        </is>
      </c>
      <c r="M115" s="64" t="inlineStr">
        <is>
          <t>Ja</t>
        </is>
      </c>
      <c r="N115" s="64" t="n">
        <v>1</v>
      </c>
      <c r="O115" s="64" t="n"/>
      <c r="P115" s="64" t="n"/>
      <c r="Q115" s="64" t="n"/>
      <c r="R115" s="64" t="n"/>
      <c r="AO115" s="79" t="n"/>
      <c r="BB115" s="75">
        <f>#REF!+#REF!</f>
        <v/>
      </c>
      <c r="BM115" s="76" t="inlineStr">
        <is>
          <t>x</t>
        </is>
      </c>
      <c r="BN115" s="76" t="inlineStr">
        <is>
          <t>x</t>
        </is>
      </c>
    </row>
    <row r="116" ht="22.5" customHeight="1" s="58">
      <c r="A116" s="64" t="n">
        <v>116</v>
      </c>
      <c r="B116" s="64" t="n"/>
      <c r="C116" s="64" t="n"/>
      <c r="D116" s="66" t="n"/>
      <c r="E116" s="64" t="inlineStr">
        <is>
          <t>Cb 1</t>
        </is>
      </c>
      <c r="F116" s="64" t="inlineStr">
        <is>
          <t>X</t>
        </is>
      </c>
      <c r="G116" s="122" t="inlineStr">
        <is>
          <t>Halbledereinband</t>
        </is>
      </c>
      <c r="H116" s="110" t="inlineStr">
        <is>
          <t>bis 25 cm</t>
        </is>
      </c>
      <c r="I116" s="122" t="inlineStr">
        <is>
          <t>80° bis 110°, einseitig digitalisierbar?</t>
        </is>
      </c>
      <c r="J116" s="122" t="inlineStr">
        <is>
          <t>stark brüchiges Einbandmaterial, gefaltete Blätter</t>
        </is>
      </c>
      <c r="K116" s="64" t="n"/>
      <c r="L116" s="64" t="n"/>
      <c r="M116" s="64" t="n"/>
      <c r="N116" s="64" t="n">
        <v>3</v>
      </c>
      <c r="O116" s="64" t="n"/>
      <c r="P116" s="64" t="n"/>
      <c r="Q116" s="64" t="n"/>
      <c r="R116" s="64" t="n"/>
      <c r="AO116" s="79" t="n"/>
      <c r="BB116" s="75">
        <f>#REF!+#REF!</f>
        <v/>
      </c>
      <c r="BN116" s="76"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22" t="inlineStr">
        <is>
          <t>Papier- oder Pappeinband</t>
        </is>
      </c>
      <c r="H117" s="110" t="inlineStr">
        <is>
          <t>bis 25 cm</t>
        </is>
      </c>
      <c r="I117" s="122" t="inlineStr">
        <is>
          <t>80° bis 110°, einseitig digitalisierbar?</t>
        </is>
      </c>
      <c r="J117" s="122" t="inlineStr">
        <is>
          <t>hohler Rücken, gefaltete Blätter</t>
        </is>
      </c>
      <c r="K117" s="64" t="n"/>
      <c r="L117" s="64" t="inlineStr">
        <is>
          <t xml:space="preserve">Papierumschlag </t>
        </is>
      </c>
      <c r="M117" s="64" t="inlineStr">
        <is>
          <t>Ja</t>
        </is>
      </c>
      <c r="N117" s="64" t="n">
        <v>0</v>
      </c>
      <c r="O117" s="64" t="n"/>
      <c r="P117" s="64" t="n"/>
      <c r="Q117" s="64" t="n"/>
      <c r="R117" s="64" t="n"/>
      <c r="AO117" s="79" t="n"/>
      <c r="BB117" s="75">
        <f>#REF!+#REF!</f>
        <v/>
      </c>
      <c r="BM117" s="76" t="inlineStr">
        <is>
          <t>x</t>
        </is>
      </c>
      <c r="BN117" s="76"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22" t="inlineStr">
        <is>
          <t>Pergamentband</t>
        </is>
      </c>
      <c r="H118" s="110" t="inlineStr">
        <is>
          <t>bis 25 cm</t>
        </is>
      </c>
      <c r="I118" s="122" t="inlineStr">
        <is>
          <t>80° bis 110°, einseitig digitalisierbar?</t>
        </is>
      </c>
      <c r="J118" s="122" t="inlineStr">
        <is>
          <t>hohler Rücken, welliger Buchblock</t>
        </is>
      </c>
      <c r="K118" s="64" t="n"/>
      <c r="L118" s="64" t="n"/>
      <c r="M118" s="64" t="n"/>
      <c r="N118" s="64" t="n">
        <v>1</v>
      </c>
      <c r="O118" s="64" t="n"/>
      <c r="P118" s="64" t="n"/>
      <c r="Q118" s="64" t="n"/>
      <c r="R118" s="64" t="n"/>
      <c r="AO118" s="79" t="n"/>
      <c r="BB118" s="75">
        <f>#REF!+#REF!</f>
        <v/>
      </c>
      <c r="BM118" s="76" t="inlineStr">
        <is>
          <t>x</t>
        </is>
      </c>
      <c r="BN118" s="76"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22" t="n"/>
      <c r="H119" s="110" t="n"/>
      <c r="I119" s="122" t="n"/>
      <c r="J119" s="122" t="n"/>
      <c r="K119" s="64" t="n"/>
      <c r="L119" s="64" t="n"/>
      <c r="M119" s="64" t="n"/>
      <c r="N119" s="64" t="n"/>
      <c r="O119" s="64" t="n"/>
      <c r="P119" s="64" t="n"/>
      <c r="Q119" s="64" t="n"/>
      <c r="R119" s="64" t="n"/>
      <c r="AO119" s="79" t="n"/>
      <c r="BB119" s="75">
        <f>#REF!+#REF!</f>
        <v/>
      </c>
      <c r="BM119" s="76" t="inlineStr">
        <is>
          <t>x</t>
        </is>
      </c>
      <c r="BN119" s="76"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22" t="n"/>
      <c r="H120" s="110" t="n"/>
      <c r="I120" s="122" t="n"/>
      <c r="J120" s="122" t="n"/>
      <c r="K120" s="64" t="n"/>
      <c r="L120" s="64" t="n"/>
      <c r="M120" s="64" t="n"/>
      <c r="N120" s="64" t="n"/>
      <c r="O120" s="64" t="n"/>
      <c r="P120" s="64" t="n"/>
      <c r="Q120" s="64" t="n"/>
      <c r="R120" s="64" t="n"/>
      <c r="AO120" s="79" t="n"/>
      <c r="BB120" s="75">
        <f>#REF!+#REF!</f>
        <v/>
      </c>
      <c r="BM120" s="76" t="inlineStr">
        <is>
          <t>x</t>
        </is>
      </c>
      <c r="BN120" s="76"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22" t="inlineStr">
        <is>
          <t>Pergamentband, Schließen, erhabene Buchbeschläge</t>
        </is>
      </c>
      <c r="H121" s="110" t="inlineStr">
        <is>
          <t>bis 25 cm</t>
        </is>
      </c>
      <c r="I121" s="122" t="inlineStr">
        <is>
          <t>80° bis 110°, einseitig digitalisierbar?</t>
        </is>
      </c>
      <c r="J121" s="122" t="inlineStr">
        <is>
          <t>hohler Rücken</t>
        </is>
      </c>
      <c r="K121" s="64" t="n"/>
      <c r="L121" s="64" t="inlineStr">
        <is>
          <t>Kassette</t>
        </is>
      </c>
      <c r="M121" s="64" t="inlineStr">
        <is>
          <t>Nein</t>
        </is>
      </c>
      <c r="N121" s="64" t="n">
        <v>0</v>
      </c>
      <c r="O121" s="64" t="n"/>
      <c r="P121" s="64" t="inlineStr">
        <is>
          <t>Originaleinband separat</t>
        </is>
      </c>
      <c r="Q121" s="64" t="n"/>
      <c r="R121" s="64" t="n"/>
      <c r="AO121" s="79" t="n"/>
      <c r="BB121" s="75">
        <f>#REF!+#REF!</f>
        <v/>
      </c>
      <c r="BM121" s="76" t="inlineStr">
        <is>
          <t>x</t>
        </is>
      </c>
      <c r="BN121" s="76"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22" t="inlineStr">
        <is>
          <t>Halbledereinband</t>
        </is>
      </c>
      <c r="H122" s="110" t="inlineStr">
        <is>
          <t>bis 35 cm</t>
        </is>
      </c>
      <c r="I122" s="122" t="inlineStr">
        <is>
          <t>80° bis 110°, einseitig digitalisierbar?</t>
        </is>
      </c>
      <c r="J122" s="122" t="n"/>
      <c r="K122" s="64" t="n"/>
      <c r="L122" s="64" t="inlineStr">
        <is>
          <t>Kassette</t>
        </is>
      </c>
      <c r="M122" s="64" t="inlineStr">
        <is>
          <t>Nein, Signaturfahne austauschen</t>
        </is>
      </c>
      <c r="N122" s="64" t="n">
        <v>2</v>
      </c>
      <c r="O122" s="64" t="n"/>
      <c r="P122" s="64" t="n"/>
      <c r="Q122" s="64" t="n"/>
      <c r="R122" s="64" t="n"/>
      <c r="AO122" s="79" t="n"/>
      <c r="BB122" s="75">
        <f>#REF!+#REF!</f>
        <v/>
      </c>
      <c r="BM122" s="76" t="inlineStr">
        <is>
          <t>x</t>
        </is>
      </c>
      <c r="BN122" s="76"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22" t="inlineStr">
        <is>
          <t>Halbledereinband</t>
        </is>
      </c>
      <c r="H123" s="110" t="inlineStr">
        <is>
          <t>bis 35 cm</t>
        </is>
      </c>
      <c r="I123" s="122" t="inlineStr">
        <is>
          <t>80° bis 110°, einseitig digitalisierbar?</t>
        </is>
      </c>
      <c r="J123" s="122" t="n"/>
      <c r="K123" s="64" t="n"/>
      <c r="L123" s="64" t="inlineStr">
        <is>
          <t>Kassette</t>
        </is>
      </c>
      <c r="M123" s="64" t="inlineStr">
        <is>
          <t>Nein, Signaturfahne austauschen</t>
        </is>
      </c>
      <c r="N123" s="64" t="n">
        <v>1</v>
      </c>
      <c r="O123" s="64" t="n"/>
      <c r="P123" s="64" t="n"/>
      <c r="Q123" s="64" t="n"/>
      <c r="R123" s="64" t="n"/>
      <c r="AO123" s="79" t="n"/>
      <c r="BB123" s="75">
        <f>#REF!+#REF!</f>
        <v/>
      </c>
      <c r="BM123" s="76" t="inlineStr">
        <is>
          <t>x</t>
        </is>
      </c>
      <c r="BN123" s="76"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22" t="n"/>
      <c r="H124" s="110" t="n"/>
      <c r="I124" s="122" t="n"/>
      <c r="J124" s="122" t="n"/>
      <c r="K124" s="64" t="n"/>
      <c r="L124" s="64" t="n"/>
      <c r="M124" s="64" t="n"/>
      <c r="N124" s="64" t="n"/>
      <c r="O124" s="64" t="n"/>
      <c r="P124" s="64" t="n"/>
      <c r="Q124" s="64" t="n"/>
      <c r="R124" s="64" t="n"/>
      <c r="AO124" s="79" t="n"/>
      <c r="BB124" s="75">
        <f>#REF!+#REF!</f>
        <v/>
      </c>
      <c r="BM124" s="76" t="inlineStr">
        <is>
          <t>x</t>
        </is>
      </c>
      <c r="BN124" s="76"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22" t="n"/>
      <c r="H125" s="110" t="n"/>
      <c r="I125" s="122" t="n"/>
      <c r="J125" s="122" t="n"/>
      <c r="K125" s="64" t="n"/>
      <c r="L125" s="64" t="n"/>
      <c r="M125" s="64" t="n"/>
      <c r="N125" s="64" t="n"/>
      <c r="O125" s="64" t="n"/>
      <c r="P125" s="64" t="n"/>
      <c r="Q125" s="64" t="n"/>
      <c r="R125" s="64" t="n"/>
      <c r="AO125" s="79" t="n"/>
      <c r="BB125" s="75">
        <f>#REF!+#REF!</f>
        <v/>
      </c>
      <c r="BM125" s="76" t="inlineStr">
        <is>
          <t>x</t>
        </is>
      </c>
      <c r="BN125" s="76"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22" t="n"/>
      <c r="H126" s="110" t="n"/>
      <c r="I126" s="122" t="n"/>
      <c r="J126" s="122" t="n"/>
      <c r="K126" s="64" t="n"/>
      <c r="L126" s="64" t="n"/>
      <c r="M126" s="64" t="n"/>
      <c r="N126" s="64" t="n"/>
      <c r="O126" s="64" t="n"/>
      <c r="P126" s="64" t="n"/>
      <c r="Q126" s="64" t="n"/>
      <c r="R126" s="64" t="n"/>
      <c r="AO126" s="79" t="n"/>
      <c r="BB126" s="75">
        <f>#REF!+#REF!</f>
        <v/>
      </c>
      <c r="BM126" s="76" t="inlineStr">
        <is>
          <t>x</t>
        </is>
      </c>
      <c r="BN126" s="76"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22" t="n"/>
      <c r="H127" s="110" t="n"/>
      <c r="I127" s="122" t="n"/>
      <c r="J127" s="122" t="n"/>
      <c r="K127" s="64" t="n"/>
      <c r="L127" s="64" t="n"/>
      <c r="M127" s="64" t="n"/>
      <c r="N127" s="64" t="n"/>
      <c r="O127" s="64" t="n"/>
      <c r="P127" s="64" t="n"/>
      <c r="Q127" s="64" t="n"/>
      <c r="R127" s="64" t="n"/>
      <c r="AO127" s="79" t="n"/>
      <c r="BB127" s="75">
        <f>#REF!+#REF!</f>
        <v/>
      </c>
      <c r="BM127" s="76" t="inlineStr">
        <is>
          <t>x</t>
        </is>
      </c>
      <c r="BN127" s="76"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22" t="n"/>
      <c r="H128" s="110" t="n"/>
      <c r="I128" s="122" t="n"/>
      <c r="J128" s="122" t="n"/>
      <c r="K128" s="64" t="n"/>
      <c r="L128" s="64" t="n"/>
      <c r="M128" s="64" t="n"/>
      <c r="N128" s="64" t="n"/>
      <c r="O128" s="64" t="n"/>
      <c r="P128" s="64" t="n"/>
      <c r="Q128" s="64" t="n"/>
      <c r="R128" s="64" t="n"/>
      <c r="AO128" s="79" t="n"/>
      <c r="BB128" s="75">
        <f>#REF!+#REF!</f>
        <v/>
      </c>
      <c r="BM128" s="76" t="inlineStr">
        <is>
          <t>x</t>
        </is>
      </c>
      <c r="BN128" s="76"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22" t="n"/>
      <c r="H129" s="110" t="n"/>
      <c r="I129" s="122" t="n"/>
      <c r="J129" s="122" t="n"/>
      <c r="K129" s="64" t="n"/>
      <c r="L129" s="64" t="n"/>
      <c r="M129" s="64" t="n"/>
      <c r="N129" s="64" t="n"/>
      <c r="O129" s="64" t="n"/>
      <c r="P129" s="64" t="n"/>
      <c r="Q129" s="64" t="n"/>
      <c r="R129" s="64" t="n"/>
      <c r="AO129" s="79" t="n"/>
      <c r="BB129" s="75">
        <f>#REF!+#REF!</f>
        <v/>
      </c>
      <c r="BM129" s="76" t="inlineStr">
        <is>
          <t>x</t>
        </is>
      </c>
      <c r="BN129" s="76"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22" t="n"/>
      <c r="H130" s="110" t="n"/>
      <c r="I130" s="122" t="n"/>
      <c r="J130" s="122" t="n"/>
      <c r="K130" s="64" t="n"/>
      <c r="L130" s="64" t="n"/>
      <c r="M130" s="64" t="n"/>
      <c r="N130" s="64" t="n"/>
      <c r="O130" s="64" t="n"/>
      <c r="P130" s="64" t="n"/>
      <c r="Q130" s="64" t="n"/>
      <c r="R130" s="64" t="n"/>
      <c r="AO130" s="79" t="n"/>
      <c r="BB130" s="75">
        <f>#REF!+#REF!</f>
        <v/>
      </c>
      <c r="BM130" s="76" t="inlineStr">
        <is>
          <t>x</t>
        </is>
      </c>
      <c r="BN130" s="76"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22" t="n"/>
      <c r="H131" s="110" t="n"/>
      <c r="I131" s="122" t="n"/>
      <c r="J131" s="122" t="n"/>
      <c r="K131" s="64" t="n"/>
      <c r="L131" s="64" t="n"/>
      <c r="M131" s="64" t="n"/>
      <c r="N131" s="64" t="n"/>
      <c r="O131" s="64" t="n"/>
      <c r="P131" s="64" t="n"/>
      <c r="Q131" s="64" t="n"/>
      <c r="R131" s="64" t="n"/>
      <c r="AO131" s="79" t="n"/>
      <c r="BB131" s="75">
        <f>#REF!+#REF!</f>
        <v/>
      </c>
      <c r="BM131" s="76" t="inlineStr">
        <is>
          <t>x</t>
        </is>
      </c>
      <c r="BN131" s="76"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22" t="n"/>
      <c r="H132" s="110" t="n"/>
      <c r="I132" s="122" t="n"/>
      <c r="J132" s="122" t="n"/>
      <c r="K132" s="64" t="n"/>
      <c r="L132" s="64" t="n"/>
      <c r="M132" s="64" t="n"/>
      <c r="N132" s="64" t="n"/>
      <c r="O132" s="64" t="n"/>
      <c r="P132" s="64" t="n"/>
      <c r="Q132" s="64" t="n"/>
      <c r="R132" s="64" t="n"/>
      <c r="AO132" s="79" t="n"/>
      <c r="BB132" s="75">
        <f>#REF!+#REF!</f>
        <v/>
      </c>
      <c r="BM132" s="76" t="inlineStr">
        <is>
          <t>x</t>
        </is>
      </c>
      <c r="BN132" s="76"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22" t="n"/>
      <c r="H133" s="110" t="n"/>
      <c r="I133" s="122" t="n"/>
      <c r="J133" s="122" t="n"/>
      <c r="K133" s="64" t="n"/>
      <c r="L133" s="64" t="n"/>
      <c r="M133" s="64" t="n"/>
      <c r="N133" s="64" t="n"/>
      <c r="O133" s="64" t="n"/>
      <c r="P133" s="64" t="n"/>
      <c r="Q133" s="64" t="n"/>
      <c r="R133" s="64" t="n"/>
      <c r="AO133" s="79" t="n"/>
      <c r="BB133" s="75">
        <f>#REF!+#REF!</f>
        <v/>
      </c>
      <c r="BN133" s="76"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22" t="n"/>
      <c r="H134" s="110" t="n"/>
      <c r="I134" s="122" t="n"/>
      <c r="J134" s="122" t="n"/>
      <c r="K134" s="64" t="n"/>
      <c r="L134" s="64" t="n"/>
      <c r="M134" s="64" t="n"/>
      <c r="N134" s="64" t="n"/>
      <c r="O134" s="64" t="n"/>
      <c r="P134" s="64" t="n"/>
      <c r="Q134" s="64" t="n"/>
      <c r="R134" s="64" t="n"/>
      <c r="AO134" s="79" t="n"/>
      <c r="BB134" s="75">
        <f>#REF!+#REF!</f>
        <v/>
      </c>
      <c r="BM134" s="76" t="inlineStr">
        <is>
          <t>x</t>
        </is>
      </c>
      <c r="BN134" s="76"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22" t="n"/>
      <c r="H135" s="110" t="n"/>
      <c r="I135" s="122" t="n"/>
      <c r="J135" s="122" t="n"/>
      <c r="K135" s="64" t="n"/>
      <c r="L135" s="64" t="n"/>
      <c r="M135" s="64" t="n"/>
      <c r="N135" s="64" t="n"/>
      <c r="O135" s="64" t="n"/>
      <c r="P135" s="64" t="n"/>
      <c r="Q135" s="64" t="n"/>
      <c r="R135" s="64" t="n"/>
      <c r="AO135" s="79" t="n"/>
      <c r="BB135" s="75">
        <f>#REF!+#REF!</f>
        <v/>
      </c>
      <c r="BM135" s="76" t="inlineStr">
        <is>
          <t>x</t>
        </is>
      </c>
      <c r="BN135" s="76"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22" t="n"/>
      <c r="H136" s="110" t="n"/>
      <c r="I136" s="122" t="n"/>
      <c r="J136" s="122" t="n"/>
      <c r="K136" s="64" t="n"/>
      <c r="L136" s="64" t="n"/>
      <c r="M136" s="64" t="n"/>
      <c r="N136" s="64" t="n"/>
      <c r="O136" s="64" t="n"/>
      <c r="P136" s="64" t="n"/>
      <c r="Q136" s="64" t="n"/>
      <c r="R136" s="64" t="n"/>
      <c r="AO136" s="79" t="n"/>
      <c r="BB136" s="75">
        <f>#REF!+#REF!</f>
        <v/>
      </c>
      <c r="BM136" s="76" t="inlineStr">
        <is>
          <t>x</t>
        </is>
      </c>
      <c r="BN136" s="76"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22" t="n"/>
      <c r="H137" s="110" t="n"/>
      <c r="I137" s="122" t="n"/>
      <c r="J137" s="122" t="n"/>
      <c r="K137" s="64" t="n"/>
      <c r="L137" s="64" t="n"/>
      <c r="M137" s="64" t="n"/>
      <c r="N137" s="64" t="n"/>
      <c r="O137" s="64" t="n"/>
      <c r="P137" s="64" t="n"/>
      <c r="Q137" s="64" t="n"/>
      <c r="R137" s="64" t="n"/>
      <c r="AO137" s="79" t="n"/>
      <c r="BB137" s="75">
        <f>#REF!+#REF!</f>
        <v/>
      </c>
      <c r="BM137" s="76" t="inlineStr">
        <is>
          <t>x</t>
        </is>
      </c>
      <c r="BN137" s="76"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22" t="n"/>
      <c r="H138" s="110" t="n"/>
      <c r="I138" s="122" t="n"/>
      <c r="J138" s="122" t="n"/>
      <c r="K138" s="64" t="n"/>
      <c r="L138" s="64" t="n"/>
      <c r="M138" s="64" t="n"/>
      <c r="N138" s="64" t="n"/>
      <c r="O138" s="64" t="n"/>
      <c r="P138" s="64" t="n"/>
      <c r="Q138" s="64" t="n"/>
      <c r="R138" s="64" t="n"/>
      <c r="AO138" s="79" t="n"/>
      <c r="BB138" s="75">
        <f>#REF!+#REF!</f>
        <v/>
      </c>
      <c r="BM138" s="76" t="inlineStr">
        <is>
          <t>x</t>
        </is>
      </c>
      <c r="BN138" s="76"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22" t="n"/>
      <c r="H139" s="110" t="n"/>
      <c r="I139" s="122" t="n"/>
      <c r="J139" s="122" t="n"/>
      <c r="K139" s="64" t="n"/>
      <c r="L139" s="64" t="n"/>
      <c r="M139" s="64" t="n"/>
      <c r="N139" s="64" t="n"/>
      <c r="O139" s="64" t="n"/>
      <c r="P139" s="64" t="n"/>
      <c r="Q139" s="64" t="n"/>
      <c r="R139" s="64" t="n"/>
      <c r="AO139" s="79" t="n"/>
      <c r="BB139" s="75">
        <f>#REF!+#REF!</f>
        <v/>
      </c>
      <c r="BM139" s="76" t="inlineStr">
        <is>
          <t>x</t>
        </is>
      </c>
      <c r="BN139" s="76"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22" t="n"/>
      <c r="H140" s="110" t="n"/>
      <c r="I140" s="122" t="n"/>
      <c r="J140" s="122" t="n"/>
      <c r="K140" s="64" t="n"/>
      <c r="L140" s="64" t="n"/>
      <c r="M140" s="64" t="n"/>
      <c r="N140" s="64" t="n"/>
      <c r="O140" s="64" t="n"/>
      <c r="P140" s="64" t="n"/>
      <c r="Q140" s="64" t="n"/>
      <c r="R140" s="64" t="n"/>
      <c r="AO140" s="79" t="n"/>
      <c r="BB140" s="75">
        <f>#REF!+#REF!</f>
        <v/>
      </c>
      <c r="BM140" s="76" t="inlineStr">
        <is>
          <t>x</t>
        </is>
      </c>
      <c r="BN140" s="76"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22" t="n"/>
      <c r="H141" s="110" t="n"/>
      <c r="I141" s="122" t="n"/>
      <c r="J141" s="122" t="n"/>
      <c r="K141" s="64" t="n"/>
      <c r="L141" s="64" t="n"/>
      <c r="M141" s="64" t="n"/>
      <c r="N141" s="64" t="n"/>
      <c r="O141" s="64" t="n"/>
      <c r="P141" s="64" t="n"/>
      <c r="Q141" s="64" t="n"/>
      <c r="R141" s="64" t="n"/>
      <c r="AO141" s="79" t="n"/>
      <c r="BB141" s="75">
        <f>#REF!+#REF!</f>
        <v/>
      </c>
      <c r="BM141" s="76" t="inlineStr">
        <is>
          <t>x</t>
        </is>
      </c>
      <c r="BN141" s="76"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22" t="n"/>
      <c r="H142" s="110" t="n"/>
      <c r="I142" s="122" t="n"/>
      <c r="J142" s="122" t="n"/>
      <c r="K142" s="64" t="n"/>
      <c r="L142" s="64" t="n"/>
      <c r="M142" s="64" t="n"/>
      <c r="N142" s="64" t="n"/>
      <c r="O142" s="64" t="n"/>
      <c r="P142" s="64" t="n"/>
      <c r="Q142" s="64" t="n"/>
      <c r="R142" s="64" t="n"/>
      <c r="AO142" s="79" t="n"/>
      <c r="BB142" s="75">
        <f>#REF!+#REF!</f>
        <v/>
      </c>
      <c r="BM142" s="76" t="inlineStr">
        <is>
          <t>x</t>
        </is>
      </c>
      <c r="BN142" s="76"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22" t="n"/>
      <c r="H143" s="110" t="n"/>
      <c r="I143" s="122" t="n"/>
      <c r="J143" s="122" t="n"/>
      <c r="K143" s="64" t="n"/>
      <c r="L143" s="64" t="n"/>
      <c r="M143" s="64" t="n"/>
      <c r="N143" s="64" t="n"/>
      <c r="O143" s="64" t="n"/>
      <c r="P143" s="64" t="n"/>
      <c r="Q143" s="64" t="n"/>
      <c r="R143" s="64" t="n"/>
      <c r="AO143" s="79" t="n"/>
      <c r="BB143" s="75">
        <f>#REF!+#REF!</f>
        <v/>
      </c>
      <c r="BM143" s="76" t="inlineStr">
        <is>
          <t>x</t>
        </is>
      </c>
      <c r="BN143" s="76"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22" t="n"/>
      <c r="H144" s="110" t="n"/>
      <c r="I144" s="122" t="n"/>
      <c r="J144" s="122" t="n"/>
      <c r="K144" s="64" t="n"/>
      <c r="L144" s="64" t="n"/>
      <c r="M144" s="64" t="n"/>
      <c r="N144" s="64" t="n"/>
      <c r="O144" s="64" t="n"/>
      <c r="P144" s="64" t="n"/>
      <c r="Q144" s="64" t="n"/>
      <c r="R144" s="64" t="n"/>
      <c r="AO144" s="79" t="n"/>
      <c r="BB144" s="75">
        <f>#REF!+#REF!</f>
        <v/>
      </c>
      <c r="BM144" s="76" t="inlineStr">
        <is>
          <t>x</t>
        </is>
      </c>
      <c r="BN144" s="76"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22" t="n"/>
      <c r="H145" s="110" t="n"/>
      <c r="I145" s="122" t="n"/>
      <c r="J145" s="122" t="n"/>
      <c r="K145" s="64" t="n"/>
      <c r="L145" s="64" t="n"/>
      <c r="M145" s="64" t="n"/>
      <c r="N145" s="64" t="n"/>
      <c r="O145" s="64" t="n"/>
      <c r="P145" s="64" t="n"/>
      <c r="Q145" s="64" t="n"/>
      <c r="R145" s="64" t="n"/>
      <c r="AO145" s="79" t="n"/>
      <c r="BB145" s="75">
        <f>#REF!+#REF!</f>
        <v/>
      </c>
      <c r="BM145" s="76" t="inlineStr">
        <is>
          <t>x</t>
        </is>
      </c>
      <c r="BN145" s="76"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22" t="n"/>
      <c r="H146" s="110" t="inlineStr">
        <is>
          <t>bis 42 cm</t>
        </is>
      </c>
      <c r="I146" s="122" t="n"/>
      <c r="J146" s="122" t="n"/>
      <c r="K146" s="64" t="n"/>
      <c r="L146" s="64" t="n"/>
      <c r="M146" s="64" t="n"/>
      <c r="N146" s="64" t="n"/>
      <c r="O146" s="64" t="n"/>
      <c r="P146" s="64" t="n"/>
      <c r="Q146" s="64" t="n"/>
      <c r="R146" s="64" t="n"/>
      <c r="U146" s="79" t="inlineStr">
        <is>
          <t>QF (49x39)</t>
        </is>
      </c>
      <c r="X146" s="79" t="inlineStr">
        <is>
          <t>L</t>
        </is>
      </c>
      <c r="Z146" s="79" t="inlineStr">
        <is>
          <t>x</t>
        </is>
      </c>
      <c r="AA146" s="79" t="inlineStr">
        <is>
          <t>h/E</t>
        </is>
      </c>
      <c r="AG146" s="79" t="inlineStr">
        <is>
          <t>Pa</t>
        </is>
      </c>
      <c r="AO146" s="79" t="n"/>
      <c r="AP146" s="79" t="inlineStr">
        <is>
          <t>x</t>
        </is>
      </c>
      <c r="AU146" s="79" t="n">
        <v>110</v>
      </c>
      <c r="BA146" s="81" t="inlineStr">
        <is>
          <t>n</t>
        </is>
      </c>
      <c r="BB146" s="75">
        <f>#REF!+#REF!</f>
        <v/>
      </c>
      <c r="BD146" s="79" t="inlineStr">
        <is>
          <t>Gewebe</t>
        </is>
      </c>
      <c r="BJ146" s="113" t="inlineStr">
        <is>
          <t>bessere Planlage bei 110°</t>
        </is>
      </c>
      <c r="BM146" s="76" t="inlineStr">
        <is>
          <t>x</t>
        </is>
      </c>
      <c r="BN146" s="76" t="inlineStr">
        <is>
          <t>x</t>
        </is>
      </c>
    </row>
    <row r="147">
      <c r="A147" s="64" t="n"/>
      <c r="B147" s="64" t="inlineStr">
        <is>
          <t>L-1820-40801170X</t>
        </is>
      </c>
      <c r="C147" s="64" t="inlineStr">
        <is>
          <t>1133386563</t>
        </is>
      </c>
      <c r="D147" s="66" t="n"/>
      <c r="E147" s="64" t="inlineStr">
        <is>
          <t>Cb 25 - 1.2</t>
        </is>
      </c>
      <c r="F147" s="64" t="n"/>
      <c r="G147" s="122" t="n"/>
      <c r="H147" s="110" t="n"/>
      <c r="I147" s="122" t="n"/>
      <c r="J147" s="122" t="n"/>
      <c r="K147" s="64" t="n"/>
      <c r="L147" s="64" t="n"/>
      <c r="M147" s="64" t="n"/>
      <c r="N147" s="64" t="n"/>
      <c r="O147" s="64" t="n"/>
      <c r="P147" s="64" t="n"/>
      <c r="Q147" s="64" t="n"/>
      <c r="R147" s="64" t="n"/>
      <c r="AO147" s="79" t="n"/>
      <c r="BB147" s="75">
        <f>#REF!+#REF!</f>
        <v/>
      </c>
      <c r="BM147" s="76" t="inlineStr">
        <is>
          <t>x</t>
        </is>
      </c>
      <c r="BN147" s="76"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22" t="n"/>
      <c r="H148" s="110" t="n"/>
      <c r="I148" s="122" t="n"/>
      <c r="J148" s="122" t="n"/>
      <c r="K148" s="64" t="n"/>
      <c r="L148" s="64" t="n"/>
      <c r="M148" s="64" t="n"/>
      <c r="N148" s="64" t="n"/>
      <c r="O148" s="64" t="n"/>
      <c r="P148" s="64" t="n"/>
      <c r="Q148" s="64" t="n"/>
      <c r="R148" s="64" t="n"/>
      <c r="AO148" s="79" t="n"/>
      <c r="BB148" s="75">
        <f>#REF!+#REF!</f>
        <v/>
      </c>
      <c r="BN148" s="76"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22" t="n"/>
      <c r="H149" s="110" t="n"/>
      <c r="I149" s="122" t="n"/>
      <c r="J149" s="122" t="n"/>
      <c r="K149" s="64" t="n"/>
      <c r="L149" s="64" t="n"/>
      <c r="M149" s="64" t="n"/>
      <c r="N149" s="64" t="n"/>
      <c r="O149" s="64" t="n"/>
      <c r="P149" s="64" t="n"/>
      <c r="Q149" s="64" t="n"/>
      <c r="R149" s="64" t="n"/>
      <c r="AO149" s="79" t="n"/>
      <c r="BB149" s="75">
        <f>#REF!+#REF!</f>
        <v/>
      </c>
      <c r="BN149" s="76"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22" t="n"/>
      <c r="H150" s="110" t="n"/>
      <c r="I150" s="122" t="n"/>
      <c r="J150" s="122" t="n"/>
      <c r="K150" s="64" t="n"/>
      <c r="L150" s="64" t="n"/>
      <c r="M150" s="64" t="n"/>
      <c r="N150" s="64" t="n"/>
      <c r="O150" s="64" t="n"/>
      <c r="P150" s="64" t="n"/>
      <c r="Q150" s="64" t="n"/>
      <c r="R150" s="64" t="n"/>
      <c r="AO150" s="79" t="n"/>
      <c r="BB150" s="75">
        <f>#REF!+#REF!</f>
        <v/>
      </c>
      <c r="BN150" s="76"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22" t="n"/>
      <c r="H151" s="110" t="n"/>
      <c r="I151" s="122" t="n"/>
      <c r="J151" s="122" t="n"/>
      <c r="K151" s="64" t="n"/>
      <c r="L151" s="64" t="n"/>
      <c r="M151" s="64" t="n"/>
      <c r="N151" s="64" t="n"/>
      <c r="O151" s="64" t="n"/>
      <c r="P151" s="64" t="n"/>
      <c r="Q151" s="64" t="n"/>
      <c r="R151" s="64" t="n"/>
      <c r="AO151" s="79" t="n"/>
      <c r="BB151" s="75">
        <f>#REF!+#REF!</f>
        <v/>
      </c>
      <c r="BM151" s="76" t="inlineStr">
        <is>
          <t>x</t>
        </is>
      </c>
      <c r="BN151" s="76"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22" t="n"/>
      <c r="H152" s="110" t="n"/>
      <c r="I152" s="122" t="n"/>
      <c r="J152" s="122" t="n"/>
      <c r="K152" s="64" t="n"/>
      <c r="L152" s="64" t="n"/>
      <c r="M152" s="64" t="n"/>
      <c r="N152" s="64" t="n"/>
      <c r="O152" s="64" t="n"/>
      <c r="P152" s="64" t="n"/>
      <c r="Q152" s="64" t="n"/>
      <c r="R152" s="64" t="n"/>
      <c r="AO152" s="79" t="n"/>
      <c r="BB152" s="75">
        <f>#REF!+#REF!</f>
        <v/>
      </c>
      <c r="BM152" s="76" t="inlineStr">
        <is>
          <t>x</t>
        </is>
      </c>
      <c r="BN152" s="76"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22" t="n"/>
      <c r="H153" s="110" t="n"/>
      <c r="I153" s="122" t="n"/>
      <c r="J153" s="122" t="n"/>
      <c r="K153" s="64" t="n"/>
      <c r="L153" s="64" t="n"/>
      <c r="M153" s="64" t="n"/>
      <c r="N153" s="64" t="n"/>
      <c r="O153" s="64" t="n"/>
      <c r="P153" s="64" t="n"/>
      <c r="Q153" s="64" t="n"/>
      <c r="R153" s="64" t="n"/>
      <c r="AO153" s="79" t="n"/>
      <c r="BB153" s="75">
        <f>#REF!+#REF!</f>
        <v/>
      </c>
      <c r="BN153" s="76"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22" t="n"/>
      <c r="H154" s="110" t="n"/>
      <c r="I154" s="122" t="n"/>
      <c r="J154" s="122" t="n"/>
      <c r="K154" s="64" t="n"/>
      <c r="L154" s="64" t="n"/>
      <c r="M154" s="64" t="n"/>
      <c r="N154" s="64" t="n"/>
      <c r="O154" s="64" t="n"/>
      <c r="P154" s="64" t="n"/>
      <c r="Q154" s="64" t="n"/>
      <c r="R154" s="64" t="n"/>
      <c r="AO154" s="79" t="n"/>
      <c r="BB154" s="75">
        <f>#REF!+#REF!</f>
        <v/>
      </c>
      <c r="BN154" s="76"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22" t="n"/>
      <c r="H155" s="110" t="n"/>
      <c r="I155" s="122" t="n"/>
      <c r="J155" s="122" t="n"/>
      <c r="K155" s="64" t="n"/>
      <c r="L155" s="64" t="n"/>
      <c r="M155" s="64" t="n"/>
      <c r="N155" s="64" t="n"/>
      <c r="O155" s="64" t="n"/>
      <c r="P155" s="64" t="n"/>
      <c r="Q155" s="64" t="n"/>
      <c r="R155" s="64" t="n"/>
      <c r="AO155" s="79" t="n"/>
      <c r="BB155" s="75">
        <f>#REF!+#REF!</f>
        <v/>
      </c>
      <c r="BM155" s="76" t="inlineStr">
        <is>
          <t>x</t>
        </is>
      </c>
      <c r="BN155" s="76"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22" t="n"/>
      <c r="H156" s="110" t="n"/>
      <c r="I156" s="122" t="n"/>
      <c r="J156" s="122" t="n"/>
      <c r="K156" s="64" t="n"/>
      <c r="L156" s="64" t="n"/>
      <c r="M156" s="64" t="n"/>
      <c r="N156" s="64" t="n"/>
      <c r="O156" s="64" t="n"/>
      <c r="P156" s="64" t="n"/>
      <c r="Q156" s="64" t="n"/>
      <c r="R156" s="64" t="n"/>
      <c r="AO156" s="79" t="n"/>
      <c r="BB156" s="75">
        <f>#REF!+#REF!</f>
        <v/>
      </c>
      <c r="BM156" s="76" t="inlineStr">
        <is>
          <t>x</t>
        </is>
      </c>
      <c r="BN156" s="76"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22" t="n"/>
      <c r="H157" s="110" t="n"/>
      <c r="I157" s="122" t="n"/>
      <c r="J157" s="122" t="n"/>
      <c r="K157" s="64" t="n"/>
      <c r="L157" s="64" t="n"/>
      <c r="M157" s="64" t="n"/>
      <c r="N157" s="64" t="n"/>
      <c r="O157" s="64" t="n"/>
      <c r="P157" s="64" t="n"/>
      <c r="Q157" s="64" t="n"/>
      <c r="R157" s="64" t="n"/>
      <c r="AO157" s="79" t="n"/>
      <c r="BB157" s="75">
        <f>#REF!+#REF!</f>
        <v/>
      </c>
      <c r="BM157" s="76" t="inlineStr">
        <is>
          <t>x</t>
        </is>
      </c>
      <c r="BN157" s="76"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22" t="n"/>
      <c r="H158" s="110" t="n"/>
      <c r="I158" s="122" t="n"/>
      <c r="J158" s="122" t="n"/>
      <c r="K158" s="64" t="n"/>
      <c r="L158" s="64" t="n"/>
      <c r="M158" s="64" t="n"/>
      <c r="N158" s="64" t="n"/>
      <c r="O158" s="64" t="n"/>
      <c r="P158" s="64" t="n"/>
      <c r="Q158" s="64" t="n"/>
      <c r="R158" s="64" t="n"/>
      <c r="AO158" s="79" t="n"/>
      <c r="BB158" s="75">
        <f>#REF!+#REF!</f>
        <v/>
      </c>
      <c r="BM158" s="76" t="inlineStr">
        <is>
          <t>x</t>
        </is>
      </c>
      <c r="BN158" s="76"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22" t="n"/>
      <c r="H159" s="110" t="n"/>
      <c r="I159" s="122" t="n"/>
      <c r="J159" s="122" t="n"/>
      <c r="K159" s="64" t="n"/>
      <c r="L159" s="64" t="n"/>
      <c r="M159" s="64" t="n"/>
      <c r="N159" s="64" t="n"/>
      <c r="O159" s="64" t="n"/>
      <c r="P159" s="64" t="n"/>
      <c r="Q159" s="64" t="n"/>
      <c r="R159" s="64" t="n"/>
      <c r="AO159" s="79" t="n"/>
      <c r="BB159" s="75">
        <f>#REF!+#REF!</f>
        <v/>
      </c>
      <c r="BM159" s="76" t="inlineStr">
        <is>
          <t>x</t>
        </is>
      </c>
      <c r="BN159" s="76"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22" t="n"/>
      <c r="H160" s="110" t="n"/>
      <c r="I160" s="122" t="n"/>
      <c r="J160" s="122" t="n"/>
      <c r="K160" s="64" t="n"/>
      <c r="L160" s="64" t="n"/>
      <c r="M160" s="64" t="n"/>
      <c r="N160" s="64" t="n"/>
      <c r="O160" s="64" t="n"/>
      <c r="P160" s="64" t="n"/>
      <c r="Q160" s="64" t="n"/>
      <c r="R160" s="64" t="n"/>
      <c r="AO160" s="79" t="n"/>
      <c r="BB160" s="75">
        <f>#REF!+#REF!</f>
        <v/>
      </c>
      <c r="BM160" s="76" t="inlineStr">
        <is>
          <t>x</t>
        </is>
      </c>
      <c r="BN160" s="76"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22" t="n"/>
      <c r="H161" s="110" t="n"/>
      <c r="I161" s="122" t="n"/>
      <c r="J161" s="122" t="n"/>
      <c r="K161" s="64" t="n"/>
      <c r="L161" s="64" t="n"/>
      <c r="M161" s="64" t="n"/>
      <c r="N161" s="64" t="n"/>
      <c r="O161" s="64" t="n"/>
      <c r="P161" s="64" t="n"/>
      <c r="Q161" s="64" t="n"/>
      <c r="R161" s="64" t="n"/>
      <c r="AO161" s="79" t="n"/>
      <c r="BB161" s="75">
        <f>#REF!+#REF!</f>
        <v/>
      </c>
      <c r="BM161" s="76" t="inlineStr">
        <is>
          <t>x</t>
        </is>
      </c>
      <c r="BN161" s="76"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22" t="n"/>
      <c r="H162" s="110" t="n"/>
      <c r="I162" s="122" t="n"/>
      <c r="J162" s="122" t="n"/>
      <c r="K162" s="64" t="n"/>
      <c r="L162" s="64" t="n"/>
      <c r="M162" s="64" t="n"/>
      <c r="N162" s="64" t="n"/>
      <c r="O162" s="64" t="n"/>
      <c r="P162" s="64" t="n"/>
      <c r="Q162" s="64" t="n"/>
      <c r="R162" s="64" t="n"/>
      <c r="AO162" s="79" t="n"/>
      <c r="BB162" s="75">
        <f>#REF!+#REF!</f>
        <v/>
      </c>
      <c r="BM162" s="76" t="inlineStr">
        <is>
          <t>x</t>
        </is>
      </c>
      <c r="BN162" s="76"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22" t="n"/>
      <c r="H163" s="110" t="n"/>
      <c r="I163" s="122" t="n"/>
      <c r="J163" s="122" t="n"/>
      <c r="K163" s="64" t="n"/>
      <c r="L163" s="64" t="n"/>
      <c r="M163" s="64" t="n"/>
      <c r="N163" s="64" t="n"/>
      <c r="O163" s="64" t="n"/>
      <c r="P163" s="64" t="n"/>
      <c r="Q163" s="64" t="n"/>
      <c r="R163" s="64" t="n"/>
      <c r="AO163" s="79" t="n"/>
      <c r="BB163" s="75">
        <f>#REF!+#REF!</f>
        <v/>
      </c>
      <c r="BM163" s="76" t="inlineStr">
        <is>
          <t>x</t>
        </is>
      </c>
      <c r="BN163" s="76"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22" t="n"/>
      <c r="H164" s="110" t="n"/>
      <c r="I164" s="122" t="n"/>
      <c r="J164" s="122" t="n"/>
      <c r="K164" s="64" t="n"/>
      <c r="L164" s="64" t="n"/>
      <c r="M164" s="64" t="n"/>
      <c r="N164" s="64" t="n"/>
      <c r="O164" s="64" t="n"/>
      <c r="P164" s="64" t="n"/>
      <c r="Q164" s="64" t="n"/>
      <c r="R164" s="64" t="n"/>
      <c r="AO164" s="79" t="n"/>
      <c r="BB164" s="75">
        <f>#REF!+#REF!</f>
        <v/>
      </c>
      <c r="BM164" s="76" t="inlineStr">
        <is>
          <t>x</t>
        </is>
      </c>
      <c r="BN164" s="76"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22" t="n"/>
      <c r="H165" s="110" t="n"/>
      <c r="I165" s="122" t="n"/>
      <c r="J165" s="122" t="n"/>
      <c r="K165" s="64" t="n"/>
      <c r="L165" s="64" t="n"/>
      <c r="M165" s="64" t="n"/>
      <c r="N165" s="64" t="n"/>
      <c r="O165" s="64" t="n"/>
      <c r="P165" s="64" t="n"/>
      <c r="Q165" s="64" t="n"/>
      <c r="R165" s="64" t="n"/>
      <c r="AO165" s="79" t="n"/>
      <c r="BB165" s="75">
        <f>#REF!+#REF!</f>
        <v/>
      </c>
      <c r="BN165" s="76"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22" t="n"/>
      <c r="H166" s="110" t="n"/>
      <c r="I166" s="122" t="n"/>
      <c r="J166" s="122" t="n"/>
      <c r="K166" s="64" t="n"/>
      <c r="L166" s="64" t="n"/>
      <c r="M166" s="64" t="n"/>
      <c r="N166" s="64" t="n"/>
      <c r="O166" s="64" t="n"/>
      <c r="P166" s="64" t="n"/>
      <c r="Q166" s="64" t="n"/>
      <c r="R166" s="64" t="n"/>
      <c r="AO166" s="79" t="n"/>
      <c r="BB166" s="75">
        <f>#REF!+#REF!</f>
        <v/>
      </c>
      <c r="BM166" s="76" t="inlineStr">
        <is>
          <t>x</t>
        </is>
      </c>
      <c r="BN166" s="76"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22" t="n"/>
      <c r="H167" s="110" t="inlineStr">
        <is>
          <t>&gt; 42 cm</t>
        </is>
      </c>
      <c r="I167" s="122" t="n"/>
      <c r="J167" s="122" t="n"/>
      <c r="K167" s="64" t="n"/>
      <c r="L167" s="64" t="n"/>
      <c r="M167" s="64" t="n"/>
      <c r="N167" s="64" t="n"/>
      <c r="O167" s="64" t="n"/>
      <c r="P167" s="64" t="n"/>
      <c r="Q167" s="64" t="n"/>
      <c r="R167" s="64" t="n"/>
      <c r="T167" s="79" t="inlineStr">
        <is>
          <t>35x53</t>
        </is>
      </c>
      <c r="X167" s="79" t="inlineStr">
        <is>
          <t>EB</t>
        </is>
      </c>
      <c r="AG167" s="79" t="inlineStr">
        <is>
          <t>Pa</t>
        </is>
      </c>
      <c r="AO167" s="79" t="n"/>
      <c r="AP167" s="79" t="inlineStr">
        <is>
          <t>x</t>
        </is>
      </c>
      <c r="AU167" s="79" t="n">
        <v>180</v>
      </c>
      <c r="BA167" s="81" t="inlineStr">
        <is>
          <t>n</t>
        </is>
      </c>
      <c r="BB167" s="75">
        <f>#REF!+#REF!</f>
        <v/>
      </c>
      <c r="BG167" s="79" t="inlineStr">
        <is>
          <t>x</t>
        </is>
      </c>
      <c r="BM167" s="76" t="inlineStr">
        <is>
          <t>x</t>
        </is>
      </c>
      <c r="BN167" s="76"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22" t="n"/>
      <c r="H168" s="110" t="n"/>
      <c r="I168" s="122" t="n"/>
      <c r="J168" s="122" t="n"/>
      <c r="K168" s="64" t="n"/>
      <c r="L168" s="64" t="n"/>
      <c r="M168" s="64" t="n"/>
      <c r="N168" s="64" t="n"/>
      <c r="O168" s="64" t="n"/>
      <c r="P168" s="64" t="n"/>
      <c r="Q168" s="64" t="n"/>
      <c r="R168" s="64" t="n"/>
      <c r="AO168" s="79" t="n"/>
      <c r="BB168" s="75">
        <f>#REF!+#REF!</f>
        <v/>
      </c>
      <c r="BM168" s="76" t="inlineStr">
        <is>
          <t>x</t>
        </is>
      </c>
      <c r="BN168" s="76"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22" t="n"/>
      <c r="H169" s="110" t="n"/>
      <c r="I169" s="122" t="n"/>
      <c r="J169" s="122" t="n"/>
      <c r="K169" s="64" t="n"/>
      <c r="L169" s="64" t="n"/>
      <c r="M169" s="64" t="n"/>
      <c r="N169" s="64" t="n"/>
      <c r="O169" s="64" t="n"/>
      <c r="P169" s="64" t="n"/>
      <c r="Q169" s="64" t="n"/>
      <c r="R169" s="64" t="n"/>
      <c r="AO169" s="79" t="n"/>
      <c r="BB169" s="75">
        <f>#REF!+#REF!</f>
        <v/>
      </c>
      <c r="BN169" s="76"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22" t="n"/>
      <c r="H170" s="110" t="n"/>
      <c r="I170" s="122" t="n"/>
      <c r="J170" s="122" t="n"/>
      <c r="K170" s="64" t="n"/>
      <c r="L170" s="64" t="n"/>
      <c r="M170" s="64" t="n"/>
      <c r="N170" s="64" t="n"/>
      <c r="O170" s="64" t="n"/>
      <c r="P170" s="64" t="n"/>
      <c r="Q170" s="64" t="n"/>
      <c r="R170" s="64" t="n"/>
      <c r="AO170" s="79" t="n"/>
      <c r="BB170" s="75">
        <f>#REF!+#REF!</f>
        <v/>
      </c>
      <c r="BM170" s="76" t="inlineStr">
        <is>
          <t>x</t>
        </is>
      </c>
      <c r="BN170" s="76"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22" t="n"/>
      <c r="H171" s="110" t="n"/>
      <c r="I171" s="122" t="n"/>
      <c r="J171" s="122" t="n"/>
      <c r="K171" s="64" t="n"/>
      <c r="L171" s="64" t="n"/>
      <c r="M171" s="64" t="n"/>
      <c r="N171" s="64" t="n"/>
      <c r="O171" s="64" t="n"/>
      <c r="P171" s="64" t="n"/>
      <c r="Q171" s="64" t="n"/>
      <c r="R171" s="64" t="n"/>
      <c r="AO171" s="79" t="n"/>
      <c r="BB171" s="75">
        <f>#REF!+#REF!</f>
        <v/>
      </c>
      <c r="BM171" s="76" t="inlineStr">
        <is>
          <t>x</t>
        </is>
      </c>
      <c r="BN171" s="76"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22" t="n"/>
      <c r="H172" s="110" t="n"/>
      <c r="I172" s="122" t="n"/>
      <c r="J172" s="122" t="n"/>
      <c r="K172" s="64" t="n"/>
      <c r="L172" s="64" t="n"/>
      <c r="M172" s="64" t="n"/>
      <c r="N172" s="64" t="n"/>
      <c r="O172" s="64" t="n"/>
      <c r="P172" s="64" t="n"/>
      <c r="Q172" s="64" t="n"/>
      <c r="R172" s="64" t="n"/>
      <c r="AO172" s="79" t="n"/>
      <c r="BB172" s="75">
        <f>#REF!+#REF!</f>
        <v/>
      </c>
      <c r="BM172" s="76" t="inlineStr">
        <is>
          <t>x</t>
        </is>
      </c>
      <c r="BN172" s="76"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22" t="n"/>
      <c r="H173" s="110" t="n"/>
      <c r="I173" s="122" t="n"/>
      <c r="J173" s="122" t="n"/>
      <c r="K173" s="64" t="n"/>
      <c r="L173" s="64" t="n"/>
      <c r="M173" s="64" t="n"/>
      <c r="N173" s="64" t="n"/>
      <c r="O173" s="64" t="n"/>
      <c r="P173" s="64" t="n"/>
      <c r="Q173" s="64" t="n"/>
      <c r="R173" s="64" t="n"/>
      <c r="AO173" s="79" t="n"/>
      <c r="BB173" s="75">
        <f>#REF!+#REF!</f>
        <v/>
      </c>
      <c r="BM173" s="76" t="inlineStr">
        <is>
          <t>x</t>
        </is>
      </c>
      <c r="BN173" s="76"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22" t="n"/>
      <c r="H174" s="110" t="inlineStr">
        <is>
          <t>bis 25 cm</t>
        </is>
      </c>
      <c r="I174" s="122" t="n"/>
      <c r="J174" s="122" t="n"/>
      <c r="K174" s="64" t="n"/>
      <c r="L174" s="64" t="n"/>
      <c r="M174" s="64" t="n"/>
      <c r="N174" s="64" t="n"/>
      <c r="O174" s="64" t="n"/>
      <c r="P174" s="64" t="n"/>
      <c r="Q174" s="64" t="n"/>
      <c r="R174" s="64" t="n"/>
      <c r="X174" s="79" t="inlineStr">
        <is>
          <t>L</t>
        </is>
      </c>
      <c r="AA174" s="79" t="inlineStr">
        <is>
          <t>f/V</t>
        </is>
      </c>
      <c r="AG174" s="79" t="inlineStr">
        <is>
          <t>Pa</t>
        </is>
      </c>
      <c r="AN174" s="79" t="inlineStr">
        <is>
          <t>x</t>
        </is>
      </c>
      <c r="AO174" s="79" t="n"/>
      <c r="AQ174" s="79" t="inlineStr">
        <is>
          <t>K</t>
        </is>
      </c>
      <c r="AR174" s="79" t="inlineStr">
        <is>
          <t>x</t>
        </is>
      </c>
      <c r="AU174" s="79" t="n">
        <v>0</v>
      </c>
      <c r="BA174" s="81" t="inlineStr">
        <is>
          <t>n</t>
        </is>
      </c>
      <c r="BB174" s="75">
        <f>#REF!+#REF!</f>
        <v/>
      </c>
      <c r="BH174" s="79" t="inlineStr">
        <is>
          <t>x sauer</t>
        </is>
      </c>
      <c r="BI174" s="79" t="inlineStr">
        <is>
          <t>x</t>
        </is>
      </c>
      <c r="BM174" s="76" t="inlineStr">
        <is>
          <t>x</t>
        </is>
      </c>
      <c r="BN174" s="76"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22" t="n"/>
      <c r="H175" s="110" t="n"/>
      <c r="I175" s="122" t="n"/>
      <c r="J175" s="122" t="n"/>
      <c r="K175" s="64" t="n"/>
      <c r="L175" s="64" t="n"/>
      <c r="M175" s="64" t="n"/>
      <c r="N175" s="64" t="n"/>
      <c r="O175" s="64" t="n"/>
      <c r="P175" s="64" t="n"/>
      <c r="Q175" s="64" t="n"/>
      <c r="R175" s="64" t="n"/>
      <c r="AO175" s="79" t="n"/>
      <c r="BB175" s="75">
        <f>#REF!+#REF!</f>
        <v/>
      </c>
      <c r="BN175" s="76"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22" t="n"/>
      <c r="H176" s="110" t="n"/>
      <c r="I176" s="122" t="n"/>
      <c r="J176" s="122" t="n"/>
      <c r="K176" s="64" t="n"/>
      <c r="L176" s="64" t="n"/>
      <c r="M176" s="64" t="n"/>
      <c r="N176" s="64" t="n"/>
      <c r="O176" s="64" t="n"/>
      <c r="P176" s="64" t="n"/>
      <c r="Q176" s="64" t="n"/>
      <c r="R176" s="64" t="n"/>
      <c r="AO176" s="79" t="n"/>
      <c r="BB176" s="75">
        <f>#REF!+#REF!</f>
        <v/>
      </c>
      <c r="BN176" s="76"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22" t="n"/>
      <c r="H177" s="110" t="n"/>
      <c r="I177" s="122" t="n"/>
      <c r="J177" s="122" t="n"/>
      <c r="K177" s="64" t="n"/>
      <c r="L177" s="64" t="n"/>
      <c r="M177" s="64" t="n"/>
      <c r="N177" s="64" t="n"/>
      <c r="O177" s="64" t="n"/>
      <c r="P177" s="64" t="n"/>
      <c r="Q177" s="64" t="n"/>
      <c r="R177" s="64" t="n"/>
      <c r="AO177" s="79" t="n"/>
      <c r="BB177" s="75">
        <f>#REF!+#REF!</f>
        <v/>
      </c>
      <c r="BM177" s="76" t="inlineStr">
        <is>
          <t>x</t>
        </is>
      </c>
      <c r="BN177" s="76"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22" t="n"/>
      <c r="H178" s="110" t="n"/>
      <c r="I178" s="122" t="n"/>
      <c r="J178" s="122" t="n"/>
      <c r="K178" s="64" t="n"/>
      <c r="L178" s="64" t="n"/>
      <c r="M178" s="64" t="n"/>
      <c r="N178" s="64" t="n"/>
      <c r="O178" s="64" t="n"/>
      <c r="P178" s="64" t="n"/>
      <c r="Q178" s="64" t="n"/>
      <c r="R178" s="64" t="n"/>
      <c r="AO178" s="79" t="n"/>
      <c r="BB178" s="75">
        <f>#REF!+#REF!</f>
        <v/>
      </c>
      <c r="BM178" s="76" t="inlineStr">
        <is>
          <t>x</t>
        </is>
      </c>
      <c r="BN178" s="76"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22" t="n"/>
      <c r="H179" s="110" t="inlineStr">
        <is>
          <t>bis 25 cm</t>
        </is>
      </c>
      <c r="I179" s="122" t="n"/>
      <c r="J179" s="122" t="n"/>
      <c r="K179" s="64" t="n"/>
      <c r="L179" s="64" t="n"/>
      <c r="M179" s="64" t="n"/>
      <c r="N179" s="64" t="n"/>
      <c r="O179" s="64" t="n"/>
      <c r="P179" s="64" t="n"/>
      <c r="Q179" s="64" t="n"/>
      <c r="R179" s="64" t="n"/>
      <c r="U179" s="79" t="inlineStr">
        <is>
          <t>QF (21x32)</t>
        </is>
      </c>
      <c r="X179" s="79" t="inlineStr">
        <is>
          <t>Br</t>
        </is>
      </c>
      <c r="AA179" s="79" t="inlineStr">
        <is>
          <t>h</t>
        </is>
      </c>
      <c r="AG179" s="79" t="inlineStr">
        <is>
          <t>Pa</t>
        </is>
      </c>
      <c r="AJ179" s="79" t="inlineStr">
        <is>
          <t>x</t>
        </is>
      </c>
      <c r="AO179" s="79" t="n"/>
      <c r="AP179" s="79" t="inlineStr">
        <is>
          <t>x</t>
        </is>
      </c>
      <c r="AU179" s="79" t="inlineStr">
        <is>
          <t>nur 110</t>
        </is>
      </c>
      <c r="BA179" s="81" t="inlineStr">
        <is>
          <t>ja vor</t>
        </is>
      </c>
      <c r="BB179" s="75">
        <f>#REF!+#REF!</f>
        <v/>
      </c>
      <c r="BG179" s="79" t="inlineStr">
        <is>
          <t>x</t>
        </is>
      </c>
      <c r="BM179" s="76" t="inlineStr">
        <is>
          <t>x</t>
        </is>
      </c>
      <c r="BN179" s="76"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22" t="n"/>
      <c r="H180" s="110" t="n"/>
      <c r="I180" s="122" t="n"/>
      <c r="J180" s="122" t="n"/>
      <c r="K180" s="64" t="n"/>
      <c r="L180" s="64" t="n"/>
      <c r="M180" s="64" t="n"/>
      <c r="N180" s="64" t="n"/>
      <c r="O180" s="64" t="n"/>
      <c r="P180" s="64" t="n"/>
      <c r="Q180" s="64" t="n"/>
      <c r="R180" s="64" t="n"/>
      <c r="AO180" s="79" t="n"/>
      <c r="BB180" s="75">
        <f>#REF!+#REF!</f>
        <v/>
      </c>
      <c r="BM180" s="76" t="inlineStr">
        <is>
          <t>x</t>
        </is>
      </c>
      <c r="BN180" s="76"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22" t="n"/>
      <c r="H181" s="110" t="n"/>
      <c r="I181" s="122" t="n"/>
      <c r="J181" s="122" t="n"/>
      <c r="K181" s="64" t="n"/>
      <c r="L181" s="64" t="n"/>
      <c r="M181" s="64" t="n"/>
      <c r="N181" s="64" t="n"/>
      <c r="O181" s="64" t="n"/>
      <c r="P181" s="64" t="n"/>
      <c r="Q181" s="64" t="n"/>
      <c r="R181" s="64" t="n"/>
      <c r="AO181" s="79" t="n"/>
      <c r="BB181" s="75">
        <f>#REF!+#REF!</f>
        <v/>
      </c>
      <c r="BM181" s="76" t="inlineStr">
        <is>
          <t>x</t>
        </is>
      </c>
      <c r="BN181" s="76"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22" t="n"/>
      <c r="H182" s="110" t="n"/>
      <c r="I182" s="122" t="n"/>
      <c r="J182" s="122" t="n"/>
      <c r="K182" s="64" t="n"/>
      <c r="L182" s="64" t="n"/>
      <c r="M182" s="64" t="n"/>
      <c r="N182" s="64" t="n"/>
      <c r="O182" s="64" t="n"/>
      <c r="P182" s="64" t="n"/>
      <c r="Q182" s="64" t="n"/>
      <c r="R182" s="64" t="n"/>
      <c r="AO182" s="79" t="n"/>
      <c r="BB182" s="75">
        <f>#REF!+#REF!</f>
        <v/>
      </c>
      <c r="BM182" s="76" t="inlineStr">
        <is>
          <t>x</t>
        </is>
      </c>
      <c r="BN182" s="76"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22" t="n"/>
      <c r="H183" s="110" t="inlineStr">
        <is>
          <t>bis 42 cm</t>
        </is>
      </c>
      <c r="I183" s="122" t="n"/>
      <c r="J183" s="122" t="n"/>
      <c r="K183" s="64" t="n"/>
      <c r="L183" s="64" t="n"/>
      <c r="M183" s="64" t="n"/>
      <c r="N183" s="64" t="n"/>
      <c r="O183" s="64" t="n"/>
      <c r="P183" s="64" t="n"/>
      <c r="Q183" s="64" t="n"/>
      <c r="R183" s="64" t="n"/>
      <c r="U183" s="79" t="inlineStr">
        <is>
          <t>QF (53x36)</t>
        </is>
      </c>
      <c r="X183" s="79" t="inlineStr">
        <is>
          <t>HL</t>
        </is>
      </c>
      <c r="AA183" s="79" t="inlineStr">
        <is>
          <t>h/E</t>
        </is>
      </c>
      <c r="AG183" s="79" t="inlineStr">
        <is>
          <t>Pa</t>
        </is>
      </c>
      <c r="AO183" s="79" t="n"/>
      <c r="AP183" s="79" t="inlineStr">
        <is>
          <t>x</t>
        </is>
      </c>
      <c r="AU183" s="79" t="n">
        <v>110</v>
      </c>
      <c r="BA183" s="81" t="inlineStr">
        <is>
          <t>ja vor</t>
        </is>
      </c>
      <c r="BB183" s="75">
        <f>#REF!+#REF!</f>
        <v/>
      </c>
      <c r="BG183" s="79" t="inlineStr">
        <is>
          <t>x</t>
        </is>
      </c>
      <c r="BM183" s="76" t="inlineStr">
        <is>
          <t>x</t>
        </is>
      </c>
      <c r="BN183" s="76"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22" t="n"/>
      <c r="H184" s="110" t="n"/>
      <c r="I184" s="122" t="n"/>
      <c r="J184" s="122" t="n"/>
      <c r="K184" s="64" t="n"/>
      <c r="L184" s="64" t="n"/>
      <c r="M184" s="64" t="n"/>
      <c r="N184" s="64" t="n"/>
      <c r="O184" s="64" t="n"/>
      <c r="P184" s="64" t="n"/>
      <c r="Q184" s="64" t="n"/>
      <c r="R184" s="64" t="n"/>
      <c r="AO184" s="79" t="n"/>
      <c r="BB184" s="75">
        <f>#REF!+#REF!</f>
        <v/>
      </c>
      <c r="BM184" s="76" t="inlineStr">
        <is>
          <t>x</t>
        </is>
      </c>
      <c r="BN184" s="76"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22" t="n"/>
      <c r="H185" s="110" t="n"/>
      <c r="I185" s="122" t="n"/>
      <c r="J185" s="122" t="n"/>
      <c r="K185" s="64" t="n"/>
      <c r="L185" s="64" t="n"/>
      <c r="M185" s="64" t="n"/>
      <c r="N185" s="64" t="n"/>
      <c r="O185" s="64" t="n"/>
      <c r="P185" s="64" t="n"/>
      <c r="Q185" s="64" t="n"/>
      <c r="R185" s="64" t="n"/>
      <c r="AO185" s="79" t="n"/>
      <c r="BB185" s="75">
        <f>#REF!+#REF!</f>
        <v/>
      </c>
      <c r="BN185" s="76"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22" t="n"/>
      <c r="H186" s="110" t="n"/>
      <c r="I186" s="122" t="n"/>
      <c r="J186" s="122" t="n"/>
      <c r="K186" s="64" t="n"/>
      <c r="L186" s="64" t="n"/>
      <c r="M186" s="64" t="n"/>
      <c r="N186" s="64" t="n"/>
      <c r="O186" s="64" t="n"/>
      <c r="P186" s="64" t="n"/>
      <c r="Q186" s="64" t="n"/>
      <c r="R186" s="64" t="n"/>
      <c r="AO186" s="79" t="n"/>
      <c r="BB186" s="75">
        <f>#REF!+#REF!</f>
        <v/>
      </c>
      <c r="BM186" s="76" t="inlineStr">
        <is>
          <t>x</t>
        </is>
      </c>
      <c r="BN186" s="76"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22" t="n"/>
      <c r="H187" s="110" t="n"/>
      <c r="I187" s="122" t="n"/>
      <c r="J187" s="122" t="n"/>
      <c r="K187" s="64" t="n"/>
      <c r="L187" s="64" t="n"/>
      <c r="M187" s="64" t="n"/>
      <c r="N187" s="64" t="n"/>
      <c r="O187" s="64" t="n"/>
      <c r="P187" s="64" t="n"/>
      <c r="Q187" s="64" t="n"/>
      <c r="R187" s="64" t="n"/>
      <c r="AO187" s="79" t="n"/>
      <c r="BB187" s="75">
        <f>#REF!+#REF!</f>
        <v/>
      </c>
      <c r="BM187" s="76" t="inlineStr">
        <is>
          <t>x</t>
        </is>
      </c>
      <c r="BN187" s="76"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22" t="n"/>
      <c r="H188" s="110" t="n"/>
      <c r="I188" s="122" t="n"/>
      <c r="J188" s="122" t="n"/>
      <c r="K188" s="64" t="n"/>
      <c r="L188" s="64" t="n"/>
      <c r="M188" s="64" t="n"/>
      <c r="N188" s="64" t="n"/>
      <c r="O188" s="64" t="n"/>
      <c r="P188" s="64" t="n"/>
      <c r="Q188" s="64" t="n"/>
      <c r="R188" s="64" t="n"/>
      <c r="AO188" s="79" t="n"/>
      <c r="BB188" s="75">
        <f>#REF!+#REF!</f>
        <v/>
      </c>
      <c r="BM188" s="76" t="inlineStr">
        <is>
          <t>x</t>
        </is>
      </c>
      <c r="BN188" s="76"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22" t="n"/>
      <c r="H189" s="110" t="n"/>
      <c r="I189" s="122" t="n"/>
      <c r="J189" s="122" t="n"/>
      <c r="K189" s="64" t="n"/>
      <c r="L189" s="64" t="n"/>
      <c r="M189" s="64" t="n"/>
      <c r="N189" s="64" t="n"/>
      <c r="O189" s="64" t="n"/>
      <c r="P189" s="64" t="n"/>
      <c r="Q189" s="64" t="n"/>
      <c r="R189" s="64" t="n"/>
      <c r="AO189" s="79" t="n"/>
      <c r="BB189" s="75">
        <f>#REF!+#REF!</f>
        <v/>
      </c>
      <c r="BM189" s="76" t="inlineStr">
        <is>
          <t>x</t>
        </is>
      </c>
      <c r="BN189" s="76"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22" t="n"/>
      <c r="H190" s="110" t="n"/>
      <c r="I190" s="122" t="n"/>
      <c r="J190" s="122" t="n"/>
      <c r="K190" s="64" t="n"/>
      <c r="L190" s="64" t="n"/>
      <c r="M190" s="64" t="n"/>
      <c r="N190" s="64" t="n"/>
      <c r="O190" s="64" t="n"/>
      <c r="P190" s="64" t="n"/>
      <c r="Q190" s="64" t="n"/>
      <c r="R190" s="64" t="n"/>
      <c r="AO190" s="79" t="n"/>
      <c r="AV190" s="81" t="n"/>
      <c r="BB190" s="75">
        <f>#REF!+#REF!</f>
        <v/>
      </c>
      <c r="BM190" s="76" t="inlineStr">
        <is>
          <t>x</t>
        </is>
      </c>
      <c r="BN190" s="76"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22" t="n"/>
      <c r="H191" s="110" t="n"/>
      <c r="I191" s="122" t="n"/>
      <c r="J191" s="122" t="n"/>
      <c r="K191" s="64" t="n"/>
      <c r="L191" s="64" t="n"/>
      <c r="M191" s="64" t="n"/>
      <c r="N191" s="64" t="n"/>
      <c r="O191" s="64" t="n"/>
      <c r="P191" s="64" t="n"/>
      <c r="Q191" s="64" t="n"/>
      <c r="R191" s="64" t="n"/>
      <c r="AO191" s="79" t="n"/>
      <c r="BB191" s="75">
        <f>#REF!+#REF!</f>
        <v/>
      </c>
      <c r="BM191" s="76" t="inlineStr">
        <is>
          <t>x</t>
        </is>
      </c>
      <c r="BN191" s="76"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22" t="n"/>
      <c r="H192" s="110" t="n"/>
      <c r="I192" s="122" t="n"/>
      <c r="J192" s="122" t="n"/>
      <c r="K192" s="64" t="n"/>
      <c r="L192" s="64" t="n"/>
      <c r="M192" s="64" t="n"/>
      <c r="N192" s="64" t="n"/>
      <c r="O192" s="64" t="n"/>
      <c r="P192" s="64" t="n"/>
      <c r="Q192" s="64" t="n"/>
      <c r="R192" s="64" t="n"/>
      <c r="AO192" s="79" t="n"/>
      <c r="BB192" s="75">
        <f>#REF!+#REF!</f>
        <v/>
      </c>
      <c r="BM192" s="76" t="inlineStr">
        <is>
          <t>x</t>
        </is>
      </c>
      <c r="BN192" s="76" t="inlineStr">
        <is>
          <t>x</t>
        </is>
      </c>
    </row>
    <row r="193">
      <c r="A193" s="64" t="n"/>
      <c r="B193" s="64" t="n"/>
      <c r="C193" s="64" t="n"/>
      <c r="D193" s="66" t="n"/>
      <c r="E193" s="64" t="inlineStr">
        <is>
          <t>Cb 754</t>
        </is>
      </c>
      <c r="F193" s="64" t="n"/>
      <c r="G193" s="122" t="n"/>
      <c r="H193" s="110" t="n"/>
      <c r="I193" s="122" t="n"/>
      <c r="J193" s="122" t="n"/>
      <c r="K193" s="64" t="n"/>
      <c r="L193" s="64" t="n"/>
      <c r="M193" s="64" t="n"/>
      <c r="N193" s="64" t="n"/>
      <c r="O193" s="64" t="n"/>
      <c r="P193" s="64" t="n"/>
      <c r="Q193" s="64" t="n"/>
      <c r="R193" s="64" t="n"/>
      <c r="AO193" s="79" t="n"/>
      <c r="BB193" s="75">
        <f>#REF!+#REF!</f>
        <v/>
      </c>
      <c r="BM193" s="76" t="inlineStr">
        <is>
          <t>x</t>
        </is>
      </c>
      <c r="BN193" s="76"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22" t="n"/>
      <c r="H194" s="111" t="n"/>
      <c r="I194" s="122" t="n"/>
      <c r="J194" s="122" t="n"/>
      <c r="K194" s="64" t="n"/>
      <c r="L194" s="64" t="n"/>
      <c r="M194" s="64" t="n"/>
      <c r="N194" s="64" t="n"/>
      <c r="O194" s="64" t="n"/>
      <c r="P194" s="64" t="n"/>
      <c r="Q194" s="64" t="n"/>
      <c r="R194" s="64" t="n"/>
      <c r="AO194" s="79" t="n"/>
      <c r="BB194" s="75">
        <f>#REF!+#REF!</f>
        <v/>
      </c>
      <c r="BM194" s="76"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22" t="n"/>
      <c r="H195" s="111" t="n"/>
      <c r="I195" s="122" t="n"/>
      <c r="J195" s="122" t="n"/>
      <c r="K195" s="64" t="n"/>
      <c r="L195" s="64" t="n"/>
      <c r="M195" s="64" t="n"/>
      <c r="N195" s="64" t="n"/>
      <c r="O195" s="64" t="n"/>
      <c r="P195" s="64" t="n"/>
      <c r="Q195" s="64" t="n"/>
      <c r="R195" s="64" t="n"/>
      <c r="AO195" s="79" t="n"/>
      <c r="BB195" s="75">
        <f>#REF!+#REF!</f>
        <v/>
      </c>
      <c r="BM195" s="76"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22" t="n"/>
      <c r="H196" s="111" t="n"/>
      <c r="I196" s="122" t="n"/>
      <c r="J196" s="122" t="n"/>
      <c r="K196" s="64" t="n"/>
      <c r="L196" s="64" t="n"/>
      <c r="M196" s="64" t="n"/>
      <c r="N196" s="64" t="n"/>
      <c r="O196" s="64" t="n"/>
      <c r="P196" s="64" t="n"/>
      <c r="Q196" s="64" t="n"/>
      <c r="R196" s="64" t="n"/>
      <c r="AO196" s="79" t="n"/>
      <c r="BB196" s="75">
        <f>#REF!+#REF!</f>
        <v/>
      </c>
      <c r="BM196" s="76"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22" t="n"/>
      <c r="H197" s="111" t="n"/>
      <c r="I197" s="122" t="n"/>
      <c r="J197" s="122" t="n"/>
      <c r="K197" s="64" t="n"/>
      <c r="L197" s="64" t="n"/>
      <c r="M197" s="64" t="n"/>
      <c r="N197" s="64" t="n"/>
      <c r="O197" s="64" t="n"/>
      <c r="P197" s="64" t="n"/>
      <c r="Q197" s="64" t="n"/>
      <c r="R197" s="64" t="n"/>
      <c r="AO197" s="79" t="n"/>
      <c r="BB197" s="75">
        <f>#REF!+#REF!</f>
        <v/>
      </c>
      <c r="BM197" s="76"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22" t="n"/>
      <c r="H198" s="110" t="inlineStr">
        <is>
          <t>bis 25 cm</t>
        </is>
      </c>
      <c r="I198" s="122" t="n"/>
      <c r="J198" s="122" t="n"/>
      <c r="K198" s="64" t="n"/>
      <c r="L198" s="64" t="n"/>
      <c r="M198" s="64" t="n"/>
      <c r="N198" s="64" t="n"/>
      <c r="O198" s="64" t="n"/>
      <c r="P198" s="64" t="n"/>
      <c r="Q198" s="64" t="n"/>
      <c r="R198" s="64" t="n"/>
      <c r="X198" s="79" t="inlineStr">
        <is>
          <t>L</t>
        </is>
      </c>
      <c r="AA198" s="79" t="inlineStr">
        <is>
          <t>f/V</t>
        </is>
      </c>
      <c r="AG198" s="79" t="inlineStr">
        <is>
          <t>Pa</t>
        </is>
      </c>
      <c r="AO198" s="79" t="n"/>
      <c r="AP198" s="79" t="inlineStr">
        <is>
          <t>x</t>
        </is>
      </c>
      <c r="AR198" s="79" t="inlineStr">
        <is>
          <t>x</t>
        </is>
      </c>
      <c r="AU198" s="79" t="inlineStr">
        <is>
          <t>max 110</t>
        </is>
      </c>
      <c r="BA198" s="81" t="inlineStr">
        <is>
          <t>n</t>
        </is>
      </c>
      <c r="BB198" s="75">
        <f>#REF!+#REF!</f>
        <v/>
      </c>
      <c r="BH198" s="79" t="inlineStr">
        <is>
          <t>x sauer</t>
        </is>
      </c>
      <c r="BI198" s="79" t="inlineStr">
        <is>
          <t>x</t>
        </is>
      </c>
      <c r="BL198" s="113" t="inlineStr">
        <is>
          <t>x Umschlag (bes. Einband)</t>
        </is>
      </c>
      <c r="BM198" s="76" t="inlineStr">
        <is>
          <t>x</t>
        </is>
      </c>
      <c r="BN198" s="76" t="inlineStr">
        <is>
          <t>x</t>
        </is>
      </c>
    </row>
    <row r="199">
      <c r="A199" s="64" t="n">
        <v>197</v>
      </c>
      <c r="B199" s="64" t="n"/>
      <c r="C199" s="64" t="n"/>
      <c r="D199" s="66" t="n"/>
      <c r="E199" s="64" t="inlineStr">
        <is>
          <t>I, 229</t>
        </is>
      </c>
      <c r="F199" s="64" t="n"/>
      <c r="G199" s="122" t="n"/>
      <c r="H199" s="64" t="n"/>
      <c r="I199" s="122" t="n"/>
      <c r="J199" s="122" t="n"/>
      <c r="K199" s="64" t="n"/>
      <c r="L199" s="64" t="n"/>
      <c r="M199" s="64" t="n"/>
      <c r="N199" s="64" t="n"/>
      <c r="O199" s="64" t="n"/>
      <c r="P199" s="64" t="n"/>
      <c r="Q199" s="64" t="n"/>
      <c r="R199" s="64" t="n"/>
      <c r="AO199" s="79" t="n"/>
      <c r="BB199" s="75">
        <f>#REF!+#REF!</f>
        <v/>
      </c>
      <c r="BM199" s="76" t="inlineStr">
        <is>
          <t>x</t>
        </is>
      </c>
    </row>
    <row r="200">
      <c r="A200" s="64" t="n">
        <v>198</v>
      </c>
      <c r="B200" s="64" t="n"/>
      <c r="C200" s="64" t="n"/>
      <c r="D200" s="66" t="n"/>
      <c r="E200" s="64" t="inlineStr">
        <is>
          <t>RGB L220; unsigniert</t>
        </is>
      </c>
      <c r="F200" s="64" t="n"/>
      <c r="G200" s="122" t="n"/>
      <c r="H200" s="64" t="n"/>
      <c r="I200" s="122" t="n"/>
      <c r="J200" s="122" t="n"/>
      <c r="K200" s="64" t="n"/>
      <c r="L200" s="64" t="n"/>
      <c r="M200" s="64" t="n"/>
      <c r="N200" s="64" t="n"/>
      <c r="O200" s="64" t="n"/>
      <c r="P200" s="64" t="n"/>
      <c r="Q200" s="64" t="n"/>
      <c r="R200" s="64" t="n"/>
      <c r="AO200" s="79" t="n"/>
      <c r="BB200" s="75">
        <f>#REF!+#REF!</f>
        <v/>
      </c>
      <c r="BM200" s="76" t="inlineStr">
        <is>
          <t>x</t>
        </is>
      </c>
    </row>
    <row r="201">
      <c r="D201" s="67" t="n"/>
      <c r="I201" s="77" t="n"/>
      <c r="J201" s="122" t="n"/>
      <c r="K201" s="64" t="n"/>
      <c r="L201" s="64" t="n"/>
      <c r="M201" s="64" t="n"/>
      <c r="N201" s="64" t="n"/>
      <c r="O201" s="64" t="n"/>
      <c r="P201" s="64" t="n"/>
      <c r="Q201" s="64" t="n"/>
      <c r="R201" s="64" t="n"/>
    </row>
    <row r="202">
      <c r="D202" s="68" t="n"/>
      <c r="E202" s="81">
        <f>COUNTIF(E2:E200,"&lt;&gt;")</f>
        <v/>
      </c>
      <c r="H202" s="81">
        <f>COUNTIF(H$2:H$200,"bis 25 cm")</f>
        <v/>
      </c>
      <c r="I202" s="77" t="n"/>
      <c r="J202" s="122" t="n"/>
      <c r="K202" s="64" t="n"/>
      <c r="L202" s="64" t="n"/>
      <c r="M202" s="64" t="n"/>
      <c r="N202" s="64" t="n"/>
      <c r="O202" s="64" t="n"/>
      <c r="P202" s="64" t="n"/>
      <c r="Q202" s="64" t="n"/>
      <c r="R202" s="64" t="n"/>
      <c r="S202" s="81">
        <f>COUNTIF(S2:S200,"*")</f>
        <v/>
      </c>
      <c r="T202" s="81">
        <f>COUNTIF(T2:T200,"&lt;&gt;")</f>
        <v/>
      </c>
      <c r="U202" s="81">
        <f>COUNTIF(U2:U200,"&lt;&gt;")</f>
        <v/>
      </c>
      <c r="V202" s="81">
        <f>COUNTIF(V2:V200,"&lt;&gt;")</f>
        <v/>
      </c>
      <c r="W202" s="81">
        <f>COUNTIF(W2:W200,"x")</f>
        <v/>
      </c>
      <c r="X202" s="81">
        <f>COUNTIF(X$2:X$200,"Pa")</f>
        <v/>
      </c>
      <c r="Y202" s="81">
        <f>COUNTIF(Y2:Y200,"x")</f>
        <v/>
      </c>
      <c r="Z202" s="81">
        <f>COUNTIF(Z2:Z200,"x")</f>
        <v/>
      </c>
      <c r="AA202" s="81">
        <f>COUNTIF(AA$2:AA$200,"f")</f>
        <v/>
      </c>
      <c r="AB202" s="81">
        <f>COUNTIF(AB2:AB200,"x")</f>
        <v/>
      </c>
      <c r="AC202" s="81">
        <f>COUNTIF(AC$2:AC$200,"x")</f>
        <v/>
      </c>
      <c r="AD202" s="81">
        <f>COUNTIF(AD2:AD200,"x")</f>
        <v/>
      </c>
      <c r="AE202" s="81">
        <f>COUNTIF(AE2:AE200,"x")</f>
        <v/>
      </c>
      <c r="AF202" s="81">
        <f>COUNTIF(AF2:AF200,"x")</f>
        <v/>
      </c>
      <c r="AG202" s="81">
        <f>COUNTIF(AG$2:AG$200,"Pa")</f>
        <v/>
      </c>
      <c r="AH202" s="81">
        <f>COUNTIF(AH2:AH200,"x")</f>
        <v/>
      </c>
      <c r="AI202" s="81">
        <f>COUNTIF(AI2:AI200,"x")</f>
        <v/>
      </c>
      <c r="AJ202" s="81">
        <f>COUNTIF(AJ2:AJ200,"x")</f>
        <v/>
      </c>
      <c r="AK202" s="81">
        <f>COUNTIF(AK$2:AK$200,"x")</f>
        <v/>
      </c>
      <c r="AL202" s="81">
        <f>COUNTIF(AL$2:AL$200,"x")</f>
        <v/>
      </c>
      <c r="AM202" s="81">
        <f>COUNTIF(AM2:AM200,"x")</f>
        <v/>
      </c>
      <c r="AN202" s="81">
        <f>COUNTIF(AN2:AN200,"x")</f>
        <v/>
      </c>
      <c r="AO202" s="81">
        <f>COUNTIF(AO2:AO200,"&lt;&gt;")</f>
        <v/>
      </c>
      <c r="AP202" s="81">
        <f>COUNTIF(AP2:AP200,"x")</f>
        <v/>
      </c>
      <c r="AQ202" s="81">
        <f>COUNTIF(AQ$2:AQ$200,"K")</f>
        <v/>
      </c>
      <c r="AR202" s="81">
        <f>COUNTIF(AR$2:AR$200,"x")</f>
        <v/>
      </c>
      <c r="AS202" s="81">
        <f>COUNTIF(AS$2:AS$200,"0")</f>
        <v/>
      </c>
      <c r="AT202" s="81">
        <f>COUNTIF(AT2:AT200,"x")</f>
        <v/>
      </c>
      <c r="AU202" s="81">
        <f>COUNTIF(AU$2:AU$200,"0")</f>
        <v/>
      </c>
      <c r="AV202" s="81">
        <f>COUNTIF(AV2:AV200,"&lt;&gt;")</f>
        <v/>
      </c>
      <c r="AW202" s="81">
        <f>COUNTIF(AW2:AW200,"x")</f>
        <v/>
      </c>
      <c r="AX202" s="81">
        <f>COUNTIF(AX2:AX200,"x")</f>
        <v/>
      </c>
      <c r="AY202" s="81">
        <f>COUNTIF(AY2:AY200,"x")</f>
        <v/>
      </c>
      <c r="AZ202" s="81">
        <f>COUNTIF(AZ2:AZ200,"x")</f>
        <v/>
      </c>
      <c r="BA202" s="81">
        <f>COUNTIF(BA$2:BA$200,"n")</f>
        <v/>
      </c>
      <c r="BB202" s="78" t="n"/>
      <c r="BC202" s="81">
        <f>COUNTIF(BC2:BC200,"x")</f>
        <v/>
      </c>
      <c r="BD202" s="81">
        <f>COUNTIF(BD$2:BD$200,"Gewebe")</f>
        <v/>
      </c>
      <c r="BE202" s="81">
        <f>COUNTIF(BE$2:BE$200,"x")</f>
        <v/>
      </c>
      <c r="BF202" s="81">
        <f>COUNTIF(BF2:BF200,"x")</f>
        <v/>
      </c>
      <c r="BG202" s="81">
        <f>COUNTIF(BG$2:BG$200,"x")</f>
        <v/>
      </c>
      <c r="BH202" s="81">
        <f>COUNTIF(BH$2:BH$200,"x")</f>
        <v/>
      </c>
      <c r="BI202" s="81">
        <f>COUNTIF(BI2:BI200,"x")</f>
        <v/>
      </c>
      <c r="BJ202" s="81">
        <f>COUNTIF(BJ2:BJ200,"&lt;&gt;")</f>
        <v/>
      </c>
      <c r="BK202" s="81">
        <f>COUNTIF(BK2:BK200,"x 45")</f>
        <v/>
      </c>
    </row>
    <row r="203">
      <c r="D203" s="68" t="n"/>
      <c r="H203" s="81">
        <f>COUNTIF(H$2:H$200,"bis 35 cm")</f>
        <v/>
      </c>
      <c r="I203" s="77" t="n"/>
      <c r="J203" s="122" t="n"/>
      <c r="K203" s="64" t="n"/>
      <c r="L203" s="64" t="n"/>
      <c r="M203" s="64" t="n"/>
      <c r="N203" s="64" t="n"/>
      <c r="O203" s="64" t="n"/>
      <c r="P203" s="64" t="n"/>
      <c r="Q203" s="64" t="n"/>
      <c r="R203" s="64" t="n"/>
      <c r="S203" s="81" t="n"/>
      <c r="T203" s="81" t="n"/>
      <c r="X203" s="81">
        <f>COUNTIF(X$2:X$200,"Br")</f>
        <v/>
      </c>
      <c r="Y203" s="80" t="n"/>
      <c r="Z203" s="80" t="n"/>
      <c r="AA203" s="81">
        <f>COUNTIF(AA$2:AA$200,"f/E")</f>
        <v/>
      </c>
      <c r="AB203" s="81" t="n"/>
      <c r="AC203" s="81">
        <f>COUNTIF(AC$2:AC$200,"xx")</f>
        <v/>
      </c>
      <c r="AD203" s="81" t="n"/>
      <c r="AE203" s="81" t="n"/>
      <c r="AF203" s="81" t="n"/>
      <c r="AG203" s="82">
        <f>COUNTIF(AG$2:AG$200,"Pg")</f>
        <v/>
      </c>
      <c r="AK203" s="81">
        <f>COUNTIF(AK$2:AK$200,"xx")</f>
        <v/>
      </c>
      <c r="AL203" s="81">
        <f>COUNTIF(AL$2:AL$200,"xx")</f>
        <v/>
      </c>
      <c r="AO203" s="79" t="n"/>
      <c r="AQ203" s="81">
        <f>COUNTIF(AQ$2:AQ$200,"B")</f>
        <v/>
      </c>
      <c r="AR203" s="81">
        <f>COUNTIF(AR$2:AR$200,"xx")</f>
        <v/>
      </c>
      <c r="AS203" s="81">
        <f>COUNTIF(AS$2:AS$200,"2")</f>
        <v/>
      </c>
      <c r="AT203" s="81" t="n"/>
      <c r="AU203" s="81">
        <f>COUNTIF(AU$2:AU$200,"45")</f>
        <v/>
      </c>
      <c r="BA203" s="81">
        <f>COUNTIF(BA$2:BA$200,"ja vor")</f>
        <v/>
      </c>
      <c r="BB203" s="83" t="n"/>
      <c r="BC203" s="80" t="n"/>
      <c r="BD203" s="81">
        <f>COUNTIF(BD$2:BD$200,"Wellpappe")</f>
        <v/>
      </c>
      <c r="BE203" s="81">
        <f>COUNTIF(BE$2:BE$200,"historisch")</f>
        <v/>
      </c>
      <c r="BG203" s="81">
        <f>COUNTIF(BG$2:BG$200,"x sauer")</f>
        <v/>
      </c>
      <c r="BH203" s="81">
        <f>COUNTIF(BH$2:BH$200,"x sauer")</f>
        <v/>
      </c>
      <c r="BK203" s="81">
        <f>COUNTIF(BK2:BK200,"x 60")</f>
        <v/>
      </c>
    </row>
    <row r="204">
      <c r="D204" s="68" t="n"/>
      <c r="H204" s="81">
        <f>COUNTIF(H$2:H$200,"bis 42 cm")</f>
        <v/>
      </c>
      <c r="I204" s="77" t="n"/>
      <c r="J204" s="122" t="n"/>
      <c r="K204" s="64" t="n"/>
      <c r="L204" s="64" t="n"/>
      <c r="M204" s="64" t="n"/>
      <c r="N204" s="64" t="n"/>
      <c r="O204" s="64" t="n"/>
      <c r="P204" s="64" t="n"/>
      <c r="Q204" s="64" t="n"/>
      <c r="R204" s="64" t="n"/>
      <c r="S204" s="81" t="n"/>
      <c r="T204" s="81" t="n"/>
      <c r="X204" s="81">
        <f>COUNTIF(X$2:X$200,"G")</f>
        <v/>
      </c>
      <c r="Y204" s="80" t="n"/>
      <c r="Z204" s="80" t="n"/>
      <c r="AA204" s="81">
        <f>COUNTIF(AA$2:AA$200,"f/V")</f>
        <v/>
      </c>
      <c r="AB204" s="81" t="n"/>
      <c r="AC204" s="81" t="n"/>
      <c r="AD204" s="81" t="n"/>
      <c r="AE204" s="81" t="n"/>
      <c r="AF204" s="81" t="n"/>
      <c r="AO204" s="79" t="n"/>
      <c r="AQ204" s="81">
        <f>COUNTIF(AQ$2:AQ$200,"I")</f>
        <v/>
      </c>
      <c r="AS204" s="81">
        <f>COUNTIF(AS$2:AS$200,"3")</f>
        <v/>
      </c>
      <c r="AT204" s="81" t="n"/>
      <c r="AU204" s="81">
        <f>COUNTIF(AU$2:AU$200,"max 45")</f>
        <v/>
      </c>
      <c r="AV204" s="81" t="n"/>
      <c r="BA204" s="81">
        <f>COUNTIF(BA$2:BA$200,"ja nach")</f>
        <v/>
      </c>
      <c r="BB204" s="83" t="n"/>
      <c r="BC204" s="80" t="n"/>
      <c r="BK204" s="81">
        <f>COUNTIF(BK2:BK200,"x 110")</f>
        <v/>
      </c>
    </row>
    <row r="205">
      <c r="D205" s="68" t="n"/>
      <c r="H205" s="81">
        <f>COUNTIF(H$2:H$200,"? 42 cm")</f>
        <v/>
      </c>
      <c r="I205" s="77" t="n"/>
      <c r="J205" s="122" t="n"/>
      <c r="K205" s="64" t="n"/>
      <c r="L205" s="64" t="n"/>
      <c r="M205" s="64" t="n"/>
      <c r="N205" s="64" t="n"/>
      <c r="O205" s="64" t="n"/>
      <c r="P205" s="64" t="n"/>
      <c r="Q205" s="64" t="n"/>
      <c r="R205" s="64" t="n"/>
      <c r="S205" s="81" t="n"/>
      <c r="T205" s="81" t="n"/>
      <c r="X205" s="81">
        <f>COUNTIF(X$2:X$200,"HG")</f>
        <v/>
      </c>
      <c r="Y205" s="80" t="n"/>
      <c r="Z205" s="80" t="n"/>
      <c r="AA205" s="81">
        <f>COUNTIF(AA$2:AA$200,"h")</f>
        <v/>
      </c>
      <c r="AB205" s="81" t="n"/>
      <c r="AC205" s="81" t="n"/>
      <c r="AD205" s="81" t="n"/>
      <c r="AE205" s="81" t="n"/>
      <c r="AF205" s="81" t="n"/>
      <c r="AO205" s="79" t="n"/>
      <c r="AQ205" s="81">
        <f>COUNTIF(AQ$2:AQ$200,"R")</f>
        <v/>
      </c>
      <c r="AS205" s="81">
        <f>COUNTIF(AS$2:AS$200,"4")</f>
        <v/>
      </c>
      <c r="AT205" s="81" t="n"/>
      <c r="AU205" s="81">
        <f>COUNTIF(AU$2:AU$200,"60")</f>
        <v/>
      </c>
      <c r="AV205" s="81" t="n"/>
      <c r="BA205" s="81">
        <f>COUNTIF(BA$2:BA$200,"ja vor und nach")</f>
        <v/>
      </c>
      <c r="BB205" s="83" t="n"/>
      <c r="BC205" s="80" t="n"/>
      <c r="BK205" s="81">
        <f>COUNTIF(BK2:BK200,"x nur 110")</f>
        <v/>
      </c>
    </row>
    <row r="206">
      <c r="D206" s="68" t="n"/>
      <c r="I206" s="77" t="n"/>
      <c r="J206" s="122" t="n"/>
      <c r="K206" s="64" t="n"/>
      <c r="L206" s="64" t="n"/>
      <c r="M206" s="64" t="n"/>
      <c r="N206" s="64" t="n"/>
      <c r="O206" s="64" t="n"/>
      <c r="P206" s="64" t="n"/>
      <c r="Q206" s="64" t="n"/>
      <c r="R206" s="64" t="n"/>
      <c r="S206" s="81" t="n"/>
      <c r="T206" s="81" t="n"/>
      <c r="X206" s="81">
        <f>COUNTIF(X$2:X$200,"HD")</f>
        <v/>
      </c>
      <c r="Y206" s="80" t="n"/>
      <c r="Z206" s="80" t="n"/>
      <c r="AA206" s="81">
        <f>COUNTIF(AA$2:AA$200,"h/E")</f>
        <v/>
      </c>
      <c r="AB206" s="81" t="n"/>
      <c r="AC206" s="81" t="n"/>
      <c r="AD206" s="81" t="n"/>
      <c r="AE206" s="81" t="n"/>
      <c r="AF206" s="81" t="n"/>
      <c r="AO206" s="79" t="n"/>
      <c r="AQ206" s="81">
        <f>COUNTIF(AQ$2:AQ$200,"K/I")</f>
        <v/>
      </c>
      <c r="AS206" s="81">
        <f>COUNTIF(AS$2:AS$200,"0-2")</f>
        <v/>
      </c>
      <c r="AT206" s="81" t="n"/>
      <c r="AU206" s="81">
        <f>COUNTIF(AU$2:AU$200,"max 60")</f>
        <v/>
      </c>
      <c r="AV206" s="81" t="n"/>
      <c r="BB206" s="83" t="n"/>
      <c r="BC206" s="80" t="n"/>
    </row>
    <row r="207">
      <c r="D207" s="68" t="n"/>
      <c r="I207" s="77" t="n"/>
      <c r="J207" s="122" t="n"/>
      <c r="K207" s="64" t="n"/>
      <c r="L207" s="64" t="n"/>
      <c r="M207" s="64" t="n"/>
      <c r="N207" s="64" t="n"/>
      <c r="O207" s="64" t="n"/>
      <c r="P207" s="64" t="n"/>
      <c r="Q207" s="64" t="n"/>
      <c r="R207" s="64" t="n"/>
      <c r="S207" s="81" t="n"/>
      <c r="T207" s="81" t="n"/>
      <c r="X207" s="81">
        <f>COUNTIF(X$2:X$200,"L")</f>
        <v/>
      </c>
      <c r="Y207" s="80" t="n"/>
      <c r="Z207" s="80" t="n"/>
      <c r="AA207" s="81" t="n"/>
      <c r="AB207" s="81" t="n"/>
      <c r="AC207" s="81" t="n"/>
      <c r="AD207" s="81" t="n"/>
      <c r="AE207" s="81" t="n"/>
      <c r="AF207" s="81" t="n"/>
      <c r="AO207" s="79" t="n"/>
      <c r="AQ207" s="81">
        <f>COUNTIF(AQ$2:AQ$200,"B/I/R")</f>
        <v/>
      </c>
      <c r="AS207" s="81" t="n"/>
      <c r="AT207" s="81" t="n"/>
      <c r="AU207" s="81">
        <f>COUNTIF(AU$2:AU$200,"80")</f>
        <v/>
      </c>
      <c r="AV207" s="81" t="n"/>
      <c r="BB207" s="83" t="n"/>
      <c r="BC207" s="80" t="n"/>
    </row>
    <row r="208">
      <c r="D208" s="68" t="n"/>
      <c r="I208" s="77" t="n"/>
      <c r="J208" s="122" t="n"/>
      <c r="K208" s="64" t="n"/>
      <c r="L208" s="64" t="n"/>
      <c r="M208" s="64" t="n"/>
      <c r="N208" s="64" t="n"/>
      <c r="O208" s="64" t="n"/>
      <c r="P208" s="64" t="n"/>
      <c r="Q208" s="64" t="n"/>
      <c r="R208" s="64" t="n"/>
      <c r="S208" s="81" t="n"/>
      <c r="T208" s="81" t="n"/>
      <c r="X208" s="81">
        <f>COUNTIF(X$2:X$200,"HL")</f>
        <v/>
      </c>
      <c r="Y208" s="80" t="n"/>
      <c r="Z208" s="80" t="n"/>
      <c r="AA208" s="81" t="n"/>
      <c r="AB208" s="81" t="n"/>
      <c r="AC208" s="81" t="n"/>
      <c r="AD208" s="81" t="n"/>
      <c r="AE208" s="81" t="n"/>
      <c r="AF208" s="81" t="n"/>
      <c r="AO208" s="79" t="n"/>
      <c r="AQ208" s="81">
        <f>COUNTIF(AQ$2:AQ$200,"I/R")</f>
        <v/>
      </c>
      <c r="AS208" s="81" t="n"/>
      <c r="AT208" s="81" t="n"/>
      <c r="AU208" s="81">
        <f>COUNTIF(AU$2:AU$200,"max 80")</f>
        <v/>
      </c>
      <c r="AV208" s="81" t="n"/>
      <c r="BB208" s="83" t="n"/>
      <c r="BC208" s="80" t="n"/>
    </row>
    <row r="209">
      <c r="D209" s="68" t="n"/>
      <c r="I209" s="77" t="n"/>
      <c r="J209" s="122" t="n"/>
      <c r="K209" s="64" t="n"/>
      <c r="L209" s="64" t="n"/>
      <c r="M209" s="64" t="n"/>
      <c r="N209" s="64" t="n"/>
      <c r="O209" s="64" t="n"/>
      <c r="P209" s="64" t="n"/>
      <c r="Q209" s="64" t="n"/>
      <c r="R209" s="64" t="n"/>
      <c r="S209" s="81" t="n"/>
      <c r="T209" s="81" t="n"/>
      <c r="X209" s="97">
        <f>COUNTIF(X$2:X$200,"Pg")</f>
        <v/>
      </c>
      <c r="Y209" s="80" t="n"/>
      <c r="Z209" s="80" t="n"/>
      <c r="AA209" s="81" t="n"/>
      <c r="AB209" s="81" t="n"/>
      <c r="AC209" s="81" t="n"/>
      <c r="AD209" s="81" t="n"/>
      <c r="AE209" s="81" t="n"/>
      <c r="AF209" s="81" t="n"/>
      <c r="AO209" s="79" t="n"/>
      <c r="AQ209" s="81">
        <f>COUNTIF(AQ$2:AQ$200,"x")</f>
        <v/>
      </c>
      <c r="AS209" s="81" t="n"/>
      <c r="AT209" s="81" t="n"/>
      <c r="AU209" s="81">
        <f>COUNTIF(AU$2:AU$200,"110")</f>
        <v/>
      </c>
      <c r="AV209" s="81" t="n"/>
      <c r="BB209" s="83" t="n"/>
      <c r="BC209" s="80" t="n"/>
    </row>
    <row r="210">
      <c r="D210" s="68" t="n"/>
      <c r="I210" s="77" t="n"/>
      <c r="J210" s="122" t="n"/>
      <c r="K210" s="64" t="n"/>
      <c r="L210" s="64" t="n"/>
      <c r="M210" s="64" t="n"/>
      <c r="N210" s="64" t="n"/>
      <c r="O210" s="64" t="n"/>
      <c r="P210" s="64" t="n"/>
      <c r="Q210" s="64" t="n"/>
      <c r="R210" s="64" t="n"/>
      <c r="S210" s="81" t="n"/>
      <c r="T210" s="81" t="n"/>
      <c r="X210" s="97">
        <f>COUNTIF(X$2:X$200,"HPg")</f>
        <v/>
      </c>
      <c r="Y210" s="80" t="n"/>
      <c r="Z210" s="80" t="n"/>
      <c r="AA210" s="81" t="n"/>
      <c r="AB210" s="81" t="n"/>
      <c r="AC210" s="81" t="n"/>
      <c r="AD210" s="81" t="n"/>
      <c r="AE210" s="81" t="n"/>
      <c r="AF210" s="81" t="n"/>
      <c r="AO210" s="79" t="n"/>
      <c r="AS210" s="81" t="n"/>
      <c r="AT210" s="81" t="n"/>
      <c r="AU210" s="81">
        <f>COUNTIF(AU$2:AU$200,"max 110")</f>
        <v/>
      </c>
      <c r="AV210" s="81" t="n"/>
      <c r="BB210" s="83" t="n"/>
      <c r="BC210" s="80" t="n"/>
    </row>
    <row r="211">
      <c r="D211" s="68" t="n"/>
      <c r="I211" s="77" t="n"/>
      <c r="J211" s="122" t="n"/>
      <c r="K211" s="64" t="n"/>
      <c r="L211" s="64" t="n"/>
      <c r="M211" s="64" t="n"/>
      <c r="N211" s="64" t="n"/>
      <c r="O211" s="64" t="n"/>
      <c r="P211" s="64" t="n"/>
      <c r="Q211" s="64" t="n"/>
      <c r="R211" s="64" t="n"/>
      <c r="S211" s="81" t="n"/>
      <c r="T211" s="81" t="n"/>
      <c r="X211" s="97">
        <f>COUNTIF(X$2:X$200,"Pg (Mak.)")</f>
        <v/>
      </c>
      <c r="Y211" s="80" t="n"/>
      <c r="Z211" s="80" t="n"/>
      <c r="AA211" s="81" t="n"/>
      <c r="AB211" s="81" t="n"/>
      <c r="AC211" s="81" t="n"/>
      <c r="AD211" s="81" t="n"/>
      <c r="AE211" s="81" t="n"/>
      <c r="AF211" s="81" t="n"/>
      <c r="AO211" s="79" t="n"/>
      <c r="AS211" s="81" t="n"/>
      <c r="AT211" s="81" t="n"/>
      <c r="AU211" s="81">
        <f>COUNTIF(AU$2:AU$200,"nur 110")</f>
        <v/>
      </c>
      <c r="AV211" s="81" t="n"/>
      <c r="BB211" s="83" t="n"/>
      <c r="BC211" s="80" t="n"/>
    </row>
    <row r="212">
      <c r="D212" s="68" t="n"/>
      <c r="I212" s="77" t="n"/>
      <c r="J212" s="122" t="n"/>
      <c r="K212" s="64" t="n"/>
      <c r="L212" s="64" t="n"/>
      <c r="M212" s="64" t="n"/>
      <c r="N212" s="64" t="n"/>
      <c r="O212" s="64" t="n"/>
      <c r="P212" s="64" t="n"/>
      <c r="Q212" s="64" t="n"/>
      <c r="R212" s="64" t="n"/>
      <c r="S212" s="81" t="n"/>
      <c r="T212" s="81" t="n"/>
      <c r="X212" s="81">
        <f>COUNTIF(X$2:X$200,"oE")</f>
        <v/>
      </c>
      <c r="Y212" s="80" t="n"/>
      <c r="Z212" s="80" t="n"/>
      <c r="AA212" s="81" t="n"/>
      <c r="AB212" s="81" t="n"/>
      <c r="AD212" s="81" t="n"/>
      <c r="AE212" s="81" t="n"/>
      <c r="AF212" s="81" t="n"/>
      <c r="AO212" s="79" t="n"/>
      <c r="AS212" s="81" t="n"/>
      <c r="AT212" s="81" t="n"/>
      <c r="AU212" s="81">
        <f>COUNTIF(AU$2:AU$200,"180")</f>
        <v/>
      </c>
      <c r="AV212" s="81" t="n"/>
      <c r="BB212" s="83" t="n"/>
      <c r="BC212" s="80" t="n"/>
    </row>
    <row r="213">
      <c r="D213" s="68" t="n"/>
      <c r="E213" s="84" t="n"/>
      <c r="H213" s="84" t="n"/>
      <c r="I213" s="77" t="n"/>
      <c r="J213" s="122" t="n"/>
      <c r="K213" s="64" t="n"/>
      <c r="L213" s="64" t="n"/>
      <c r="M213" s="64" t="n"/>
      <c r="N213" s="64" t="n"/>
      <c r="O213" s="64" t="n"/>
      <c r="P213" s="64" t="n"/>
      <c r="Q213" s="64" t="n"/>
      <c r="R213" s="64" t="n"/>
      <c r="S213" s="87" t="n"/>
      <c r="T213" s="87" t="n"/>
      <c r="U213" s="85" t="n"/>
      <c r="V213" s="85" t="n"/>
      <c r="W213" s="85" t="n"/>
      <c r="X213" s="87">
        <f>COUNTIF(X$2:X$200,"EB")</f>
        <v/>
      </c>
      <c r="Y213" s="86" t="n"/>
      <c r="Z213" s="86" t="n"/>
      <c r="AA213" s="87" t="n"/>
      <c r="AB213" s="87" t="n"/>
      <c r="AC213" s="87" t="n"/>
      <c r="AD213" s="87" t="n"/>
      <c r="AE213" s="87" t="n"/>
      <c r="AF213" s="87" t="n"/>
      <c r="AG213" s="85" t="n"/>
      <c r="AH213" s="85" t="n"/>
      <c r="AI213" s="85" t="n"/>
      <c r="AJ213" s="85" t="n"/>
      <c r="AK213" s="85" t="n"/>
      <c r="AL213" s="85" t="n"/>
      <c r="AM213" s="85" t="n"/>
      <c r="AN213" s="85" t="n"/>
      <c r="AO213" s="85" t="n"/>
      <c r="AP213" s="85" t="n"/>
      <c r="AQ213" s="85" t="n"/>
      <c r="AR213" s="85" t="n"/>
      <c r="AS213" s="87" t="n"/>
      <c r="AT213" s="87" t="n"/>
      <c r="AU213" s="87">
        <f>COUNTIF(AU$2:AU$200,"max 180")</f>
        <v/>
      </c>
      <c r="AV213" s="87" t="n"/>
      <c r="AW213" s="85" t="n"/>
      <c r="AX213" s="85" t="n"/>
      <c r="AY213" s="85" t="n"/>
      <c r="AZ213" s="85" t="n"/>
      <c r="BA213" s="87" t="n"/>
      <c r="BB213" s="88" t="n"/>
      <c r="BC213" s="86" t="n"/>
      <c r="BD213" s="85" t="n"/>
      <c r="BE213" s="85" t="n"/>
      <c r="BF213" s="85" t="n"/>
      <c r="BG213" s="85" t="n"/>
      <c r="BH213" s="85" t="n"/>
      <c r="BI213" s="85" t="n"/>
      <c r="BJ213" s="89" t="n"/>
      <c r="BK213" s="85" t="n"/>
    </row>
    <row r="214">
      <c r="D214" s="68" t="n"/>
      <c r="E214" s="90">
        <f>SUM(E202:E213)</f>
        <v/>
      </c>
      <c r="H214" s="91">
        <f>SUM(H202:H213)</f>
        <v/>
      </c>
      <c r="I214" s="92" t="n"/>
      <c r="J214" s="93" t="n"/>
      <c r="K214" s="94" t="n"/>
      <c r="L214" s="94" t="n"/>
      <c r="M214" s="94" t="n"/>
      <c r="N214" s="94" t="n"/>
      <c r="O214" s="94" t="n"/>
      <c r="P214" s="94" t="n"/>
      <c r="Q214" s="94" t="n"/>
      <c r="R214" s="94" t="n"/>
      <c r="S214" s="95">
        <f>SUM(S202:S213)</f>
        <v/>
      </c>
      <c r="T214" s="95">
        <f>SUM(T202:T213)</f>
        <v/>
      </c>
      <c r="U214" s="95">
        <f>SUM(U202:U213)</f>
        <v/>
      </c>
      <c r="V214" s="95">
        <f>SUM(V202:V213)</f>
        <v/>
      </c>
      <c r="W214" s="95">
        <f>SUM(W202:W213)</f>
        <v/>
      </c>
      <c r="X214" s="95" t="n"/>
      <c r="Y214" s="95">
        <f>SUM(Y202:Y213)</f>
        <v/>
      </c>
      <c r="Z214" s="95">
        <f>SUM(Z202:Z213)</f>
        <v/>
      </c>
      <c r="AA214" s="95">
        <f>SUM(AA202:AA204)</f>
        <v/>
      </c>
      <c r="AB214" s="95">
        <f>SUM(AB202:AB213)</f>
        <v/>
      </c>
      <c r="AC214" s="90">
        <f>SUM(AC202:AC213)</f>
        <v/>
      </c>
      <c r="AD214" s="95">
        <f>SUM(AD202:AD213)</f>
        <v/>
      </c>
      <c r="AE214" s="95">
        <f>SUM(AE202:AE213)</f>
        <v/>
      </c>
      <c r="AF214" s="95">
        <f>SUM(AF202:AF213)</f>
        <v/>
      </c>
      <c r="AG214" s="82">
        <f>COUNTIF(AG$2:AG$113,"Pg")</f>
        <v/>
      </c>
      <c r="AH214" s="95">
        <f>SUM(AH202:AH213)</f>
        <v/>
      </c>
      <c r="AI214" s="95">
        <f>SUM(AI202:AI213)</f>
        <v/>
      </c>
      <c r="AJ214" s="95">
        <f>SUM(AJ202:AJ213)</f>
        <v/>
      </c>
      <c r="AK214" s="90">
        <f>SUM(AK202:AK213)</f>
        <v/>
      </c>
      <c r="AL214" s="90">
        <f>SUM(AL202:AL213)</f>
        <v/>
      </c>
      <c r="AM214" s="95">
        <f>SUM(AM202:AM213)</f>
        <v/>
      </c>
      <c r="AN214" s="95">
        <f>SUM(AN202:AN213)</f>
        <v/>
      </c>
      <c r="AO214" s="95">
        <f>SUM(AO202:AO213)</f>
        <v/>
      </c>
      <c r="AP214" s="95">
        <f>SUM(AP202:AP213)</f>
        <v/>
      </c>
      <c r="AQ214" s="90">
        <f>SUM(AQ202:AQ213)</f>
        <v/>
      </c>
      <c r="AR214" s="90">
        <f>SUM(AR202:AR213)</f>
        <v/>
      </c>
      <c r="AS214" s="90">
        <f>SUM(AS202:AS213)</f>
        <v/>
      </c>
      <c r="AT214" s="95">
        <f>SUM(AT202:AT213)</f>
        <v/>
      </c>
      <c r="AU214" s="95">
        <f>SUM(AU202:AU213)</f>
        <v/>
      </c>
      <c r="AV214" s="95">
        <f>SUM(AV202:AV213)</f>
        <v/>
      </c>
      <c r="AW214" s="95">
        <f>SUM(AW202:AW213)</f>
        <v/>
      </c>
      <c r="AX214" s="95">
        <f>SUM(AX202:AX213)</f>
        <v/>
      </c>
      <c r="AY214" s="95">
        <f>SUM(AY202:AY213)</f>
        <v/>
      </c>
      <c r="AZ214" s="95">
        <f>SUM(AZ202:AZ213)</f>
        <v/>
      </c>
      <c r="BA214" s="95">
        <f>SUM(BA203:BA205)</f>
        <v/>
      </c>
      <c r="BB214" s="96">
        <f>SUM(BB113:BB113)</f>
        <v/>
      </c>
      <c r="BC214" s="95">
        <f>SUM(BC202:BC213)</f>
        <v/>
      </c>
      <c r="BD214" s="95">
        <f>SUM(BD202:BD213)</f>
        <v/>
      </c>
      <c r="BE214" s="95">
        <f>SUM(BE202:BE213)</f>
        <v/>
      </c>
      <c r="BF214" s="95">
        <f>SUM(BF202:BF213)</f>
        <v/>
      </c>
      <c r="BG214" s="95">
        <f>SUM(BG202:BG213)</f>
        <v/>
      </c>
      <c r="BH214" s="95">
        <f>SUM(BH202:BH213)</f>
        <v/>
      </c>
      <c r="BI214" s="95">
        <f>SUM(BI202:BI213)</f>
        <v/>
      </c>
      <c r="BJ214" s="95">
        <f>SUM(BJ202:BJ213)</f>
        <v/>
      </c>
      <c r="BK214" s="79">
        <f>BK202+BK203</f>
        <v/>
      </c>
    </row>
    <row r="215">
      <c r="AA215" s="95">
        <f>SUM(AA205:AA206)</f>
        <v/>
      </c>
      <c r="BK215" s="79">
        <f>BK204+BK205</f>
        <v/>
      </c>
    </row>
    <row r="216">
      <c r="BK216" s="95">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58" min="2" max="2"/>
    <col width="44.625" customWidth="1" style="58" min="3" max="3"/>
    <col width="34.375" customWidth="1" style="58" min="4" max="4"/>
    <col width="36.2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25"/>
  <cols>
    <col width="16" customWidth="1" style="58" min="1" max="1"/>
    <col width="11" customWidth="1" style="12" min="2" max="3"/>
    <col width="12.25" customWidth="1" style="12" min="4" max="4"/>
    <col width="11" customWidth="1" style="12" min="5" max="5"/>
    <col width="28.125" customWidth="1" style="15" min="6" max="6"/>
    <col width="4.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2022-11-17T15:03:41Z</dcterms:modified>
  <cp:lastModifiedBy>Wendler, André</cp:lastModifiedBy>
  <cp:lastPrinted>2020-09-18T09:32:13Z</cp:lastPrinted>
</cp:coreProperties>
</file>